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364876B2-39DE-4D9F-8F22-17DADDF97F9E}" xr6:coauthVersionLast="47" xr6:coauthVersionMax="47" xr10:uidLastSave="{00000000-0000-0000-0000-000000000000}"/>
  <bookViews>
    <workbookView xWindow="-120" yWindow="-120" windowWidth="19440" windowHeight="15000" xr2:uid="{DD79499D-79F0-4F66-B2B6-EF2C0E22C578}"/>
  </bookViews>
  <sheets>
    <sheet name="EST. RENDIMIENTO FINANC. 24-23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2" l="1"/>
  <c r="C134" i="2"/>
  <c r="D114" i="2"/>
  <c r="C114" i="2"/>
  <c r="D88" i="2"/>
  <c r="C88" i="2"/>
  <c r="C86" i="2"/>
  <c r="C66" i="2"/>
  <c r="D58" i="2"/>
  <c r="C58" i="2"/>
  <c r="D57" i="2"/>
  <c r="C57" i="2"/>
  <c r="D56" i="2"/>
  <c r="C56" i="2"/>
  <c r="D55" i="2"/>
  <c r="C55" i="2"/>
  <c r="D54" i="2"/>
  <c r="C54" i="2"/>
  <c r="D53" i="2"/>
  <c r="D66" i="2" s="1"/>
  <c r="C53" i="2"/>
  <c r="D44" i="2"/>
  <c r="C44" i="2"/>
  <c r="D35" i="2"/>
  <c r="D33" i="2"/>
  <c r="D25" i="2"/>
  <c r="C25" i="2"/>
  <c r="E28" i="1"/>
  <c r="D28" i="1"/>
  <c r="E18" i="1"/>
  <c r="E31" i="1" s="1"/>
  <c r="D18" i="1"/>
  <c r="D31" i="1" s="1"/>
</calcChain>
</file>

<file path=xl/sharedStrings.xml><?xml version="1.0" encoding="utf-8"?>
<sst xmlns="http://schemas.openxmlformats.org/spreadsheetml/2006/main" count="112" uniqueCount="44">
  <si>
    <t>DIRECCION GENERAL DE SEGURIDAD DE TRANSITO Y TRANSPORTE TERRESTRE  DIGESETT</t>
  </si>
  <si>
    <t>ESTADO DE RENDIMIENTO FINANCIERO</t>
  </si>
  <si>
    <t>DEL PERIODO TERMINADO ENERO - DICIEMBRE 2024 - 2023</t>
  </si>
  <si>
    <t>VALORES RD$</t>
  </si>
  <si>
    <t>INGRESOS</t>
  </si>
  <si>
    <t>TRANSFERENCIAS Y APORTES</t>
  </si>
  <si>
    <t>OTROS INGRESOS</t>
  </si>
  <si>
    <t>TOTAL INGRESOS</t>
  </si>
  <si>
    <t>GASTOS</t>
  </si>
  <si>
    <t>SUELDOS, SALARIOS Y BENEFICIOS A EMPLEADOS</t>
  </si>
  <si>
    <t>SUMINISTROS Y MATERIAL DE CONSUMO</t>
  </si>
  <si>
    <t>GASTOS DE DEPRECIACION Y AMORTIZACION</t>
  </si>
  <si>
    <t>GASTOS BANCARIOS</t>
  </si>
  <si>
    <t>TOTAL GASTOS</t>
  </si>
  <si>
    <t>RESULTADO DEL PERIODO (AHORRO/DESAHORRO)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</si>
  <si>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</si>
  <si>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</si>
  <si>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</si>
  <si>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</si>
  <si>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NOTAS ABJUNTAS ESTADO DE RENDIMIENTO FINANCIERO</t>
  </si>
  <si>
    <t>AL MES DE DICIEMBRE 2024-2023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</si>
  <si>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</si>
  <si>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</si>
  <si>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</si>
  <si>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</si>
  <si>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</si>
  <si>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</si>
  <si>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</si>
  <si>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</si>
  <si>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</si>
  <si>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</si>
  <si>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</si>
  <si>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</si>
  <si>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</si>
  <si>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</si>
  <si>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</si>
  <si>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2-)</t>
  </si>
  <si>
    <t>TRANSFERENCIAS Y DONACIONES RECIBIDAS</t>
  </si>
  <si>
    <t>3-)</t>
  </si>
  <si>
    <t>4-)</t>
  </si>
  <si>
    <t>SUMINISTROS Y MATERIALES DE CONSUMO</t>
  </si>
  <si>
    <t>5-)</t>
  </si>
  <si>
    <t>6-)</t>
  </si>
  <si>
    <t>GASTOS BANCARIOS (COMISIONES)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</si>
</sst>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2" fillId="0" borderId="0" xfId="1" applyFont="1"/>
    <xf numFmtId="43" fontId="0" fillId="0" borderId="0" xfId="0" applyNumberForma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43" fontId="2" fillId="0" borderId="0" xfId="1" applyFont="1" applyBorder="1"/>
    <xf numFmtId="43" fontId="2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66675</xdr:rowOff>
    </xdr:from>
    <xdr:to>
      <xdr:col>3</xdr:col>
      <xdr:colOff>180975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AEDC1A-224A-4211-AD81-2A84E3644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66675"/>
          <a:ext cx="1076325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47625</xdr:rowOff>
    </xdr:from>
    <xdr:to>
      <xdr:col>5</xdr:col>
      <xdr:colOff>771525</xdr:colOff>
      <xdr:row>4</xdr:row>
      <xdr:rowOff>57150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531AB0DC-54D4-40ED-B326-56886DFA3D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47625"/>
          <a:ext cx="4086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884B-B77C-4E44-9783-8225B3E30276}">
  <dimension ref="A6:G38"/>
  <sheetViews>
    <sheetView tabSelected="1" workbookViewId="0">
      <selection activeCell="D33" sqref="D33"/>
    </sheetView>
  </sheetViews>
  <sheetFormatPr baseColWidth="10" defaultRowHeight="15" x14ac:dyDescent="0.25"/>
  <cols>
    <col min="1" max="1" width="4.85546875" customWidth="1"/>
    <col min="2" max="2" width="45" customWidth="1"/>
    <col min="3" max="3" width="2.28515625" customWidth="1"/>
    <col min="4" max="4" width="16.7109375" customWidth="1"/>
    <col min="5" max="5" width="17.28515625" customWidth="1"/>
    <col min="7" max="7" width="21" customWidth="1"/>
  </cols>
  <sheetData>
    <row r="6" spans="1:7" ht="15.75" x14ac:dyDescent="0.25">
      <c r="A6" s="1" t="s">
        <v>0</v>
      </c>
      <c r="B6" s="1"/>
      <c r="C6" s="1"/>
      <c r="D6" s="1"/>
      <c r="E6" s="1"/>
    </row>
    <row r="7" spans="1:7" x14ac:dyDescent="0.25">
      <c r="A7" s="2" t="s">
        <v>1</v>
      </c>
      <c r="B7" s="2"/>
      <c r="C7" s="2"/>
      <c r="D7" s="2"/>
      <c r="E7" s="2"/>
    </row>
    <row r="8" spans="1:7" x14ac:dyDescent="0.25">
      <c r="A8" s="2" t="s">
        <v>2</v>
      </c>
      <c r="B8" s="2"/>
      <c r="C8" s="2"/>
      <c r="D8" s="2"/>
      <c r="E8" s="2"/>
    </row>
    <row r="9" spans="1:7" x14ac:dyDescent="0.25">
      <c r="A9" s="3" t="s">
        <v>3</v>
      </c>
      <c r="B9" s="3"/>
      <c r="C9" s="3"/>
      <c r="D9" s="3"/>
      <c r="E9" s="3"/>
    </row>
    <row r="12" spans="1:7" x14ac:dyDescent="0.25">
      <c r="A12" s="4"/>
      <c r="D12" s="5">
        <v>2024</v>
      </c>
      <c r="E12" s="5">
        <v>2023</v>
      </c>
    </row>
    <row r="13" spans="1:7" x14ac:dyDescent="0.25">
      <c r="B13" s="4" t="s">
        <v>4</v>
      </c>
    </row>
    <row r="15" spans="1:7" x14ac:dyDescent="0.25">
      <c r="B15" t="s">
        <v>5</v>
      </c>
      <c r="D15" s="6">
        <v>1414938252.3399999</v>
      </c>
      <c r="E15" s="6">
        <v>1223144641.5899999</v>
      </c>
      <c r="G15" s="6"/>
    </row>
    <row r="16" spans="1:7" x14ac:dyDescent="0.25">
      <c r="B16" t="s">
        <v>6</v>
      </c>
      <c r="D16" s="6">
        <v>2785500</v>
      </c>
      <c r="E16" s="6">
        <v>15461300</v>
      </c>
      <c r="G16" s="7"/>
    </row>
    <row r="17" spans="2:7" x14ac:dyDescent="0.25">
      <c r="D17" s="8"/>
      <c r="E17" s="8"/>
      <c r="G17" s="7"/>
    </row>
    <row r="18" spans="2:7" x14ac:dyDescent="0.25">
      <c r="B18" s="4" t="s">
        <v>7</v>
      </c>
      <c r="D18" s="9">
        <f>SUM(D15:D17)</f>
        <v>1417723752.3399999</v>
      </c>
      <c r="E18" s="9">
        <f>SUM(E15:E17)</f>
        <v>1238605941.5899999</v>
      </c>
      <c r="G18" s="9"/>
    </row>
    <row r="19" spans="2:7" x14ac:dyDescent="0.25">
      <c r="D19" s="6"/>
      <c r="E19" s="6"/>
    </row>
    <row r="20" spans="2:7" x14ac:dyDescent="0.25">
      <c r="D20" s="6"/>
      <c r="E20" s="6"/>
    </row>
    <row r="21" spans="2:7" x14ac:dyDescent="0.25">
      <c r="B21" s="4" t="s">
        <v>8</v>
      </c>
      <c r="D21" s="6"/>
      <c r="E21" s="6"/>
    </row>
    <row r="22" spans="2:7" x14ac:dyDescent="0.25">
      <c r="D22" s="6"/>
      <c r="E22" s="6"/>
    </row>
    <row r="23" spans="2:7" x14ac:dyDescent="0.25">
      <c r="B23" t="s">
        <v>9</v>
      </c>
      <c r="D23" s="6">
        <v>850433897.82000005</v>
      </c>
      <c r="E23" s="6">
        <v>811384769.44000006</v>
      </c>
    </row>
    <row r="24" spans="2:7" x14ac:dyDescent="0.25">
      <c r="B24" t="s">
        <v>10</v>
      </c>
      <c r="D24" s="6">
        <v>305956563.94</v>
      </c>
      <c r="E24" s="6">
        <v>222036468.62</v>
      </c>
      <c r="G24" s="10"/>
    </row>
    <row r="25" spans="2:7" x14ac:dyDescent="0.25">
      <c r="B25" t="s">
        <v>11</v>
      </c>
      <c r="D25" s="7">
        <v>57330173.490000002</v>
      </c>
      <c r="E25" s="7">
        <v>63160720.109999999</v>
      </c>
      <c r="G25" s="10"/>
    </row>
    <row r="26" spans="2:7" x14ac:dyDescent="0.25">
      <c r="B26" t="s">
        <v>12</v>
      </c>
      <c r="D26" s="6">
        <v>12281.27</v>
      </c>
      <c r="E26" s="6">
        <v>13798.66</v>
      </c>
    </row>
    <row r="27" spans="2:7" x14ac:dyDescent="0.25">
      <c r="D27" s="8"/>
      <c r="E27" s="8"/>
    </row>
    <row r="28" spans="2:7" x14ac:dyDescent="0.25">
      <c r="B28" s="4" t="s">
        <v>13</v>
      </c>
      <c r="D28" s="6">
        <f>SUM(D23:D27)</f>
        <v>1213732916.52</v>
      </c>
      <c r="E28" s="6">
        <f>SUM(E23:E27)</f>
        <v>1096595756.8300002</v>
      </c>
    </row>
    <row r="29" spans="2:7" x14ac:dyDescent="0.25">
      <c r="D29" s="6"/>
      <c r="E29" s="6"/>
    </row>
    <row r="30" spans="2:7" x14ac:dyDescent="0.25">
      <c r="D30" s="6"/>
      <c r="E30" s="6"/>
    </row>
    <row r="31" spans="2:7" x14ac:dyDescent="0.25">
      <c r="B31" s="4" t="s">
        <v>14</v>
      </c>
      <c r="D31" s="9">
        <f>+D18-D28</f>
        <v>203990835.81999993</v>
      </c>
      <c r="E31" s="9">
        <f>+E18-E28</f>
        <v>142010184.75999975</v>
      </c>
    </row>
    <row r="32" spans="2:7" x14ac:dyDescent="0.25">
      <c r="D32" s="6"/>
      <c r="E32" s="6"/>
    </row>
    <row r="33" spans="2:5" x14ac:dyDescent="0.25">
      <c r="D33" s="6"/>
      <c r="E33" s="6"/>
    </row>
    <row r="37" spans="2:5" x14ac:dyDescent="0.25">
      <c r="B37" s="11" t="s">
        <v>15</v>
      </c>
      <c r="C37" s="11"/>
      <c r="D37" s="12" t="s">
        <v>16</v>
      </c>
      <c r="E37" s="4"/>
    </row>
    <row r="38" spans="2:5" x14ac:dyDescent="0.25">
      <c r="B38" s="13" t="s">
        <v>17</v>
      </c>
      <c r="C38" s="13"/>
      <c r="D38" s="14" t="s">
        <v>18</v>
      </c>
    </row>
  </sheetData>
  <mergeCells count="4"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5997-D7A1-4050-A0D0-15FDF04977BF}">
  <dimension ref="A5:I135"/>
  <sheetViews>
    <sheetView workbookViewId="0">
      <selection activeCell="F21" sqref="F21"/>
    </sheetView>
  </sheetViews>
  <sheetFormatPr baseColWidth="10" defaultRowHeight="15" x14ac:dyDescent="0.25"/>
  <cols>
    <col min="3" max="4" width="17.7109375" customWidth="1"/>
    <col min="6" max="6" width="15.85546875" customWidth="1"/>
    <col min="7" max="7" width="15.140625" bestFit="1" customWidth="1"/>
    <col min="8" max="8" width="15.85546875" bestFit="1" customWidth="1"/>
    <col min="9" max="9" width="16.140625" customWidth="1"/>
  </cols>
  <sheetData>
    <row r="5" spans="1:6" x14ac:dyDescent="0.25">
      <c r="A5" s="15" t="s">
        <v>0</v>
      </c>
      <c r="B5" s="15"/>
      <c r="C5" s="15"/>
      <c r="D5" s="15"/>
      <c r="E5" s="15"/>
      <c r="F5" s="15"/>
    </row>
    <row r="6" spans="1:6" x14ac:dyDescent="0.25">
      <c r="A6" s="15" t="s">
        <v>19</v>
      </c>
      <c r="B6" s="15"/>
      <c r="C6" s="15"/>
      <c r="D6" s="15"/>
      <c r="E6" s="15"/>
      <c r="F6" s="15"/>
    </row>
    <row r="7" spans="1:6" x14ac:dyDescent="0.25">
      <c r="A7" s="15" t="s">
        <v>20</v>
      </c>
      <c r="B7" s="15"/>
      <c r="C7" s="15"/>
      <c r="D7" s="15"/>
      <c r="E7" s="15"/>
      <c r="F7" s="15"/>
    </row>
    <row r="9" spans="1:6" x14ac:dyDescent="0.25">
      <c r="A9" s="4" t="s">
        <v>21</v>
      </c>
      <c r="B9" s="4" t="s">
        <v>22</v>
      </c>
    </row>
    <row r="10" spans="1:6" x14ac:dyDescent="0.25">
      <c r="A10" s="4"/>
      <c r="B10" s="4"/>
    </row>
    <row r="11" spans="1:6" x14ac:dyDescent="0.25">
      <c r="C11" s="16">
        <v>2024</v>
      </c>
      <c r="D11" s="16">
        <v>2023</v>
      </c>
    </row>
    <row r="12" spans="1:6" x14ac:dyDescent="0.25">
      <c r="B12" t="s">
        <v>23</v>
      </c>
      <c r="C12" s="6">
        <v>68049991.900000006</v>
      </c>
      <c r="D12" s="6">
        <v>91266989.430000007</v>
      </c>
    </row>
    <row r="13" spans="1:6" x14ac:dyDescent="0.25">
      <c r="B13" t="s">
        <v>24</v>
      </c>
      <c r="C13" s="6">
        <v>101467717.34</v>
      </c>
      <c r="D13" s="6">
        <v>83096242.650000006</v>
      </c>
    </row>
    <row r="14" spans="1:6" x14ac:dyDescent="0.25">
      <c r="B14" t="s">
        <v>25</v>
      </c>
      <c r="C14" s="6">
        <v>101796824.48999999</v>
      </c>
      <c r="D14" s="6">
        <v>96049669.560000002</v>
      </c>
    </row>
    <row r="15" spans="1:6" x14ac:dyDescent="0.25">
      <c r="B15" t="s">
        <v>26</v>
      </c>
      <c r="C15" s="6">
        <v>76741492.269999996</v>
      </c>
      <c r="D15" s="6">
        <v>75713938.790000007</v>
      </c>
    </row>
    <row r="16" spans="1:6" x14ac:dyDescent="0.25">
      <c r="B16" t="s">
        <v>27</v>
      </c>
      <c r="C16" s="6">
        <v>118107951.36</v>
      </c>
      <c r="D16" s="6">
        <v>81239682.299999997</v>
      </c>
    </row>
    <row r="17" spans="1:4" x14ac:dyDescent="0.25">
      <c r="B17" t="s">
        <v>28</v>
      </c>
      <c r="C17" s="6">
        <v>112573558.83</v>
      </c>
      <c r="D17" s="6">
        <v>90154308.109999999</v>
      </c>
    </row>
    <row r="18" spans="1:4" x14ac:dyDescent="0.25">
      <c r="B18" t="s">
        <v>29</v>
      </c>
      <c r="C18" s="6">
        <v>100651882.77</v>
      </c>
      <c r="D18" s="6">
        <v>90935307.980000004</v>
      </c>
    </row>
    <row r="19" spans="1:4" x14ac:dyDescent="0.25">
      <c r="B19" t="s">
        <v>30</v>
      </c>
      <c r="C19" s="6">
        <v>97766005.450000003</v>
      </c>
      <c r="D19" s="6">
        <v>90916318.920000002</v>
      </c>
    </row>
    <row r="20" spans="1:4" x14ac:dyDescent="0.25">
      <c r="B20" t="s">
        <v>31</v>
      </c>
      <c r="C20" s="6">
        <v>113997566.61</v>
      </c>
      <c r="D20" s="6">
        <v>94303906.480000004</v>
      </c>
    </row>
    <row r="21" spans="1:4" x14ac:dyDescent="0.25">
      <c r="B21" t="s">
        <v>32</v>
      </c>
      <c r="C21" s="6">
        <v>107743074.59</v>
      </c>
      <c r="D21" s="6">
        <v>98671680.609999999</v>
      </c>
    </row>
    <row r="22" spans="1:4" x14ac:dyDescent="0.25">
      <c r="B22" t="s">
        <v>33</v>
      </c>
      <c r="C22" s="6">
        <v>174300225.43000001</v>
      </c>
      <c r="D22" s="6">
        <v>165162130.46000001</v>
      </c>
    </row>
    <row r="23" spans="1:4" x14ac:dyDescent="0.25">
      <c r="B23" t="s">
        <v>34</v>
      </c>
      <c r="C23" s="6">
        <v>241741961.30000001</v>
      </c>
      <c r="D23" s="6">
        <v>165634466.30000001</v>
      </c>
    </row>
    <row r="24" spans="1:4" x14ac:dyDescent="0.25">
      <c r="C24" s="6"/>
      <c r="D24" s="6"/>
    </row>
    <row r="25" spans="1:4" ht="15.75" thickBot="1" x14ac:dyDescent="0.3">
      <c r="B25" s="4" t="s">
        <v>35</v>
      </c>
      <c r="C25" s="17">
        <f>SUM(C12:C24)</f>
        <v>1414938252.3400002</v>
      </c>
      <c r="D25" s="17">
        <f>SUM(D12:D24)</f>
        <v>1223144641.5900002</v>
      </c>
    </row>
    <row r="26" spans="1:4" ht="15.75" thickTop="1" x14ac:dyDescent="0.25"/>
    <row r="28" spans="1:4" x14ac:dyDescent="0.25">
      <c r="A28" s="4" t="s">
        <v>36</v>
      </c>
      <c r="B28" s="4" t="s">
        <v>37</v>
      </c>
    </row>
    <row r="29" spans="1:4" x14ac:dyDescent="0.25">
      <c r="A29" s="4"/>
      <c r="B29" s="4"/>
    </row>
    <row r="30" spans="1:4" x14ac:dyDescent="0.25">
      <c r="C30" s="16">
        <v>2024</v>
      </c>
      <c r="D30" s="16">
        <v>2023</v>
      </c>
    </row>
    <row r="31" spans="1:4" x14ac:dyDescent="0.25">
      <c r="B31" t="s">
        <v>23</v>
      </c>
      <c r="C31" s="6"/>
      <c r="D31" s="6">
        <v>1570000</v>
      </c>
    </row>
    <row r="32" spans="1:4" x14ac:dyDescent="0.25">
      <c r="B32" t="s">
        <v>24</v>
      </c>
      <c r="C32" s="6"/>
      <c r="D32" s="6">
        <v>170000</v>
      </c>
    </row>
    <row r="33" spans="2:4" x14ac:dyDescent="0.25">
      <c r="B33" t="s">
        <v>25</v>
      </c>
      <c r="C33" s="6"/>
      <c r="D33" s="6">
        <f>2992300+170000</f>
        <v>3162300</v>
      </c>
    </row>
    <row r="34" spans="2:4" x14ac:dyDescent="0.25">
      <c r="B34" t="s">
        <v>26</v>
      </c>
      <c r="C34" s="6">
        <v>2785000</v>
      </c>
      <c r="D34" s="6">
        <v>170000</v>
      </c>
    </row>
    <row r="35" spans="2:4" x14ac:dyDescent="0.25">
      <c r="B35" t="s">
        <v>27</v>
      </c>
      <c r="C35" s="6">
        <v>500</v>
      </c>
      <c r="D35" s="6">
        <f>3000000+170000+100000</f>
        <v>3270000</v>
      </c>
    </row>
    <row r="36" spans="2:4" x14ac:dyDescent="0.25">
      <c r="B36" t="s">
        <v>28</v>
      </c>
      <c r="C36" s="6"/>
      <c r="D36" s="6">
        <v>170000</v>
      </c>
    </row>
    <row r="37" spans="2:4" x14ac:dyDescent="0.25">
      <c r="B37" t="s">
        <v>29</v>
      </c>
      <c r="C37" s="6"/>
      <c r="D37" s="6">
        <v>170000</v>
      </c>
    </row>
    <row r="38" spans="2:4" x14ac:dyDescent="0.25">
      <c r="B38" t="s">
        <v>30</v>
      </c>
      <c r="C38" s="6"/>
      <c r="D38" s="6">
        <v>179000</v>
      </c>
    </row>
    <row r="39" spans="2:4" x14ac:dyDescent="0.25">
      <c r="B39" t="s">
        <v>31</v>
      </c>
      <c r="C39" s="6"/>
      <c r="D39" s="6">
        <v>340000</v>
      </c>
    </row>
    <row r="40" spans="2:4" x14ac:dyDescent="0.25">
      <c r="B40" t="s">
        <v>32</v>
      </c>
      <c r="C40" s="6"/>
      <c r="D40" s="6">
        <v>170000</v>
      </c>
    </row>
    <row r="41" spans="2:4" x14ac:dyDescent="0.25">
      <c r="B41" t="s">
        <v>33</v>
      </c>
      <c r="C41" s="6"/>
      <c r="D41" s="6">
        <v>0</v>
      </c>
    </row>
    <row r="42" spans="2:4" x14ac:dyDescent="0.25">
      <c r="B42" t="s">
        <v>34</v>
      </c>
      <c r="C42" s="6"/>
      <c r="D42" s="6">
        <v>6090000</v>
      </c>
    </row>
    <row r="43" spans="2:4" x14ac:dyDescent="0.25">
      <c r="C43" s="6"/>
      <c r="D43" s="6"/>
    </row>
    <row r="44" spans="2:4" ht="15.75" thickBot="1" x14ac:dyDescent="0.3">
      <c r="B44" s="4" t="s">
        <v>35</v>
      </c>
      <c r="C44" s="17">
        <f>SUM(C31:C43)</f>
        <v>2785500</v>
      </c>
      <c r="D44" s="17">
        <f>SUM(D31:D43)</f>
        <v>15461300</v>
      </c>
    </row>
    <row r="45" spans="2:4" ht="15.75" thickTop="1" x14ac:dyDescent="0.25"/>
    <row r="46" spans="2:4" ht="11.25" customHeight="1" x14ac:dyDescent="0.25"/>
    <row r="47" spans="2:4" ht="11.25" customHeight="1" x14ac:dyDescent="0.25"/>
    <row r="48" spans="2:4" ht="11.25" customHeight="1" x14ac:dyDescent="0.25"/>
    <row r="49" spans="1:9" x14ac:dyDescent="0.25">
      <c r="A49" s="4" t="s">
        <v>38</v>
      </c>
      <c r="B49" s="4" t="s">
        <v>9</v>
      </c>
      <c r="C49" s="4"/>
      <c r="D49" s="4"/>
    </row>
    <row r="51" spans="1:9" x14ac:dyDescent="0.25">
      <c r="C51" s="16">
        <v>2024</v>
      </c>
      <c r="D51" s="16">
        <v>2023</v>
      </c>
    </row>
    <row r="52" spans="1:9" ht="12.75" customHeight="1" x14ac:dyDescent="0.25">
      <c r="C52" s="5"/>
      <c r="D52" s="5"/>
      <c r="H52" s="6"/>
      <c r="I52" s="6"/>
    </row>
    <row r="53" spans="1:9" x14ac:dyDescent="0.25">
      <c r="B53" t="s">
        <v>23</v>
      </c>
      <c r="C53" s="6">
        <f>57983943.18+1985000</f>
        <v>59968943.18</v>
      </c>
      <c r="D53" s="6">
        <f>64186599.65-4410437.98</f>
        <v>59776161.670000002</v>
      </c>
      <c r="F53" s="10"/>
      <c r="G53" s="10"/>
      <c r="H53" s="6"/>
      <c r="I53" s="6"/>
    </row>
    <row r="54" spans="1:9" x14ac:dyDescent="0.25">
      <c r="B54" t="s">
        <v>24</v>
      </c>
      <c r="C54" s="6">
        <f>58209058.18+1985000</f>
        <v>60194058.18</v>
      </c>
      <c r="D54" s="6">
        <f>64306782.54-4376338.02</f>
        <v>59930444.519999996</v>
      </c>
      <c r="F54" s="10"/>
      <c r="G54" s="10"/>
      <c r="H54" s="6"/>
      <c r="I54" s="6"/>
    </row>
    <row r="55" spans="1:9" x14ac:dyDescent="0.25">
      <c r="B55" t="s">
        <v>25</v>
      </c>
      <c r="C55" s="6">
        <f>58993023.18+1985000</f>
        <v>60978023.18</v>
      </c>
      <c r="D55" s="6">
        <f>64245564.98-4413573.31</f>
        <v>59831991.669999994</v>
      </c>
      <c r="F55" s="10"/>
      <c r="G55" s="10"/>
      <c r="H55" s="6"/>
      <c r="I55" s="6"/>
    </row>
    <row r="56" spans="1:9" x14ac:dyDescent="0.25">
      <c r="B56" t="s">
        <v>26</v>
      </c>
      <c r="C56" s="6">
        <f>61158313.18+1985000</f>
        <v>63143313.18</v>
      </c>
      <c r="D56" s="6">
        <f>63880580.61-4392713.94</f>
        <v>59487866.670000002</v>
      </c>
      <c r="F56" s="10"/>
      <c r="G56" s="10"/>
      <c r="H56" s="6"/>
      <c r="I56" s="6"/>
    </row>
    <row r="57" spans="1:9" x14ac:dyDescent="0.25">
      <c r="B57" t="s">
        <v>27</v>
      </c>
      <c r="C57" s="6">
        <f>61768338.18+2135000</f>
        <v>63903338.18</v>
      </c>
      <c r="D57" s="6">
        <f>64258774.05-4417567.38</f>
        <v>59841206.669999994</v>
      </c>
      <c r="F57" s="10"/>
      <c r="G57" s="10"/>
      <c r="H57" s="6"/>
      <c r="I57" s="6"/>
    </row>
    <row r="58" spans="1:9" x14ac:dyDescent="0.25">
      <c r="B58" t="s">
        <v>28</v>
      </c>
      <c r="C58" s="6">
        <f>61860863.18+2210000</f>
        <v>64070863.18</v>
      </c>
      <c r="D58" s="6">
        <f>64204455.22-4412048.55</f>
        <v>59792406.670000002</v>
      </c>
      <c r="F58" s="10"/>
      <c r="G58" s="10"/>
      <c r="H58" s="6"/>
      <c r="I58" s="6"/>
    </row>
    <row r="59" spans="1:9" x14ac:dyDescent="0.25">
      <c r="B59" t="s">
        <v>29</v>
      </c>
      <c r="C59" s="6">
        <v>65936366.799999997</v>
      </c>
      <c r="D59" s="6">
        <v>64386184.18</v>
      </c>
      <c r="F59" s="10"/>
      <c r="G59" s="10"/>
      <c r="H59" s="6"/>
      <c r="I59" s="6"/>
    </row>
    <row r="60" spans="1:9" x14ac:dyDescent="0.25">
      <c r="B60" t="s">
        <v>30</v>
      </c>
      <c r="C60" s="6">
        <v>66079516.109999999</v>
      </c>
      <c r="D60" s="6">
        <v>64106719.719999999</v>
      </c>
      <c r="F60" s="10"/>
      <c r="G60" s="10"/>
      <c r="H60" s="6"/>
      <c r="I60" s="6"/>
    </row>
    <row r="61" spans="1:9" x14ac:dyDescent="0.25">
      <c r="B61" t="s">
        <v>31</v>
      </c>
      <c r="C61" s="6">
        <v>66287714</v>
      </c>
      <c r="D61" s="6">
        <v>64368962.609999999</v>
      </c>
      <c r="F61" s="10"/>
      <c r="G61" s="10"/>
      <c r="H61" s="6"/>
      <c r="I61" s="6"/>
    </row>
    <row r="62" spans="1:9" x14ac:dyDescent="0.25">
      <c r="B62" t="s">
        <v>32</v>
      </c>
      <c r="C62" s="6">
        <v>66298033.18</v>
      </c>
      <c r="D62" s="6">
        <v>62414300.350000001</v>
      </c>
      <c r="F62" s="10"/>
      <c r="G62" s="10"/>
      <c r="H62" s="6"/>
      <c r="I62" s="6"/>
    </row>
    <row r="63" spans="1:9" x14ac:dyDescent="0.25">
      <c r="B63" t="s">
        <v>33</v>
      </c>
      <c r="C63" s="6">
        <v>128290745.31</v>
      </c>
      <c r="D63" s="6">
        <v>121665353.3</v>
      </c>
      <c r="F63" s="10"/>
      <c r="G63" s="10"/>
      <c r="H63" s="6"/>
      <c r="I63" s="6"/>
    </row>
    <row r="64" spans="1:9" x14ac:dyDescent="0.25">
      <c r="B64" t="s">
        <v>34</v>
      </c>
      <c r="C64" s="6">
        <v>85282983.340000004</v>
      </c>
      <c r="D64" s="6">
        <v>75783171.409999996</v>
      </c>
      <c r="F64" s="10"/>
      <c r="G64" s="10"/>
      <c r="H64" s="6"/>
      <c r="I64" s="6"/>
    </row>
    <row r="65" spans="1:8" x14ac:dyDescent="0.25">
      <c r="C65" s="6"/>
      <c r="D65" s="6"/>
      <c r="F65" s="6"/>
      <c r="G65" s="10"/>
      <c r="H65" s="6"/>
    </row>
    <row r="66" spans="1:8" ht="15.75" thickBot="1" x14ac:dyDescent="0.3">
      <c r="B66" s="4" t="s">
        <v>35</v>
      </c>
      <c r="C66" s="17">
        <f>SUM(C53:C65)</f>
        <v>850433897.82000005</v>
      </c>
      <c r="D66" s="17">
        <f>SUM(D53:D65)</f>
        <v>811384769.43999994</v>
      </c>
    </row>
    <row r="67" spans="1:8" ht="15.75" thickTop="1" x14ac:dyDescent="0.25"/>
    <row r="69" spans="1:8" ht="10.5" customHeight="1" x14ac:dyDescent="0.25"/>
    <row r="71" spans="1:8" x14ac:dyDescent="0.25">
      <c r="A71" s="4" t="s">
        <v>39</v>
      </c>
      <c r="B71" s="4" t="s">
        <v>40</v>
      </c>
      <c r="C71" s="4"/>
      <c r="D71" s="4"/>
      <c r="E71" s="4"/>
    </row>
    <row r="73" spans="1:8" x14ac:dyDescent="0.25">
      <c r="C73" s="16">
        <v>2024</v>
      </c>
      <c r="D73" s="16">
        <v>2023</v>
      </c>
    </row>
    <row r="74" spans="1:8" x14ac:dyDescent="0.25">
      <c r="C74" s="5"/>
      <c r="D74" s="5"/>
    </row>
    <row r="75" spans="1:8" x14ac:dyDescent="0.25">
      <c r="B75" t="s">
        <v>23</v>
      </c>
      <c r="C75" s="6">
        <v>0</v>
      </c>
      <c r="D75" s="6">
        <v>1543000</v>
      </c>
      <c r="F75" s="6"/>
    </row>
    <row r="76" spans="1:8" x14ac:dyDescent="0.25">
      <c r="B76" t="s">
        <v>24</v>
      </c>
      <c r="C76" s="6">
        <v>6111454.5800000001</v>
      </c>
      <c r="D76" s="6">
        <v>9928219.4800000004</v>
      </c>
      <c r="F76" s="6"/>
      <c r="G76" s="10"/>
    </row>
    <row r="77" spans="1:8" x14ac:dyDescent="0.25">
      <c r="B77" t="s">
        <v>25</v>
      </c>
      <c r="C77" s="6">
        <v>18288470.899999999</v>
      </c>
      <c r="D77" s="6">
        <v>18528551.460000001</v>
      </c>
      <c r="F77" s="6"/>
    </row>
    <row r="78" spans="1:8" x14ac:dyDescent="0.25">
      <c r="B78" t="s">
        <v>26</v>
      </c>
      <c r="C78" s="6">
        <v>4858017.9000000004</v>
      </c>
      <c r="D78" s="6">
        <v>6029108.5</v>
      </c>
      <c r="F78" s="6"/>
    </row>
    <row r="79" spans="1:8" x14ac:dyDescent="0.25">
      <c r="B79" t="s">
        <v>27</v>
      </c>
      <c r="C79" s="6">
        <v>41475532.68</v>
      </c>
      <c r="D79" s="6">
        <v>13048629.08</v>
      </c>
      <c r="F79" s="6"/>
    </row>
    <row r="80" spans="1:8" x14ac:dyDescent="0.25">
      <c r="B80" t="s">
        <v>28</v>
      </c>
      <c r="C80" s="6">
        <v>34615116.380000003</v>
      </c>
      <c r="D80" s="6">
        <v>21650960.48</v>
      </c>
      <c r="F80" s="6"/>
    </row>
    <row r="81" spans="2:8" x14ac:dyDescent="0.25">
      <c r="B81" t="s">
        <v>29</v>
      </c>
      <c r="C81" s="6">
        <v>12973783.710000001</v>
      </c>
      <c r="D81" s="6">
        <v>17083344.91</v>
      </c>
      <c r="F81" s="6"/>
    </row>
    <row r="82" spans="2:8" x14ac:dyDescent="0.25">
      <c r="B82" t="s">
        <v>30</v>
      </c>
      <c r="C82" s="6">
        <v>16599776.869999999</v>
      </c>
      <c r="D82" s="6">
        <v>19146860.859999999</v>
      </c>
      <c r="F82" s="6"/>
    </row>
    <row r="83" spans="2:8" x14ac:dyDescent="0.25">
      <c r="B83" t="s">
        <v>31</v>
      </c>
      <c r="C83" s="6">
        <v>29151473.870000001</v>
      </c>
      <c r="D83" s="6">
        <v>17111413.039999999</v>
      </c>
      <c r="F83" s="6"/>
    </row>
    <row r="84" spans="2:8" x14ac:dyDescent="0.25">
      <c r="B84" t="s">
        <v>32</v>
      </c>
      <c r="C84" s="6">
        <v>27261377.5</v>
      </c>
      <c r="D84" s="6">
        <v>26821154.41</v>
      </c>
      <c r="F84" s="6"/>
    </row>
    <row r="85" spans="2:8" x14ac:dyDescent="0.25">
      <c r="B85" t="s">
        <v>33</v>
      </c>
      <c r="C85" s="6">
        <v>31905356.02</v>
      </c>
      <c r="D85" s="6">
        <v>20518756.16</v>
      </c>
      <c r="F85" s="6"/>
    </row>
    <row r="86" spans="2:8" x14ac:dyDescent="0.25">
      <c r="B86" t="s">
        <v>34</v>
      </c>
      <c r="C86" s="6">
        <f>78225083.27+4491120.26</f>
        <v>82716203.530000001</v>
      </c>
      <c r="D86" s="6">
        <v>50626470.240000002</v>
      </c>
      <c r="F86" s="6"/>
    </row>
    <row r="87" spans="2:8" x14ac:dyDescent="0.25">
      <c r="C87" s="6"/>
      <c r="F87" s="6"/>
      <c r="H87" s="10"/>
    </row>
    <row r="88" spans="2:8" ht="15.75" thickBot="1" x14ac:dyDescent="0.3">
      <c r="B88" s="4" t="s">
        <v>35</v>
      </c>
      <c r="C88" s="17">
        <f>SUM(C75:C87)</f>
        <v>305956563.94000006</v>
      </c>
      <c r="D88" s="17">
        <f>SUM(D75:D87)</f>
        <v>222036468.62</v>
      </c>
      <c r="F88" s="18"/>
    </row>
    <row r="89" spans="2:8" ht="15.75" thickTop="1" x14ac:dyDescent="0.25">
      <c r="H89" s="10"/>
    </row>
    <row r="90" spans="2:8" x14ac:dyDescent="0.25">
      <c r="C90" s="6"/>
    </row>
    <row r="91" spans="2:8" x14ac:dyDescent="0.25">
      <c r="G91" s="10"/>
    </row>
    <row r="92" spans="2:8" x14ac:dyDescent="0.25">
      <c r="G92" s="10"/>
    </row>
    <row r="93" spans="2:8" x14ac:dyDescent="0.25">
      <c r="G93" s="10"/>
    </row>
    <row r="94" spans="2:8" x14ac:dyDescent="0.25">
      <c r="G94" s="10"/>
    </row>
    <row r="95" spans="2:8" x14ac:dyDescent="0.25">
      <c r="G95" s="10"/>
    </row>
    <row r="96" spans="2:8" x14ac:dyDescent="0.25">
      <c r="G96" s="10"/>
    </row>
    <row r="97" spans="1:6" x14ac:dyDescent="0.25">
      <c r="A97" s="4" t="s">
        <v>41</v>
      </c>
      <c r="B97" s="4" t="s">
        <v>11</v>
      </c>
      <c r="C97" s="4"/>
      <c r="D97" s="4"/>
    </row>
    <row r="99" spans="1:6" x14ac:dyDescent="0.25">
      <c r="C99" s="16">
        <v>2024</v>
      </c>
      <c r="D99" s="16">
        <v>2023</v>
      </c>
    </row>
    <row r="100" spans="1:6" x14ac:dyDescent="0.25">
      <c r="C100" s="5"/>
      <c r="D100" s="5"/>
    </row>
    <row r="101" spans="1:6" x14ac:dyDescent="0.25">
      <c r="B101" t="s">
        <v>23</v>
      </c>
      <c r="C101" s="6">
        <v>4956999.13</v>
      </c>
      <c r="D101" s="6">
        <v>5797574.3700000001</v>
      </c>
    </row>
    <row r="102" spans="1:6" x14ac:dyDescent="0.25">
      <c r="B102" t="s">
        <v>24</v>
      </c>
      <c r="C102" s="6">
        <v>4882502.6900000004</v>
      </c>
      <c r="D102" s="6">
        <v>5718781.0800000001</v>
      </c>
    </row>
    <row r="103" spans="1:6" x14ac:dyDescent="0.25">
      <c r="B103" t="s">
        <v>25</v>
      </c>
      <c r="C103" s="6">
        <v>4802521.08</v>
      </c>
      <c r="D103" s="6">
        <v>5611418.1799999997</v>
      </c>
      <c r="F103" s="10"/>
    </row>
    <row r="104" spans="1:6" x14ac:dyDescent="0.25">
      <c r="B104" t="s">
        <v>26</v>
      </c>
      <c r="C104" s="6">
        <v>4716751.28</v>
      </c>
      <c r="D104" s="6">
        <v>5551057.2699999996</v>
      </c>
    </row>
    <row r="105" spans="1:6" x14ac:dyDescent="0.25">
      <c r="B105" t="s">
        <v>27</v>
      </c>
      <c r="C105" s="6">
        <v>4634537.3899999997</v>
      </c>
      <c r="D105" s="6">
        <v>5447421.4699999997</v>
      </c>
    </row>
    <row r="106" spans="1:6" x14ac:dyDescent="0.25">
      <c r="B106" t="s">
        <v>28</v>
      </c>
      <c r="C106" s="6">
        <v>4973856.5199999996</v>
      </c>
      <c r="D106" s="6">
        <v>4937319.0999999996</v>
      </c>
    </row>
    <row r="107" spans="1:6" x14ac:dyDescent="0.25">
      <c r="B107" t="s">
        <v>29</v>
      </c>
      <c r="C107" s="6">
        <v>4860198.97</v>
      </c>
      <c r="D107" s="6">
        <v>5260902.4400000004</v>
      </c>
    </row>
    <row r="108" spans="1:6" x14ac:dyDescent="0.25">
      <c r="B108" t="s">
        <v>30</v>
      </c>
      <c r="C108" s="6">
        <v>4787949.93</v>
      </c>
      <c r="D108" s="6">
        <v>5166100.5999999996</v>
      </c>
    </row>
    <row r="109" spans="1:6" x14ac:dyDescent="0.25">
      <c r="B109" t="s">
        <v>31</v>
      </c>
      <c r="C109" s="6">
        <v>4752988.8099999996</v>
      </c>
      <c r="D109" s="6">
        <v>5112481.51</v>
      </c>
    </row>
    <row r="110" spans="1:6" x14ac:dyDescent="0.25">
      <c r="B110" t="s">
        <v>32</v>
      </c>
      <c r="C110" s="6">
        <v>4676494.37</v>
      </c>
      <c r="D110" s="6">
        <v>5039276.21</v>
      </c>
    </row>
    <row r="111" spans="1:6" x14ac:dyDescent="0.25">
      <c r="B111" t="s">
        <v>33</v>
      </c>
      <c r="C111" s="6">
        <v>4596190.47</v>
      </c>
      <c r="D111" s="6">
        <v>5025582.49</v>
      </c>
    </row>
    <row r="112" spans="1:6" x14ac:dyDescent="0.25">
      <c r="B112" t="s">
        <v>34</v>
      </c>
      <c r="C112" s="6">
        <v>4689182.8499999996</v>
      </c>
      <c r="D112" s="6">
        <v>4492805.3899999997</v>
      </c>
    </row>
    <row r="113" spans="1:7" ht="14.25" customHeight="1" x14ac:dyDescent="0.25">
      <c r="C113" s="6"/>
    </row>
    <row r="114" spans="1:7" ht="14.25" customHeight="1" thickBot="1" x14ac:dyDescent="0.3">
      <c r="B114" s="4" t="s">
        <v>35</v>
      </c>
      <c r="C114" s="17">
        <f>SUM(C101:C113)</f>
        <v>57330173.490000002</v>
      </c>
      <c r="D114" s="19">
        <f>SUM(D101:D113)</f>
        <v>63160720.109999999</v>
      </c>
    </row>
    <row r="115" spans="1:7" ht="15.75" thickTop="1" x14ac:dyDescent="0.25">
      <c r="D115" s="10"/>
    </row>
    <row r="117" spans="1:7" x14ac:dyDescent="0.25">
      <c r="A117" s="4" t="s">
        <v>42</v>
      </c>
      <c r="B117" s="4" t="s">
        <v>43</v>
      </c>
      <c r="C117" s="4"/>
    </row>
    <row r="118" spans="1:7" x14ac:dyDescent="0.25">
      <c r="A118" s="4"/>
      <c r="B118" s="4"/>
      <c r="C118" s="4"/>
    </row>
    <row r="119" spans="1:7" x14ac:dyDescent="0.25">
      <c r="C119" s="16">
        <v>2024</v>
      </c>
      <c r="D119" s="16">
        <v>2022</v>
      </c>
    </row>
    <row r="120" spans="1:7" x14ac:dyDescent="0.25">
      <c r="C120" s="5"/>
      <c r="D120" s="5"/>
    </row>
    <row r="121" spans="1:7" x14ac:dyDescent="0.25">
      <c r="B121" t="s">
        <v>23</v>
      </c>
      <c r="C121" s="6">
        <v>683.24</v>
      </c>
      <c r="D121" s="6">
        <v>1662.55</v>
      </c>
    </row>
    <row r="122" spans="1:7" x14ac:dyDescent="0.25">
      <c r="B122" t="s">
        <v>24</v>
      </c>
      <c r="C122" s="6">
        <v>769.5</v>
      </c>
      <c r="D122" s="6">
        <v>834.79</v>
      </c>
    </row>
    <row r="123" spans="1:7" x14ac:dyDescent="0.25">
      <c r="B123" t="s">
        <v>25</v>
      </c>
      <c r="C123" s="6">
        <v>1003.39</v>
      </c>
      <c r="D123" s="6">
        <v>3202.17</v>
      </c>
    </row>
    <row r="124" spans="1:7" x14ac:dyDescent="0.25">
      <c r="B124" t="s">
        <v>26</v>
      </c>
      <c r="C124" s="6">
        <v>1120.05</v>
      </c>
      <c r="D124" s="6">
        <v>655.83</v>
      </c>
    </row>
    <row r="125" spans="1:7" x14ac:dyDescent="0.25">
      <c r="B125" t="s">
        <v>27</v>
      </c>
      <c r="C125" s="6">
        <v>1337.47</v>
      </c>
      <c r="D125" s="6">
        <v>3308.78</v>
      </c>
    </row>
    <row r="126" spans="1:7" x14ac:dyDescent="0.25">
      <c r="B126" t="s">
        <v>28</v>
      </c>
      <c r="C126" s="6">
        <v>409.15</v>
      </c>
      <c r="D126" s="6">
        <v>373.95</v>
      </c>
    </row>
    <row r="127" spans="1:7" x14ac:dyDescent="0.25">
      <c r="B127" t="s">
        <v>29</v>
      </c>
      <c r="C127" s="6">
        <v>984.67</v>
      </c>
      <c r="D127" s="6">
        <v>791.15</v>
      </c>
      <c r="G127" s="10"/>
    </row>
    <row r="128" spans="1:7" x14ac:dyDescent="0.25">
      <c r="B128" t="s">
        <v>30</v>
      </c>
      <c r="C128" s="6">
        <v>205.15</v>
      </c>
      <c r="D128" s="6">
        <v>188.35</v>
      </c>
    </row>
    <row r="129" spans="2:4" x14ac:dyDescent="0.25">
      <c r="B129" t="s">
        <v>31</v>
      </c>
      <c r="C129" s="6">
        <v>388.03</v>
      </c>
      <c r="D129" s="6">
        <v>390.36</v>
      </c>
    </row>
    <row r="130" spans="2:4" x14ac:dyDescent="0.25">
      <c r="B130" t="s">
        <v>32</v>
      </c>
      <c r="C130" s="6">
        <v>280.05</v>
      </c>
      <c r="D130" s="6">
        <v>372.41</v>
      </c>
    </row>
    <row r="131" spans="2:4" x14ac:dyDescent="0.25">
      <c r="B131" t="s">
        <v>33</v>
      </c>
      <c r="C131" s="6">
        <v>3228.84</v>
      </c>
      <c r="D131" s="6">
        <v>374.11</v>
      </c>
    </row>
    <row r="132" spans="2:4" x14ac:dyDescent="0.25">
      <c r="B132" t="s">
        <v>34</v>
      </c>
      <c r="C132" s="6">
        <v>1871.73</v>
      </c>
      <c r="D132" s="6">
        <v>1644.21</v>
      </c>
    </row>
    <row r="133" spans="2:4" ht="13.5" customHeight="1" x14ac:dyDescent="0.25">
      <c r="C133" s="6"/>
      <c r="D133" s="6"/>
    </row>
    <row r="134" spans="2:4" ht="15.75" thickBot="1" x14ac:dyDescent="0.3">
      <c r="B134" s="4" t="s">
        <v>35</v>
      </c>
      <c r="C134" s="17">
        <f>SUM(C121:C133)</f>
        <v>12281.27</v>
      </c>
      <c r="D134" s="17">
        <f>SUM(D121:D133)</f>
        <v>13798.660000000003</v>
      </c>
    </row>
    <row r="135" spans="2:4" ht="15.75" thickTop="1" x14ac:dyDescent="0.25"/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 RENDIMIENTO FINANC. 24-23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dcterms:created xsi:type="dcterms:W3CDTF">2025-01-23T14:24:19Z</dcterms:created>
  <dcterms:modified xsi:type="dcterms:W3CDTF">2025-01-23T14:25:54Z</dcterms:modified>
</cp:coreProperties>
</file>