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13_ncr:1_{3A2AC556-442B-4DA5-BFD6-11CB4BC89768}" xr6:coauthVersionLast="47" xr6:coauthVersionMax="47" xr10:uidLastSave="{00000000-0000-0000-0000-000000000000}"/>
  <bookViews>
    <workbookView xWindow="-120" yWindow="-120" windowWidth="19440" windowHeight="15000" xr2:uid="{A0DD039D-0857-4D77-BA70-CC9FB873101C}"/>
  </bookViews>
  <sheets>
    <sheet name="ESTADO FLUJO EFVO.24-23" sheetId="1" r:id="rId1"/>
    <sheet name="ANEX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D132" i="2"/>
  <c r="C132" i="2"/>
  <c r="D113" i="2"/>
  <c r="C105" i="2"/>
  <c r="C104" i="2"/>
  <c r="C103" i="2"/>
  <c r="C102" i="2"/>
  <c r="C113" i="2" s="1"/>
  <c r="C101" i="2"/>
  <c r="C100" i="2"/>
  <c r="D77" i="2"/>
  <c r="C77" i="2"/>
  <c r="D76" i="2"/>
  <c r="C76" i="2"/>
  <c r="D75" i="2"/>
  <c r="C75" i="2"/>
  <c r="D74" i="2"/>
  <c r="C74" i="2"/>
  <c r="D73" i="2"/>
  <c r="C73" i="2"/>
  <c r="D72" i="2"/>
  <c r="D85" i="2" s="1"/>
  <c r="C72" i="2"/>
  <c r="C85" i="2" s="1"/>
  <c r="D65" i="2"/>
  <c r="C65" i="2"/>
  <c r="D41" i="2"/>
  <c r="C41" i="2"/>
  <c r="D33" i="2"/>
  <c r="D31" i="2"/>
  <c r="D24" i="2"/>
  <c r="C24" i="2"/>
  <c r="F26" i="1"/>
  <c r="E26" i="1"/>
  <c r="E17" i="1"/>
  <c r="E28" i="1" s="1"/>
  <c r="F28" i="1" l="1"/>
</calcChain>
</file>

<file path=xl/sharedStrings.xml><?xml version="1.0" encoding="utf-8"?>
<sst xmlns="http://schemas.openxmlformats.org/spreadsheetml/2006/main" count="114" uniqueCount="47">
  <si>
    <t>ESTADO DE FLUJO DE EFECTIVO</t>
  </si>
  <si>
    <t>PERIODO ENERO - DICIEMBRE  2024 - 2023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</si>
  <si>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</si>
  <si>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</si>
  <si>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</si>
  <si>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</si>
  <si>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Aportes PGR y Otros Ingresos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</si>
  <si>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</si>
  <si>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</si>
  <si>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</si>
  <si>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</si>
  <si>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</si>
  <si>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</si>
  <si>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Total Gastos</t>
  </si>
  <si>
    <t>Resultados positivo (ahorro) / Negativo (desahorro)</t>
  </si>
  <si>
    <t>Lic. Ybelise A. Tejada D.</t>
  </si>
  <si>
    <t xml:space="preserve">         Lic. Ramon D. Florian Reyes</t>
  </si>
  <si>
    <t xml:space="preserve">           Contador</t>
  </si>
  <si>
    <t xml:space="preserve">      Director Admvo. y Financiero</t>
  </si>
  <si>
    <t>DIRECCION GENERAL DE SEGURIDAD DE TRANSITO Y TRANSPORTE TERRESTRE  DIGESETT</t>
  </si>
  <si>
    <t>NOTAS ABJUNTAS ESTADO DE FLUJO FINANCIERO</t>
  </si>
  <si>
    <t xml:space="preserve"> ENERO - DICIEMBRE  2024-2023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</si>
  <si>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</si>
  <si>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</si>
  <si>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</si>
  <si>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</si>
  <si>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</si>
  <si>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</si>
  <si>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</si>
  <si>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</si>
  <si>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</si>
  <si>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</si>
  <si>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</si>
  <si>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</si>
  <si>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</si>
  <si>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</si>
  <si>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</si>
  <si>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2-)</t>
  </si>
  <si>
    <t>TRANSFERENCIAS Y DONACIONES RECIBIDAS</t>
  </si>
  <si>
    <t xml:space="preserve"> 3-)       </t>
  </si>
  <si>
    <t>CONTRIBUCION A LA SEGURIDAD SOCIAL</t>
  </si>
  <si>
    <t>4-)</t>
  </si>
  <si>
    <t>SUELDOS, SALARIOS Y BENEFICIOS A EMPLEADOS</t>
  </si>
  <si>
    <t>5-)</t>
  </si>
  <si>
    <t xml:space="preserve">PAGO A PROVEEDORES </t>
  </si>
  <si>
    <t>CHEQUES</t>
  </si>
  <si>
    <t>PAGO POR CONTRATOS DE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</si>
</sst>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 applyBorder="1"/>
    <xf numFmtId="0" fontId="2" fillId="0" borderId="0" xfId="0" applyFont="1"/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43" fontId="5" fillId="0" borderId="0" xfId="1" applyFont="1"/>
    <xf numFmtId="0" fontId="2" fillId="0" borderId="3" xfId="0" applyFont="1" applyBorder="1" applyAlignment="1">
      <alignment horizontal="center"/>
    </xf>
    <xf numFmtId="43" fontId="2" fillId="0" borderId="2" xfId="0" applyNumberFormat="1" applyFont="1" applyBorder="1"/>
    <xf numFmtId="43" fontId="4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161926</xdr:rowOff>
    </xdr:from>
    <xdr:to>
      <xdr:col>7</xdr:col>
      <xdr:colOff>457200</xdr:colOff>
      <xdr:row>8</xdr:row>
      <xdr:rowOff>142875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8568C70A-7E38-40D3-B753-E3BBE2CDCF0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" y="161926"/>
          <a:ext cx="5505450" cy="1504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66675</xdr:rowOff>
    </xdr:from>
    <xdr:to>
      <xdr:col>5</xdr:col>
      <xdr:colOff>47625</xdr:colOff>
      <xdr:row>4</xdr:row>
      <xdr:rowOff>133350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43794202-4930-411B-BEC9-28E590FD0FF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0" y="66675"/>
          <a:ext cx="37433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4CAF-E16E-4C49-8D82-59CA5733177E}">
  <dimension ref="A1:K45"/>
  <sheetViews>
    <sheetView tabSelected="1" workbookViewId="0">
      <selection activeCell="H15" sqref="H15"/>
    </sheetView>
  </sheetViews>
  <sheetFormatPr baseColWidth="10" defaultRowHeight="15" x14ac:dyDescent="0.25"/>
  <cols>
    <col min="1" max="1" width="10.85546875" customWidth="1"/>
    <col min="4" max="4" width="19.42578125" customWidth="1"/>
    <col min="5" max="5" width="17.7109375" customWidth="1"/>
    <col min="6" max="6" width="18.140625" customWidth="1"/>
    <col min="7" max="7" width="2.140625" customWidth="1"/>
    <col min="8" max="8" width="7.5703125" customWidth="1"/>
    <col min="9" max="9" width="16.140625" customWidth="1"/>
    <col min="10" max="10" width="15.85546875" bestFit="1" customWidth="1"/>
    <col min="11" max="11" width="15.140625" bestFit="1" customWidth="1"/>
  </cols>
  <sheetData>
    <row r="1" spans="1:8" ht="21" customHeight="1" x14ac:dyDescent="0.25"/>
    <row r="2" spans="1:8" ht="24.75" customHeight="1" x14ac:dyDescent="0.25"/>
    <row r="6" spans="1:8" ht="15.75" x14ac:dyDescent="0.25">
      <c r="A6" s="14"/>
      <c r="B6" s="14"/>
      <c r="C6" s="14"/>
      <c r="D6" s="14"/>
      <c r="E6" s="14"/>
      <c r="F6" s="14"/>
    </row>
    <row r="7" spans="1:8" x14ac:dyDescent="0.25">
      <c r="A7" s="15" t="s">
        <v>0</v>
      </c>
      <c r="B7" s="15"/>
      <c r="C7" s="15"/>
      <c r="D7" s="15"/>
      <c r="E7" s="15"/>
      <c r="F7" s="15"/>
    </row>
    <row r="8" spans="1:8" x14ac:dyDescent="0.25">
      <c r="A8" s="16" t="s">
        <v>1</v>
      </c>
      <c r="B8" s="16"/>
      <c r="C8" s="16"/>
      <c r="D8" s="16"/>
      <c r="E8" s="16"/>
      <c r="F8" s="16"/>
    </row>
    <row r="9" spans="1:8" x14ac:dyDescent="0.25">
      <c r="A9" s="17" t="s">
        <v>2</v>
      </c>
      <c r="B9" s="17"/>
      <c r="C9" s="17"/>
      <c r="D9" s="17"/>
      <c r="E9" s="17"/>
      <c r="F9" s="17"/>
    </row>
    <row r="10" spans="1:8" x14ac:dyDescent="0.25">
      <c r="F10" s="2"/>
    </row>
    <row r="12" spans="1:8" x14ac:dyDescent="0.25">
      <c r="A12" s="3" t="s">
        <v>3</v>
      </c>
      <c r="E12" s="1">
        <v>2024</v>
      </c>
      <c r="F12" s="1">
        <v>2023</v>
      </c>
      <c r="H12" s="4"/>
    </row>
    <row r="13" spans="1:8" x14ac:dyDescent="0.25">
      <c r="A13" s="3"/>
      <c r="C13" t="s">
        <v>4</v>
      </c>
      <c r="E13" s="1"/>
      <c r="F13" s="1"/>
    </row>
    <row r="14" spans="1:8" x14ac:dyDescent="0.25">
      <c r="A14" s="3"/>
      <c r="E14" s="1"/>
      <c r="F14" s="1"/>
    </row>
    <row r="15" spans="1:8" x14ac:dyDescent="0.25">
      <c r="A15" t="s">
        <v>5</v>
      </c>
      <c r="E15" s="5">
        <v>1414938252.3399999</v>
      </c>
      <c r="F15" s="5">
        <v>1223144641.5899999</v>
      </c>
    </row>
    <row r="16" spans="1:8" x14ac:dyDescent="0.25">
      <c r="A16" t="s">
        <v>6</v>
      </c>
      <c r="E16" s="6">
        <v>2785500</v>
      </c>
      <c r="F16" s="6">
        <v>15461300</v>
      </c>
    </row>
    <row r="17" spans="1:11" x14ac:dyDescent="0.25">
      <c r="A17" s="3" t="s">
        <v>7</v>
      </c>
      <c r="E17" s="7">
        <f>+E15+E16</f>
        <v>1417723752.3399999</v>
      </c>
      <c r="F17" s="7">
        <f>+F15+F16</f>
        <v>1238605941.5899999</v>
      </c>
    </row>
    <row r="18" spans="1:11" x14ac:dyDescent="0.25">
      <c r="A18" s="3"/>
      <c r="E18" s="5"/>
    </row>
    <row r="19" spans="1:11" x14ac:dyDescent="0.25">
      <c r="A19" s="3" t="s">
        <v>8</v>
      </c>
      <c r="F19" s="5"/>
    </row>
    <row r="20" spans="1:11" ht="19.5" customHeight="1" x14ac:dyDescent="0.25">
      <c r="A20" s="3"/>
      <c r="F20" s="5"/>
      <c r="I20" s="5"/>
    </row>
    <row r="21" spans="1:11" x14ac:dyDescent="0.25">
      <c r="A21" t="s">
        <v>9</v>
      </c>
      <c r="E21" s="5">
        <v>-57201193.799999997</v>
      </c>
      <c r="F21" s="5">
        <v>-52888644.960000001</v>
      </c>
      <c r="H21" s="5"/>
      <c r="I21" s="4"/>
      <c r="J21" s="5"/>
    </row>
    <row r="22" spans="1:11" x14ac:dyDescent="0.25">
      <c r="A22" t="s">
        <v>10</v>
      </c>
      <c r="E22" s="5">
        <v>-849857890.82000005</v>
      </c>
      <c r="F22" s="5">
        <v>-784819602.83000004</v>
      </c>
      <c r="H22" s="5"/>
      <c r="J22" s="5"/>
    </row>
    <row r="23" spans="1:11" x14ac:dyDescent="0.25">
      <c r="A23" t="s">
        <v>11</v>
      </c>
      <c r="E23" s="2">
        <v>-486885583.38</v>
      </c>
      <c r="F23" s="2">
        <v>-382819918.68000001</v>
      </c>
      <c r="H23" s="5"/>
      <c r="I23" s="5"/>
      <c r="J23" s="5"/>
      <c r="K23" s="4"/>
    </row>
    <row r="24" spans="1:11" x14ac:dyDescent="0.25">
      <c r="A24" t="s">
        <v>12</v>
      </c>
      <c r="E24" s="5">
        <v>-16688288.1</v>
      </c>
      <c r="F24" s="5">
        <v>-15009804.029999999</v>
      </c>
      <c r="H24" s="4"/>
      <c r="J24" s="4"/>
    </row>
    <row r="25" spans="1:11" ht="9.75" customHeight="1" x14ac:dyDescent="0.25">
      <c r="E25" s="6"/>
      <c r="F25" s="6"/>
      <c r="J25" s="4"/>
    </row>
    <row r="26" spans="1:11" x14ac:dyDescent="0.25">
      <c r="A26" s="3" t="s">
        <v>13</v>
      </c>
      <c r="E26" s="8">
        <f>+E21+E22+E23+E24+E25</f>
        <v>-1410632956.0999999</v>
      </c>
      <c r="F26" s="8">
        <f>+F21+F22+F23+F24+F25</f>
        <v>-1235537970.5</v>
      </c>
      <c r="I26" s="4"/>
    </row>
    <row r="27" spans="1:11" ht="26.25" customHeight="1" x14ac:dyDescent="0.25">
      <c r="E27" s="2"/>
      <c r="F27" s="2"/>
      <c r="I27" s="4"/>
    </row>
    <row r="28" spans="1:11" ht="15.75" thickBot="1" x14ac:dyDescent="0.3">
      <c r="A28" s="3" t="s">
        <v>14</v>
      </c>
      <c r="E28" s="9">
        <f>+E17+E26</f>
        <v>7090796.2400000095</v>
      </c>
      <c r="F28" s="9">
        <f>+F17+F26</f>
        <v>3067971.0899999142</v>
      </c>
      <c r="H28" s="5"/>
      <c r="J28" s="4"/>
    </row>
    <row r="29" spans="1:11" ht="15.75" thickTop="1" x14ac:dyDescent="0.25">
      <c r="F29" s="5"/>
      <c r="H29" s="5"/>
      <c r="J29" s="4"/>
    </row>
    <row r="30" spans="1:11" x14ac:dyDescent="0.25">
      <c r="E30" s="4"/>
      <c r="F30" s="5"/>
      <c r="H30" s="5"/>
    </row>
    <row r="31" spans="1:11" x14ac:dyDescent="0.25">
      <c r="F31" s="7"/>
      <c r="H31" s="5"/>
    </row>
    <row r="32" spans="1:11" x14ac:dyDescent="0.25">
      <c r="F32" s="5"/>
      <c r="H32" s="5"/>
    </row>
    <row r="33" spans="2:10" x14ac:dyDescent="0.25">
      <c r="E33" s="4"/>
      <c r="F33" s="5"/>
      <c r="H33" s="5"/>
    </row>
    <row r="34" spans="2:10" x14ac:dyDescent="0.25">
      <c r="F34" s="5"/>
    </row>
    <row r="36" spans="2:10" x14ac:dyDescent="0.25">
      <c r="B36" s="3" t="s">
        <v>15</v>
      </c>
      <c r="C36" s="3"/>
      <c r="D36" s="3"/>
      <c r="E36" s="10" t="s">
        <v>16</v>
      </c>
      <c r="F36" s="3"/>
    </row>
    <row r="37" spans="2:10" x14ac:dyDescent="0.25">
      <c r="B37" t="s">
        <v>17</v>
      </c>
      <c r="E37" s="5" t="s">
        <v>18</v>
      </c>
    </row>
    <row r="38" spans="2:10" x14ac:dyDescent="0.25">
      <c r="I38" s="5"/>
      <c r="J38" s="4"/>
    </row>
    <row r="39" spans="2:10" x14ac:dyDescent="0.25">
      <c r="I39" s="5"/>
    </row>
    <row r="40" spans="2:10" x14ac:dyDescent="0.25">
      <c r="I40" s="5"/>
    </row>
    <row r="41" spans="2:10" x14ac:dyDescent="0.25">
      <c r="I41" s="5"/>
    </row>
    <row r="42" spans="2:10" x14ac:dyDescent="0.25">
      <c r="I42" s="5"/>
    </row>
    <row r="43" spans="2:10" x14ac:dyDescent="0.25">
      <c r="I43" s="5"/>
    </row>
    <row r="44" spans="2:10" x14ac:dyDescent="0.25">
      <c r="I44" s="5"/>
    </row>
    <row r="45" spans="2:10" x14ac:dyDescent="0.25">
      <c r="I45" s="5"/>
    </row>
  </sheetData>
  <mergeCells count="4">
    <mergeCell ref="A6:F6"/>
    <mergeCell ref="A7:F7"/>
    <mergeCell ref="A8:F8"/>
    <mergeCell ref="A9:F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7A44-A781-4B55-889A-0DA23FB0A3F1}">
  <dimension ref="A1:I134"/>
  <sheetViews>
    <sheetView topLeftCell="A9" workbookViewId="0">
      <selection activeCell="D24" sqref="D24"/>
    </sheetView>
  </sheetViews>
  <sheetFormatPr baseColWidth="10" defaultRowHeight="15" x14ac:dyDescent="0.25"/>
  <cols>
    <col min="2" max="2" width="17.28515625" customWidth="1"/>
    <col min="3" max="3" width="16.7109375" customWidth="1"/>
    <col min="4" max="4" width="16.85546875" customWidth="1"/>
    <col min="5" max="5" width="14.28515625" customWidth="1"/>
    <col min="6" max="6" width="8.140625" customWidth="1"/>
    <col min="7" max="7" width="21.140625" customWidth="1"/>
    <col min="8" max="8" width="18" customWidth="1"/>
    <col min="9" max="9" width="17" customWidth="1"/>
  </cols>
  <sheetData>
    <row r="1" spans="1:7" ht="7.5" customHeight="1" x14ac:dyDescent="0.25"/>
    <row r="4" spans="1:7" ht="32.25" customHeight="1" x14ac:dyDescent="0.25"/>
    <row r="5" spans="1:7" x14ac:dyDescent="0.25">
      <c r="A5" s="15" t="s">
        <v>19</v>
      </c>
      <c r="B5" s="15"/>
      <c r="C5" s="15"/>
      <c r="D5" s="15"/>
      <c r="E5" s="15"/>
      <c r="F5" s="15"/>
    </row>
    <row r="6" spans="1:7" x14ac:dyDescent="0.25">
      <c r="A6" s="15" t="s">
        <v>20</v>
      </c>
      <c r="B6" s="15"/>
      <c r="C6" s="15"/>
      <c r="D6" s="15"/>
      <c r="E6" s="15"/>
      <c r="F6" s="15"/>
    </row>
    <row r="7" spans="1:7" x14ac:dyDescent="0.25">
      <c r="A7" s="15" t="s">
        <v>21</v>
      </c>
      <c r="B7" s="15"/>
      <c r="C7" s="15"/>
      <c r="D7" s="15"/>
      <c r="E7" s="15"/>
      <c r="F7" s="15"/>
    </row>
    <row r="8" spans="1:7" ht="12" customHeight="1" x14ac:dyDescent="0.25"/>
    <row r="9" spans="1:7" x14ac:dyDescent="0.25">
      <c r="A9" s="3" t="s">
        <v>22</v>
      </c>
      <c r="B9" s="3" t="s">
        <v>23</v>
      </c>
    </row>
    <row r="10" spans="1:7" ht="12.75" customHeight="1" x14ac:dyDescent="0.25">
      <c r="A10" s="3"/>
      <c r="B10" s="3"/>
    </row>
    <row r="11" spans="1:7" x14ac:dyDescent="0.25">
      <c r="C11" s="11">
        <v>2024</v>
      </c>
      <c r="D11" s="11">
        <v>2023</v>
      </c>
    </row>
    <row r="12" spans="1:7" x14ac:dyDescent="0.25">
      <c r="B12" t="s">
        <v>24</v>
      </c>
      <c r="C12" s="5">
        <v>68049991.900000006</v>
      </c>
      <c r="D12" s="5">
        <v>91266989.430000007</v>
      </c>
      <c r="G12" s="5"/>
    </row>
    <row r="13" spans="1:7" x14ac:dyDescent="0.25">
      <c r="B13" t="s">
        <v>25</v>
      </c>
      <c r="C13" s="5">
        <v>101467717.34</v>
      </c>
      <c r="D13" s="5">
        <v>83096242.650000006</v>
      </c>
      <c r="G13" s="5"/>
    </row>
    <row r="14" spans="1:7" x14ac:dyDescent="0.25">
      <c r="B14" t="s">
        <v>26</v>
      </c>
      <c r="C14" s="5">
        <v>101796824.48999999</v>
      </c>
      <c r="D14" s="5">
        <v>96049669.560000002</v>
      </c>
      <c r="G14" s="5"/>
    </row>
    <row r="15" spans="1:7" x14ac:dyDescent="0.25">
      <c r="B15" t="s">
        <v>27</v>
      </c>
      <c r="C15" s="5">
        <v>76741492.269999996</v>
      </c>
      <c r="D15" s="5">
        <v>75713938.790000007</v>
      </c>
      <c r="G15" s="5"/>
    </row>
    <row r="16" spans="1:7" x14ac:dyDescent="0.25">
      <c r="B16" t="s">
        <v>28</v>
      </c>
      <c r="C16" s="5">
        <v>118107951.36</v>
      </c>
      <c r="D16" s="5">
        <v>81239682.299999997</v>
      </c>
      <c r="G16" s="5"/>
    </row>
    <row r="17" spans="1:9" x14ac:dyDescent="0.25">
      <c r="B17" t="s">
        <v>29</v>
      </c>
      <c r="C17" s="5">
        <v>112573558.83</v>
      </c>
      <c r="D17" s="5">
        <v>90154308.109999999</v>
      </c>
      <c r="G17" s="5"/>
    </row>
    <row r="18" spans="1:9" x14ac:dyDescent="0.25">
      <c r="B18" t="s">
        <v>30</v>
      </c>
      <c r="C18" s="5">
        <v>100651882.77</v>
      </c>
      <c r="D18" s="5">
        <v>90935307.980000004</v>
      </c>
      <c r="G18" s="5"/>
    </row>
    <row r="19" spans="1:9" x14ac:dyDescent="0.25">
      <c r="B19" t="s">
        <v>31</v>
      </c>
      <c r="C19" s="5">
        <v>97766005.450000003</v>
      </c>
      <c r="D19" s="5">
        <v>90916318.920000002</v>
      </c>
      <c r="G19" s="5"/>
    </row>
    <row r="20" spans="1:9" x14ac:dyDescent="0.25">
      <c r="B20" t="s">
        <v>32</v>
      </c>
      <c r="C20" s="5">
        <v>113997566.61</v>
      </c>
      <c r="D20" s="5">
        <v>94303906.480000004</v>
      </c>
      <c r="G20" s="5"/>
    </row>
    <row r="21" spans="1:9" x14ac:dyDescent="0.25">
      <c r="B21" t="s">
        <v>33</v>
      </c>
      <c r="C21" s="5">
        <v>107743074.59</v>
      </c>
      <c r="D21" s="5">
        <v>98671680.609999999</v>
      </c>
      <c r="G21" s="5"/>
    </row>
    <row r="22" spans="1:9" x14ac:dyDescent="0.25">
      <c r="B22" t="s">
        <v>34</v>
      </c>
      <c r="C22" s="5">
        <v>174300225.43000001</v>
      </c>
      <c r="D22" s="5">
        <v>165162130.46000001</v>
      </c>
      <c r="G22" s="5"/>
    </row>
    <row r="23" spans="1:9" x14ac:dyDescent="0.25">
      <c r="B23" t="s">
        <v>35</v>
      </c>
      <c r="C23" s="5">
        <v>241741961.30000001</v>
      </c>
      <c r="D23" s="5">
        <v>165634466.30000001</v>
      </c>
      <c r="G23" s="5"/>
    </row>
    <row r="24" spans="1:9" ht="15.75" thickBot="1" x14ac:dyDescent="0.3">
      <c r="B24" s="3" t="s">
        <v>36</v>
      </c>
      <c r="C24" s="9">
        <f>SUM(C12:C23)</f>
        <v>1414938252.3400002</v>
      </c>
      <c r="D24" s="9">
        <f>SUM(D12:D23)</f>
        <v>1223144641.5900002</v>
      </c>
    </row>
    <row r="25" spans="1:9" ht="15.75" thickTop="1" x14ac:dyDescent="0.25">
      <c r="B25" s="3"/>
      <c r="C25" s="8"/>
      <c r="D25" s="8"/>
    </row>
    <row r="26" spans="1:9" x14ac:dyDescent="0.25">
      <c r="A26" s="3" t="s">
        <v>37</v>
      </c>
      <c r="B26" s="3" t="s">
        <v>38</v>
      </c>
    </row>
    <row r="27" spans="1:9" x14ac:dyDescent="0.25">
      <c r="A27" s="3"/>
      <c r="B27" s="3"/>
      <c r="H27" s="1"/>
      <c r="I27" s="1"/>
    </row>
    <row r="28" spans="1:9" x14ac:dyDescent="0.25">
      <c r="C28" s="11">
        <v>2024</v>
      </c>
      <c r="D28" s="11">
        <v>2023</v>
      </c>
      <c r="H28" s="2"/>
      <c r="I28" s="2"/>
    </row>
    <row r="29" spans="1:9" x14ac:dyDescent="0.25">
      <c r="B29" t="s">
        <v>24</v>
      </c>
      <c r="C29" s="5"/>
      <c r="D29" s="5">
        <v>1570000</v>
      </c>
      <c r="F29" s="5"/>
      <c r="H29" s="2"/>
      <c r="I29" s="2"/>
    </row>
    <row r="30" spans="1:9" x14ac:dyDescent="0.25">
      <c r="B30" t="s">
        <v>25</v>
      </c>
      <c r="C30" s="5"/>
      <c r="D30" s="5">
        <v>170000</v>
      </c>
      <c r="F30" s="5"/>
      <c r="H30" s="2"/>
      <c r="I30" s="2"/>
    </row>
    <row r="31" spans="1:9" x14ac:dyDescent="0.25">
      <c r="B31" t="s">
        <v>26</v>
      </c>
      <c r="C31" s="5"/>
      <c r="D31" s="5">
        <f>2992300+170000</f>
        <v>3162300</v>
      </c>
      <c r="F31" s="5"/>
      <c r="H31" s="2"/>
      <c r="I31" s="2"/>
    </row>
    <row r="32" spans="1:9" x14ac:dyDescent="0.25">
      <c r="B32" t="s">
        <v>27</v>
      </c>
      <c r="C32" s="5">
        <v>2785000</v>
      </c>
      <c r="D32" s="5">
        <v>170000</v>
      </c>
      <c r="F32" s="5"/>
      <c r="H32" s="2"/>
      <c r="I32" s="2"/>
    </row>
    <row r="33" spans="2:9" x14ac:dyDescent="0.25">
      <c r="B33" t="s">
        <v>28</v>
      </c>
      <c r="C33" s="5">
        <v>500</v>
      </c>
      <c r="D33" s="5">
        <f>3000000+170000+100000</f>
        <v>3270000</v>
      </c>
      <c r="F33" s="5"/>
      <c r="H33" s="2"/>
      <c r="I33" s="2"/>
    </row>
    <row r="34" spans="2:9" x14ac:dyDescent="0.25">
      <c r="B34" t="s">
        <v>29</v>
      </c>
      <c r="C34" s="5"/>
      <c r="D34" s="5">
        <v>170000</v>
      </c>
      <c r="F34" s="5"/>
      <c r="I34" s="2"/>
    </row>
    <row r="35" spans="2:9" x14ac:dyDescent="0.25">
      <c r="B35" t="s">
        <v>30</v>
      </c>
      <c r="C35" s="5"/>
      <c r="D35" s="5">
        <v>170000</v>
      </c>
      <c r="F35" s="5"/>
      <c r="I35" s="2"/>
    </row>
    <row r="36" spans="2:9" x14ac:dyDescent="0.25">
      <c r="B36" t="s">
        <v>31</v>
      </c>
      <c r="C36" s="5"/>
      <c r="D36" s="5">
        <v>179000</v>
      </c>
      <c r="F36" s="5"/>
      <c r="I36" s="2"/>
    </row>
    <row r="37" spans="2:9" x14ac:dyDescent="0.25">
      <c r="B37" t="s">
        <v>32</v>
      </c>
      <c r="C37" s="5"/>
      <c r="D37" s="5">
        <v>340000</v>
      </c>
      <c r="F37" s="5"/>
      <c r="I37" s="2"/>
    </row>
    <row r="38" spans="2:9" x14ac:dyDescent="0.25">
      <c r="B38" t="s">
        <v>33</v>
      </c>
      <c r="C38" s="5"/>
      <c r="D38" s="5">
        <v>170000</v>
      </c>
      <c r="F38" s="5"/>
      <c r="I38" s="2"/>
    </row>
    <row r="39" spans="2:9" x14ac:dyDescent="0.25">
      <c r="B39" t="s">
        <v>34</v>
      </c>
      <c r="C39" s="5"/>
      <c r="D39" s="5">
        <v>0</v>
      </c>
      <c r="F39" s="5"/>
      <c r="I39" s="2"/>
    </row>
    <row r="40" spans="2:9" x14ac:dyDescent="0.25">
      <c r="B40" t="s">
        <v>35</v>
      </c>
      <c r="C40" s="5"/>
      <c r="D40" s="5">
        <v>6090000</v>
      </c>
      <c r="F40" s="5"/>
      <c r="I40" s="2"/>
    </row>
    <row r="41" spans="2:9" ht="15.75" thickBot="1" x14ac:dyDescent="0.3">
      <c r="B41" s="3" t="s">
        <v>36</v>
      </c>
      <c r="C41" s="9">
        <f>SUM(C29:C40)</f>
        <v>2785500</v>
      </c>
      <c r="D41" s="9">
        <f>SUM(D29:D40)</f>
        <v>15461300</v>
      </c>
      <c r="G41" s="3"/>
      <c r="H41" s="8"/>
      <c r="I41" s="8"/>
    </row>
    <row r="42" spans="2:9" ht="15.75" thickTop="1" x14ac:dyDescent="0.25"/>
    <row r="50" spans="1:4" x14ac:dyDescent="0.25">
      <c r="A50" s="3" t="s">
        <v>39</v>
      </c>
      <c r="B50" s="3" t="s">
        <v>40</v>
      </c>
    </row>
    <row r="51" spans="1:4" x14ac:dyDescent="0.25">
      <c r="A51" s="3"/>
      <c r="B51" s="3"/>
    </row>
    <row r="52" spans="1:4" x14ac:dyDescent="0.25">
      <c r="C52" s="11">
        <v>2024</v>
      </c>
      <c r="D52" s="11">
        <v>2023</v>
      </c>
    </row>
    <row r="53" spans="1:4" x14ac:dyDescent="0.25">
      <c r="B53" t="s">
        <v>24</v>
      </c>
      <c r="C53" s="5">
        <v>4423894.32</v>
      </c>
      <c r="D53" s="5">
        <v>4410437.9800000004</v>
      </c>
    </row>
    <row r="54" spans="1:4" x14ac:dyDescent="0.25">
      <c r="B54" t="s">
        <v>25</v>
      </c>
      <c r="C54" s="5">
        <v>4439057.57</v>
      </c>
      <c r="D54" s="5">
        <v>4376338.0199999996</v>
      </c>
    </row>
    <row r="55" spans="1:4" x14ac:dyDescent="0.25">
      <c r="B55" t="s">
        <v>26</v>
      </c>
      <c r="C55" s="5">
        <v>4494785.8600000003</v>
      </c>
      <c r="D55" s="5">
        <v>4413573.3099999996</v>
      </c>
    </row>
    <row r="56" spans="1:4" x14ac:dyDescent="0.25">
      <c r="B56" t="s">
        <v>27</v>
      </c>
      <c r="C56" s="5">
        <v>4676685.9800000004</v>
      </c>
      <c r="D56" s="5">
        <v>4392713.9400000004</v>
      </c>
    </row>
    <row r="57" spans="1:4" x14ac:dyDescent="0.25">
      <c r="B57" t="s">
        <v>28</v>
      </c>
      <c r="C57" s="5">
        <v>4747701.8499999996</v>
      </c>
      <c r="D57" s="5">
        <v>4417567.38</v>
      </c>
    </row>
    <row r="58" spans="1:4" x14ac:dyDescent="0.25">
      <c r="B58" t="s">
        <v>29</v>
      </c>
      <c r="C58" s="5">
        <v>4779626.93</v>
      </c>
      <c r="D58" s="5">
        <v>4412048.55</v>
      </c>
    </row>
    <row r="59" spans="1:4" x14ac:dyDescent="0.25">
      <c r="B59" t="s">
        <v>30</v>
      </c>
      <c r="C59" s="5">
        <v>4819144.41</v>
      </c>
      <c r="D59" s="5">
        <v>4431782.51</v>
      </c>
    </row>
    <row r="60" spans="1:4" x14ac:dyDescent="0.25">
      <c r="B60" t="s">
        <v>31</v>
      </c>
      <c r="C60" s="5">
        <v>4887459.3600000003</v>
      </c>
      <c r="D60" s="5">
        <v>4432513.05</v>
      </c>
    </row>
    <row r="61" spans="1:4" x14ac:dyDescent="0.25">
      <c r="B61" t="s">
        <v>32</v>
      </c>
      <c r="C61" s="5">
        <v>4911287.4400000004</v>
      </c>
      <c r="D61" s="5">
        <v>4440968.71</v>
      </c>
    </row>
    <row r="62" spans="1:4" x14ac:dyDescent="0.25">
      <c r="B62" t="s">
        <v>33</v>
      </c>
      <c r="C62" s="5">
        <v>4908165.76</v>
      </c>
      <c r="D62" s="5">
        <v>4316590.3499999996</v>
      </c>
    </row>
    <row r="63" spans="1:4" x14ac:dyDescent="0.25">
      <c r="B63" t="s">
        <v>34</v>
      </c>
      <c r="C63" s="5">
        <v>4948387.26</v>
      </c>
      <c r="D63" s="5">
        <v>4399432.57</v>
      </c>
    </row>
    <row r="64" spans="1:4" x14ac:dyDescent="0.25">
      <c r="B64" t="s">
        <v>35</v>
      </c>
      <c r="C64" s="5">
        <v>5164997.0599999996</v>
      </c>
      <c r="D64" s="5">
        <v>4444678.59</v>
      </c>
    </row>
    <row r="65" spans="1:9" ht="15.75" thickBot="1" x14ac:dyDescent="0.3">
      <c r="B65" s="3" t="s">
        <v>36</v>
      </c>
      <c r="C65" s="12">
        <f>SUM(C53:C64)</f>
        <v>57201193.799999997</v>
      </c>
      <c r="D65" s="9">
        <f>SUM(D53:D64)</f>
        <v>52888644.959999993</v>
      </c>
    </row>
    <row r="66" spans="1:9" ht="15.75" thickTop="1" x14ac:dyDescent="0.25">
      <c r="C66" s="5"/>
      <c r="D66" s="5"/>
    </row>
    <row r="67" spans="1:9" ht="21.75" customHeight="1" x14ac:dyDescent="0.25"/>
    <row r="68" spans="1:9" x14ac:dyDescent="0.25">
      <c r="A68" s="3" t="s">
        <v>41</v>
      </c>
      <c r="B68" s="3" t="s">
        <v>42</v>
      </c>
      <c r="C68" s="3"/>
      <c r="D68" s="3"/>
    </row>
    <row r="70" spans="1:9" x14ac:dyDescent="0.25">
      <c r="C70" s="11">
        <v>2024</v>
      </c>
      <c r="D70" s="11">
        <v>2023</v>
      </c>
      <c r="H70" s="4"/>
      <c r="I70" s="5"/>
    </row>
    <row r="71" spans="1:9" ht="9.75" customHeight="1" x14ac:dyDescent="0.25">
      <c r="C71" s="1"/>
      <c r="D71" s="1"/>
      <c r="H71" s="4"/>
      <c r="I71" s="5"/>
    </row>
    <row r="72" spans="1:9" x14ac:dyDescent="0.25">
      <c r="B72" t="s">
        <v>24</v>
      </c>
      <c r="C72" s="5">
        <f>57983943.18+1985000</f>
        <v>59968943.18</v>
      </c>
      <c r="D72" s="5">
        <f>64186599.65-4410437.98</f>
        <v>59776161.670000002</v>
      </c>
      <c r="E72" s="13"/>
      <c r="H72" s="4"/>
      <c r="I72" s="5"/>
    </row>
    <row r="73" spans="1:9" x14ac:dyDescent="0.25">
      <c r="B73" t="s">
        <v>25</v>
      </c>
      <c r="C73" s="5">
        <f>58209058.18+1985000</f>
        <v>60194058.18</v>
      </c>
      <c r="D73" s="5">
        <f>64306782.54-4376338.02</f>
        <v>59930444.519999996</v>
      </c>
      <c r="E73" s="13"/>
      <c r="H73" s="4"/>
      <c r="I73" s="5"/>
    </row>
    <row r="74" spans="1:9" x14ac:dyDescent="0.25">
      <c r="B74" t="s">
        <v>26</v>
      </c>
      <c r="C74" s="5">
        <f>58993023.18+1985000</f>
        <v>60978023.18</v>
      </c>
      <c r="D74" s="5">
        <f>64245564.98-4413573.31</f>
        <v>59831991.669999994</v>
      </c>
      <c r="E74" s="13"/>
      <c r="G74" s="4"/>
      <c r="H74" s="4"/>
      <c r="I74" s="5"/>
    </row>
    <row r="75" spans="1:9" x14ac:dyDescent="0.25">
      <c r="B75" t="s">
        <v>27</v>
      </c>
      <c r="C75" s="5">
        <f>61158313.18+1985000</f>
        <v>63143313.18</v>
      </c>
      <c r="D75" s="5">
        <f>63880580.61-4392713.94</f>
        <v>59487866.670000002</v>
      </c>
      <c r="E75" s="13"/>
      <c r="H75" s="4"/>
      <c r="I75" s="5"/>
    </row>
    <row r="76" spans="1:9" x14ac:dyDescent="0.25">
      <c r="B76" t="s">
        <v>28</v>
      </c>
      <c r="C76" s="5">
        <f>61768338.18+2135000</f>
        <v>63903338.18</v>
      </c>
      <c r="D76" s="5">
        <f>64258774.05-4417567.38</f>
        <v>59841206.669999994</v>
      </c>
      <c r="E76" s="13"/>
      <c r="H76" s="4"/>
      <c r="I76" s="5"/>
    </row>
    <row r="77" spans="1:9" x14ac:dyDescent="0.25">
      <c r="B77" t="s">
        <v>29</v>
      </c>
      <c r="C77" s="5">
        <f>61860863.18+2210000</f>
        <v>64070863.18</v>
      </c>
      <c r="D77" s="5">
        <f>64204455.22-4412048.55</f>
        <v>59792406.670000002</v>
      </c>
      <c r="E77" s="13"/>
      <c r="H77" s="4"/>
      <c r="I77" s="5"/>
    </row>
    <row r="78" spans="1:9" x14ac:dyDescent="0.25">
      <c r="B78" t="s">
        <v>30</v>
      </c>
      <c r="C78" s="5">
        <v>65936366.799999997</v>
      </c>
      <c r="D78" s="5">
        <v>59977200.840000004</v>
      </c>
      <c r="E78" s="13"/>
      <c r="H78" s="4"/>
      <c r="I78" s="5"/>
    </row>
    <row r="79" spans="1:9" x14ac:dyDescent="0.25">
      <c r="B79" t="s">
        <v>31</v>
      </c>
      <c r="C79" s="5">
        <v>66079516.109999999</v>
      </c>
      <c r="D79" s="5">
        <v>59674206.670000002</v>
      </c>
      <c r="E79" s="13"/>
      <c r="H79" s="4"/>
      <c r="I79" s="5"/>
    </row>
    <row r="80" spans="1:9" x14ac:dyDescent="0.25">
      <c r="B80" t="s">
        <v>32</v>
      </c>
      <c r="C80" s="5">
        <v>66287714</v>
      </c>
      <c r="D80" s="5">
        <v>59927993.899999999</v>
      </c>
      <c r="E80" s="13"/>
      <c r="H80" s="4"/>
      <c r="I80" s="5"/>
    </row>
    <row r="81" spans="1:9" x14ac:dyDescent="0.25">
      <c r="B81" t="s">
        <v>33</v>
      </c>
      <c r="C81" s="5">
        <v>66298033.18</v>
      </c>
      <c r="D81" s="5">
        <v>58077710</v>
      </c>
      <c r="E81" s="13"/>
      <c r="H81" s="4"/>
      <c r="I81" s="5"/>
    </row>
    <row r="82" spans="1:9" x14ac:dyDescent="0.25">
      <c r="B82" t="s">
        <v>34</v>
      </c>
      <c r="C82" s="5">
        <v>128290745.31</v>
      </c>
      <c r="D82" s="5">
        <v>117263920.73</v>
      </c>
      <c r="E82" s="13"/>
      <c r="H82" s="4"/>
      <c r="I82" s="5"/>
    </row>
    <row r="83" spans="1:9" x14ac:dyDescent="0.25">
      <c r="B83" t="s">
        <v>35</v>
      </c>
      <c r="C83" s="5">
        <v>84706976.340000004</v>
      </c>
      <c r="D83" s="5">
        <v>71238492.819999993</v>
      </c>
      <c r="E83" s="13"/>
      <c r="G83" s="4"/>
      <c r="H83" s="4"/>
      <c r="I83" s="5"/>
    </row>
    <row r="84" spans="1:9" ht="9" customHeight="1" x14ac:dyDescent="0.25">
      <c r="C84" s="5"/>
      <c r="D84" s="5"/>
      <c r="H84" s="4"/>
    </row>
    <row r="85" spans="1:9" ht="15.75" thickBot="1" x14ac:dyDescent="0.3">
      <c r="B85" s="3" t="s">
        <v>36</v>
      </c>
      <c r="C85" s="9">
        <f>SUM(C72:C84)</f>
        <v>849857890.82000005</v>
      </c>
      <c r="D85" s="9">
        <f>SUM(D72:D84)</f>
        <v>784819602.83000016</v>
      </c>
      <c r="E85" s="4"/>
      <c r="H85" s="4"/>
    </row>
    <row r="86" spans="1:9" ht="15.75" thickTop="1" x14ac:dyDescent="0.25">
      <c r="B86" s="3"/>
      <c r="C86" s="8"/>
      <c r="D86" s="8"/>
    </row>
    <row r="87" spans="1:9" x14ac:dyDescent="0.25">
      <c r="B87" s="3"/>
      <c r="C87" s="8"/>
      <c r="D87" s="8"/>
    </row>
    <row r="88" spans="1:9" x14ac:dyDescent="0.25">
      <c r="B88" s="3"/>
      <c r="C88" s="8"/>
      <c r="D88" s="8"/>
    </row>
    <row r="89" spans="1:9" x14ac:dyDescent="0.25">
      <c r="B89" s="3"/>
      <c r="C89" s="8"/>
      <c r="D89" s="8"/>
    </row>
    <row r="90" spans="1:9" x14ac:dyDescent="0.25">
      <c r="B90" s="3"/>
      <c r="C90" s="8"/>
      <c r="D90" s="8"/>
    </row>
    <row r="91" spans="1:9" x14ac:dyDescent="0.25">
      <c r="B91" s="3"/>
      <c r="C91" s="8"/>
      <c r="D91" s="8"/>
    </row>
    <row r="92" spans="1:9" x14ac:dyDescent="0.25">
      <c r="B92" s="3"/>
      <c r="C92" s="8"/>
      <c r="D92" s="8"/>
    </row>
    <row r="93" spans="1:9" x14ac:dyDescent="0.25">
      <c r="B93" s="3"/>
      <c r="C93" s="8"/>
      <c r="D93" s="8"/>
    </row>
    <row r="94" spans="1:9" x14ac:dyDescent="0.25">
      <c r="B94" s="3"/>
      <c r="C94" s="8"/>
      <c r="D94" s="8"/>
    </row>
    <row r="95" spans="1:9" x14ac:dyDescent="0.25">
      <c r="B95" s="3"/>
      <c r="C95" s="8"/>
      <c r="D95" s="8"/>
    </row>
    <row r="96" spans="1:9" x14ac:dyDescent="0.25">
      <c r="A96" s="3" t="s">
        <v>43</v>
      </c>
      <c r="B96" s="3" t="s">
        <v>44</v>
      </c>
      <c r="C96" s="3"/>
      <c r="D96" s="3"/>
      <c r="E96" s="3"/>
    </row>
    <row r="97" spans="2:8" ht="12" customHeight="1" x14ac:dyDescent="0.25"/>
    <row r="98" spans="2:8" x14ac:dyDescent="0.25">
      <c r="C98" s="11">
        <v>2024</v>
      </c>
      <c r="D98" s="11">
        <v>2023</v>
      </c>
      <c r="E98" t="s">
        <v>4</v>
      </c>
      <c r="G98" s="5"/>
      <c r="H98" s="5"/>
    </row>
    <row r="99" spans="2:8" x14ac:dyDescent="0.25">
      <c r="C99" s="1"/>
      <c r="D99" s="1"/>
      <c r="G99" s="5"/>
      <c r="H99" s="5"/>
    </row>
    <row r="100" spans="2:8" x14ac:dyDescent="0.25">
      <c r="B100" t="s">
        <v>24</v>
      </c>
      <c r="C100" s="5">
        <f>2558259.35+217764.82</f>
        <v>2776024.17</v>
      </c>
      <c r="D100" s="5">
        <v>26426402.399999999</v>
      </c>
      <c r="G100" s="5"/>
      <c r="H100" s="5"/>
    </row>
    <row r="101" spans="2:8" x14ac:dyDescent="0.25">
      <c r="B101" t="s">
        <v>25</v>
      </c>
      <c r="C101" s="5">
        <f>26011941.63+382433.99</f>
        <v>26394375.619999997</v>
      </c>
      <c r="D101" s="5">
        <v>17425887.579999998</v>
      </c>
      <c r="G101" s="5"/>
      <c r="H101" s="5"/>
    </row>
    <row r="102" spans="2:8" x14ac:dyDescent="0.25">
      <c r="B102" t="s">
        <v>26</v>
      </c>
      <c r="C102" s="5">
        <f>34762743.44+438962.97</f>
        <v>35201706.409999996</v>
      </c>
      <c r="D102" s="5">
        <v>30387441.039999999</v>
      </c>
      <c r="G102" s="5"/>
      <c r="H102" s="5"/>
    </row>
    <row r="103" spans="2:8" x14ac:dyDescent="0.25">
      <c r="B103" t="s">
        <v>27</v>
      </c>
      <c r="C103" s="5">
        <f>7767186.16+201101.7+413997.25</f>
        <v>8382285.1100000003</v>
      </c>
      <c r="D103" s="5">
        <v>12617095.130000001</v>
      </c>
      <c r="G103" s="5"/>
      <c r="H103" s="5"/>
    </row>
    <row r="104" spans="2:8" x14ac:dyDescent="0.25">
      <c r="B104" t="s">
        <v>28</v>
      </c>
      <c r="C104" s="5">
        <f>48166282.61+577280.4</f>
        <v>48743563.009999998</v>
      </c>
      <c r="D104" s="5">
        <v>15842692.470000001</v>
      </c>
      <c r="G104" s="5"/>
      <c r="H104" s="5"/>
    </row>
    <row r="105" spans="2:8" x14ac:dyDescent="0.25">
      <c r="B105" t="s">
        <v>29</v>
      </c>
      <c r="C105" s="5">
        <f>42637210.56+152699.42</f>
        <v>42789909.980000004</v>
      </c>
      <c r="D105" s="5">
        <v>27445718.780000001</v>
      </c>
      <c r="G105" s="5"/>
    </row>
    <row r="106" spans="2:8" x14ac:dyDescent="0.25">
      <c r="B106" t="s">
        <v>30</v>
      </c>
      <c r="C106" s="5">
        <v>28262613.399999999</v>
      </c>
      <c r="D106" s="5">
        <v>25453299.02</v>
      </c>
      <c r="G106" s="5"/>
    </row>
    <row r="107" spans="2:8" x14ac:dyDescent="0.25">
      <c r="B107" t="s">
        <v>31</v>
      </c>
      <c r="C107" s="5">
        <v>24802617.899999999</v>
      </c>
      <c r="D107" s="5">
        <v>24647277.100000001</v>
      </c>
      <c r="G107" s="5"/>
    </row>
    <row r="108" spans="2:8" x14ac:dyDescent="0.25">
      <c r="B108" t="s">
        <v>32</v>
      </c>
      <c r="C108" s="5">
        <v>41320367.460000001</v>
      </c>
      <c r="D108" s="5">
        <v>28737133.949999999</v>
      </c>
      <c r="G108" s="5"/>
    </row>
    <row r="109" spans="2:8" x14ac:dyDescent="0.25">
      <c r="B109" t="s">
        <v>33</v>
      </c>
      <c r="C109" s="5">
        <v>34872856.329999998</v>
      </c>
      <c r="D109" s="5">
        <v>35201717.5</v>
      </c>
      <c r="G109" s="5"/>
    </row>
    <row r="110" spans="2:8" x14ac:dyDescent="0.25">
      <c r="B110" t="s">
        <v>34</v>
      </c>
      <c r="C110" s="5">
        <v>39861078.380000003</v>
      </c>
      <c r="D110" s="5">
        <v>42028393.649999999</v>
      </c>
      <c r="G110" s="5"/>
    </row>
    <row r="111" spans="2:8" x14ac:dyDescent="0.25">
      <c r="B111" t="s">
        <v>35</v>
      </c>
      <c r="C111" s="5">
        <v>148987065.34999999</v>
      </c>
      <c r="D111" s="5">
        <v>88915142.790000007</v>
      </c>
      <c r="G111" s="5"/>
    </row>
    <row r="112" spans="2:8" x14ac:dyDescent="0.25">
      <c r="B112" t="s">
        <v>45</v>
      </c>
      <c r="C112" s="5">
        <v>4491120.26</v>
      </c>
      <c r="D112" s="5">
        <v>7691717.2699999996</v>
      </c>
      <c r="E112" s="5"/>
      <c r="G112" s="5"/>
    </row>
    <row r="113" spans="1:7" ht="15.75" thickBot="1" x14ac:dyDescent="0.3">
      <c r="B113" s="3" t="s">
        <v>36</v>
      </c>
      <c r="C113" s="9">
        <f>SUM(C100:C112)</f>
        <v>486885583.38</v>
      </c>
      <c r="D113" s="9">
        <f>SUM(D100:D112)</f>
        <v>382819918.67999995</v>
      </c>
      <c r="E113" s="5"/>
      <c r="G113" s="5"/>
    </row>
    <row r="114" spans="1:7" ht="15.75" thickTop="1" x14ac:dyDescent="0.25">
      <c r="C114" s="5"/>
      <c r="D114" s="5"/>
      <c r="E114" s="5"/>
      <c r="G114" s="5"/>
    </row>
    <row r="115" spans="1:7" x14ac:dyDescent="0.25">
      <c r="C115" s="5"/>
      <c r="D115" s="5"/>
      <c r="E115" s="5"/>
      <c r="G115" s="5"/>
    </row>
    <row r="116" spans="1:7" x14ac:dyDescent="0.25">
      <c r="A116" s="3" t="s">
        <v>43</v>
      </c>
      <c r="B116" s="3" t="s">
        <v>46</v>
      </c>
      <c r="C116" s="3"/>
    </row>
    <row r="117" spans="1:7" x14ac:dyDescent="0.25">
      <c r="A117" s="3"/>
      <c r="B117" s="3"/>
      <c r="C117" s="3"/>
    </row>
    <row r="118" spans="1:7" x14ac:dyDescent="0.25">
      <c r="C118" s="11">
        <v>2024</v>
      </c>
      <c r="D118" s="11">
        <v>2023</v>
      </c>
    </row>
    <row r="119" spans="1:7" x14ac:dyDescent="0.25">
      <c r="C119" s="1"/>
      <c r="D119" s="1"/>
    </row>
    <row r="120" spans="1:7" x14ac:dyDescent="0.25">
      <c r="B120" t="s">
        <v>24</v>
      </c>
      <c r="C120" s="5">
        <v>625845</v>
      </c>
      <c r="D120" s="5">
        <v>653987.38</v>
      </c>
    </row>
    <row r="121" spans="1:7" x14ac:dyDescent="0.25">
      <c r="B121" t="s">
        <v>25</v>
      </c>
      <c r="C121" s="5">
        <v>822659.96</v>
      </c>
      <c r="D121" s="5">
        <v>1363572.53</v>
      </c>
    </row>
    <row r="122" spans="1:7" x14ac:dyDescent="0.25">
      <c r="B122" t="s">
        <v>26</v>
      </c>
      <c r="C122" s="5">
        <v>2561272.0099999998</v>
      </c>
      <c r="D122" s="5">
        <v>1416663.54</v>
      </c>
    </row>
    <row r="123" spans="1:7" x14ac:dyDescent="0.25">
      <c r="B123" t="s">
        <v>27</v>
      </c>
      <c r="C123" s="5">
        <v>1154306.95</v>
      </c>
      <c r="D123" s="5">
        <v>1216263.05</v>
      </c>
    </row>
    <row r="124" spans="1:7" x14ac:dyDescent="0.25">
      <c r="B124" t="s">
        <v>28</v>
      </c>
      <c r="C124" s="5">
        <v>1290628.72</v>
      </c>
      <c r="D124" s="5">
        <v>1138215.78</v>
      </c>
      <c r="F124" s="4"/>
    </row>
    <row r="125" spans="1:7" x14ac:dyDescent="0.25">
      <c r="B125" t="s">
        <v>29</v>
      </c>
      <c r="C125" s="5">
        <v>1085858.1599999999</v>
      </c>
      <c r="D125" s="5">
        <v>1204876.58</v>
      </c>
    </row>
    <row r="126" spans="1:7" x14ac:dyDescent="0.25">
      <c r="B126" t="s">
        <v>30</v>
      </c>
      <c r="C126" s="5">
        <v>1085858.1599999999</v>
      </c>
      <c r="D126" s="5">
        <v>1095894.78</v>
      </c>
    </row>
    <row r="127" spans="1:7" x14ac:dyDescent="0.25">
      <c r="B127" t="s">
        <v>31</v>
      </c>
      <c r="C127" s="5">
        <v>1822062.08</v>
      </c>
      <c r="D127" s="5">
        <v>2162322.1</v>
      </c>
    </row>
    <row r="128" spans="1:7" x14ac:dyDescent="0.25">
      <c r="B128" t="s">
        <v>32</v>
      </c>
      <c r="C128" s="5">
        <v>1369297.71</v>
      </c>
      <c r="D128" s="5">
        <v>1197809.92</v>
      </c>
    </row>
    <row r="129" spans="2:6" x14ac:dyDescent="0.25">
      <c r="B129" t="s">
        <v>33</v>
      </c>
      <c r="C129" s="5">
        <v>1600369.32</v>
      </c>
      <c r="D129" s="5">
        <v>1055662.76</v>
      </c>
    </row>
    <row r="130" spans="2:6" x14ac:dyDescent="0.25">
      <c r="B130" t="s">
        <v>34</v>
      </c>
      <c r="C130" s="5">
        <v>1080464.48</v>
      </c>
      <c r="D130" s="5">
        <v>1468383.51</v>
      </c>
    </row>
    <row r="131" spans="2:6" x14ac:dyDescent="0.25">
      <c r="B131" t="s">
        <v>35</v>
      </c>
      <c r="C131" s="5">
        <v>2189665.5499999998</v>
      </c>
      <c r="D131" s="5">
        <v>1036152.1</v>
      </c>
    </row>
    <row r="132" spans="2:6" ht="15.75" thickBot="1" x14ac:dyDescent="0.3">
      <c r="B132" s="3" t="s">
        <v>36</v>
      </c>
      <c r="C132" s="9">
        <f>SUM(C120:C131)</f>
        <v>16688288.100000001</v>
      </c>
      <c r="D132" s="9">
        <f>SUM(D120:D131)</f>
        <v>15009804.029999999</v>
      </c>
      <c r="E132" s="5"/>
      <c r="F132" s="5"/>
    </row>
    <row r="133" spans="2:6" ht="15.75" thickTop="1" x14ac:dyDescent="0.25"/>
    <row r="134" spans="2:6" x14ac:dyDescent="0.25">
      <c r="F134" s="4"/>
    </row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FLUJO EFVO.24-23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2025-01-23T15:00:49Z</cp:lastPrinted>
  <dcterms:created xsi:type="dcterms:W3CDTF">2025-01-23T14:21:50Z</dcterms:created>
  <dcterms:modified xsi:type="dcterms:W3CDTF">2025-01-23T16:04:50Z</dcterms:modified>
</cp:coreProperties>
</file>