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 activeTab="1"/>
  </bookViews>
  <sheets>
    <sheet name="ESTADO FLUJO D EFVO. ENE-JUN 23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2" l="1"/>
  <c r="C90" i="2"/>
  <c r="D76" i="2"/>
  <c r="C76" i="2"/>
  <c r="D59" i="2"/>
  <c r="C59" i="2"/>
  <c r="D58" i="2"/>
  <c r="C58" i="2"/>
  <c r="D57" i="2"/>
  <c r="C57" i="2"/>
  <c r="D56" i="2"/>
  <c r="C56" i="2"/>
  <c r="D55" i="2"/>
  <c r="C55" i="2"/>
  <c r="D54" i="2"/>
  <c r="D61" i="2" s="1"/>
  <c r="C54" i="2"/>
  <c r="C61" i="2" s="1"/>
  <c r="D44" i="2"/>
  <c r="C44" i="2"/>
  <c r="D31" i="2"/>
  <c r="C31" i="2"/>
  <c r="C28" i="2"/>
  <c r="C26" i="2"/>
  <c r="D19" i="2"/>
  <c r="C19" i="2"/>
  <c r="F26" i="1"/>
  <c r="E22" i="1"/>
  <c r="E26" i="1" s="1"/>
  <c r="E28" i="1" s="1"/>
  <c r="F17" i="1"/>
  <c r="F28" i="1" s="1"/>
  <c r="E17" i="1"/>
</calcChain>
</file>

<file path=xl/sharedStrings.xml><?xml version="1.0" encoding="utf-8"?>
<sst xmlns="http://schemas.openxmlformats.org/spreadsheetml/2006/main" count="79" uniqueCount="42">
  <si>
    <t>ESTADO DE FLUJO DE EFECTIVO</t>
  </si>
  <si>
    <t>PERIODO ENERO - JUNIO  2023 - 2022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</si>
  <si>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</si>
  <si>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</si>
  <si>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</si>
  <si>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</si>
  <si>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Aportes PGR y Otros Ingresos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</si>
  <si>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</si>
  <si>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</si>
  <si>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</si>
  <si>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</si>
  <si>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</si>
  <si>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</si>
  <si>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Otros Pagos</t>
  </si>
  <si>
    <t>Total Gastos</t>
  </si>
  <si>
    <t>Resultados positivo (ahorro) / Negativo (desahorro)</t>
  </si>
  <si>
    <t>Lic. Ybelise A. Tejada D.</t>
  </si>
  <si>
    <t>Lic. Juan A. Solis Rosario, Gral. ® P.N.</t>
  </si>
  <si>
    <t xml:space="preserve">           Contador</t>
  </si>
  <si>
    <t xml:space="preserve">      Director Admvo. y Financiero</t>
  </si>
  <si>
    <t>DIRECCION GENERAL DE SEGURIDAD DE TRANSITO Y TRANSPORTE TERRESTRE  DIGESETT</t>
  </si>
  <si>
    <t>NOTAS ABJUNTAS ESTADO DE FLUJO FINANCIERO</t>
  </si>
  <si>
    <t>AÑOS  2023-2022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</si>
  <si>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</si>
  <si>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</si>
  <si>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</si>
  <si>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</si>
  <si>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</si>
  <si>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</si>
  <si>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</si>
  <si>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</si>
  <si>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TOTALES</t>
  </si>
  <si>
    <t>2-)</t>
  </si>
  <si>
    <t>TRANSFERENCIAS Y DONACIONES RECIBIDAS</t>
  </si>
  <si>
    <t xml:space="preserve"> 3-)       </t>
  </si>
  <si>
    <t>CONTRIBUCION A LA SEGURIDAD SOCIAL</t>
  </si>
  <si>
    <t>4-)</t>
  </si>
  <si>
    <t>SUELDOS, SALARIOS Y BENEFICIOS A EMPLEADOS</t>
  </si>
  <si>
    <t xml:space="preserve">                                                                      </t>
  </si>
  <si>
    <t>5-)</t>
  </si>
  <si>
    <t>SUMINISTROS Y MATERIAL PARA CONSUMO</t>
  </si>
  <si>
    <t>PAGO POR CONTRATOS DE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</si>
</sst>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164" fontId="0" fillId="0" borderId="0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0" borderId="0" xfId="1" applyFont="1"/>
    <xf numFmtId="164" fontId="0" fillId="0" borderId="1" xfId="1" applyFont="1" applyBorder="1"/>
    <xf numFmtId="164" fontId="1" fillId="0" borderId="1" xfId="1" applyFont="1" applyBorder="1"/>
    <xf numFmtId="164" fontId="2" fillId="0" borderId="0" xfId="1" applyFont="1"/>
    <xf numFmtId="164" fontId="2" fillId="0" borderId="0" xfId="1" applyFont="1" applyBorder="1"/>
    <xf numFmtId="164" fontId="2" fillId="0" borderId="2" xfId="1" applyFont="1" applyBorder="1"/>
    <xf numFmtId="0" fontId="0" fillId="0" borderId="0" xfId="0" applyFont="1"/>
    <xf numFmtId="0" fontId="2" fillId="0" borderId="3" xfId="0" applyFont="1" applyBorder="1" applyAlignment="1">
      <alignment horizontal="center"/>
    </xf>
    <xf numFmtId="164" fontId="2" fillId="0" borderId="2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180975</xdr:rowOff>
    </xdr:from>
    <xdr:to>
      <xdr:col>7</xdr:col>
      <xdr:colOff>438150</xdr:colOff>
      <xdr:row>7</xdr:row>
      <xdr:rowOff>9525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6850" y="180975"/>
          <a:ext cx="50482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47625</xdr:rowOff>
    </xdr:from>
    <xdr:to>
      <xdr:col>6</xdr:col>
      <xdr:colOff>0</xdr:colOff>
      <xdr:row>4</xdr:row>
      <xdr:rowOff>19050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6" y="47625"/>
          <a:ext cx="381952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D27" sqref="D27"/>
    </sheetView>
  </sheetViews>
  <sheetFormatPr baseColWidth="10" defaultRowHeight="15" x14ac:dyDescent="0.25"/>
  <cols>
    <col min="1" max="1" width="10.85546875" customWidth="1"/>
    <col min="4" max="4" width="19.42578125" customWidth="1"/>
    <col min="5" max="5" width="17.7109375" customWidth="1"/>
    <col min="6" max="6" width="18.140625" customWidth="1"/>
    <col min="7" max="7" width="2.140625" customWidth="1"/>
    <col min="8" max="8" width="7.5703125" customWidth="1"/>
    <col min="9" max="9" width="16.140625" customWidth="1"/>
    <col min="10" max="10" width="15.140625" bestFit="1" customWidth="1"/>
  </cols>
  <sheetData>
    <row r="1" spans="1:8" ht="21" customHeight="1" x14ac:dyDescent="0.25"/>
    <row r="2" spans="1:8" ht="24.75" customHeight="1" x14ac:dyDescent="0.25"/>
    <row r="6" spans="1:8" ht="15.75" x14ac:dyDescent="0.25">
      <c r="A6" s="15"/>
      <c r="B6" s="15"/>
      <c r="C6" s="15"/>
      <c r="D6" s="15"/>
      <c r="E6" s="15"/>
      <c r="F6" s="15"/>
    </row>
    <row r="7" spans="1:8" x14ac:dyDescent="0.25">
      <c r="A7" s="16" t="s">
        <v>0</v>
      </c>
      <c r="B7" s="16"/>
      <c r="C7" s="16"/>
      <c r="D7" s="16"/>
      <c r="E7" s="16"/>
      <c r="F7" s="16"/>
    </row>
    <row r="8" spans="1:8" x14ac:dyDescent="0.25">
      <c r="A8" s="17" t="s">
        <v>1</v>
      </c>
      <c r="B8" s="17"/>
      <c r="C8" s="17"/>
      <c r="D8" s="17"/>
      <c r="E8" s="17"/>
      <c r="F8" s="17"/>
    </row>
    <row r="9" spans="1:8" x14ac:dyDescent="0.25">
      <c r="A9" s="18" t="s">
        <v>2</v>
      </c>
      <c r="B9" s="18"/>
      <c r="C9" s="18"/>
      <c r="D9" s="18"/>
      <c r="E9" s="18"/>
      <c r="F9" s="18"/>
    </row>
    <row r="10" spans="1:8" x14ac:dyDescent="0.25">
      <c r="A10" s="1"/>
      <c r="B10" s="1"/>
      <c r="C10" s="1"/>
      <c r="D10" s="1"/>
      <c r="E10" s="1"/>
      <c r="F10" s="2"/>
    </row>
    <row r="12" spans="1:8" x14ac:dyDescent="0.25">
      <c r="A12" s="3" t="s">
        <v>3</v>
      </c>
      <c r="E12" s="4">
        <v>2023</v>
      </c>
      <c r="F12" s="4">
        <v>2022</v>
      </c>
      <c r="H12" s="5"/>
    </row>
    <row r="13" spans="1:8" x14ac:dyDescent="0.25">
      <c r="A13" s="3"/>
      <c r="C13" t="s">
        <v>4</v>
      </c>
      <c r="E13" s="4"/>
      <c r="F13" s="4"/>
    </row>
    <row r="14" spans="1:8" x14ac:dyDescent="0.25">
      <c r="A14" s="3"/>
      <c r="E14" s="4"/>
      <c r="F14" s="4"/>
    </row>
    <row r="15" spans="1:8" x14ac:dyDescent="0.25">
      <c r="A15" t="s">
        <v>5</v>
      </c>
      <c r="E15" s="6">
        <v>517520830.83999997</v>
      </c>
      <c r="F15" s="6">
        <v>528362432.74000001</v>
      </c>
    </row>
    <row r="16" spans="1:8" x14ac:dyDescent="0.25">
      <c r="A16" t="s">
        <v>6</v>
      </c>
      <c r="E16" s="7">
        <v>8512300</v>
      </c>
      <c r="F16" s="8">
        <v>4270000</v>
      </c>
    </row>
    <row r="17" spans="1:10" x14ac:dyDescent="0.25">
      <c r="A17" s="3" t="s">
        <v>7</v>
      </c>
      <c r="E17" s="9">
        <f>+E15+E16</f>
        <v>526033130.83999997</v>
      </c>
      <c r="F17" s="9">
        <f>+F15+F16</f>
        <v>532632432.74000001</v>
      </c>
    </row>
    <row r="18" spans="1:10" x14ac:dyDescent="0.25">
      <c r="A18" s="3"/>
      <c r="E18" s="6"/>
      <c r="F18" s="6"/>
    </row>
    <row r="19" spans="1:10" x14ac:dyDescent="0.25">
      <c r="A19" s="3" t="s">
        <v>8</v>
      </c>
    </row>
    <row r="20" spans="1:10" ht="25.5" customHeight="1" x14ac:dyDescent="0.25">
      <c r="A20" s="3"/>
    </row>
    <row r="21" spans="1:10" x14ac:dyDescent="0.25">
      <c r="A21" t="s">
        <v>9</v>
      </c>
      <c r="E21" s="6">
        <v>-26422679.18</v>
      </c>
      <c r="F21" s="6">
        <v>-25501095.5</v>
      </c>
      <c r="H21" s="6"/>
      <c r="J21" s="6"/>
    </row>
    <row r="22" spans="1:10" x14ac:dyDescent="0.25">
      <c r="A22" t="s">
        <v>10</v>
      </c>
      <c r="E22" s="6">
        <f>-346750078.87-11910000</f>
        <v>-358660078.87</v>
      </c>
      <c r="F22" s="6">
        <v>-347273077.72000003</v>
      </c>
      <c r="H22" s="6"/>
      <c r="J22" s="6"/>
    </row>
    <row r="23" spans="1:10" x14ac:dyDescent="0.25">
      <c r="A23" t="s">
        <v>11</v>
      </c>
      <c r="E23" s="2">
        <v>-130145237.40000001</v>
      </c>
      <c r="F23" s="6">
        <v>-149027409.49000001</v>
      </c>
      <c r="H23" s="6"/>
      <c r="J23" s="6"/>
    </row>
    <row r="24" spans="1:10" x14ac:dyDescent="0.25">
      <c r="A24" t="s">
        <v>12</v>
      </c>
      <c r="E24" s="6">
        <v>-6993278.8600000003</v>
      </c>
      <c r="F24" s="6">
        <v>-6752449.6200000001</v>
      </c>
      <c r="H24" s="5"/>
      <c r="J24" s="5"/>
    </row>
    <row r="25" spans="1:10" x14ac:dyDescent="0.25">
      <c r="A25" t="s">
        <v>13</v>
      </c>
      <c r="E25" s="7"/>
      <c r="F25" s="7"/>
    </row>
    <row r="26" spans="1:10" x14ac:dyDescent="0.25">
      <c r="A26" s="3" t="s">
        <v>14</v>
      </c>
      <c r="E26" s="10">
        <f>+E21+E22+E23+E24+E25</f>
        <v>-522221274.31000006</v>
      </c>
      <c r="F26" s="10">
        <f>+F21+F22+F23+F24</f>
        <v>-528554032.33000004</v>
      </c>
      <c r="I26" s="5"/>
    </row>
    <row r="27" spans="1:10" ht="26.25" customHeight="1" x14ac:dyDescent="0.25">
      <c r="E27" s="2"/>
      <c r="F27" s="2"/>
    </row>
    <row r="28" spans="1:10" ht="15.75" thickBot="1" x14ac:dyDescent="0.3">
      <c r="A28" s="3" t="s">
        <v>15</v>
      </c>
      <c r="E28" s="11">
        <f>+E17+E26</f>
        <v>3811856.5299999118</v>
      </c>
      <c r="F28" s="11">
        <f>+F17+F26</f>
        <v>4078400.4099999666</v>
      </c>
      <c r="H28" s="6"/>
    </row>
    <row r="29" spans="1:10" ht="15.75" thickTop="1" x14ac:dyDescent="0.25">
      <c r="F29" s="6"/>
      <c r="H29" s="6"/>
      <c r="J29" s="5"/>
    </row>
    <row r="30" spans="1:10" x14ac:dyDescent="0.25">
      <c r="E30" s="5"/>
      <c r="F30" s="6"/>
      <c r="H30" s="6"/>
    </row>
    <row r="31" spans="1:10" x14ac:dyDescent="0.25">
      <c r="F31" s="6"/>
      <c r="H31" s="6"/>
    </row>
    <row r="32" spans="1:10" x14ac:dyDescent="0.25">
      <c r="F32" s="6"/>
      <c r="H32" s="6"/>
    </row>
    <row r="33" spans="2:8" x14ac:dyDescent="0.25">
      <c r="E33" s="5"/>
      <c r="F33" s="6"/>
      <c r="H33" s="6"/>
    </row>
    <row r="34" spans="2:8" x14ac:dyDescent="0.25">
      <c r="F34" s="6"/>
    </row>
    <row r="36" spans="2:8" x14ac:dyDescent="0.25">
      <c r="B36" s="3" t="s">
        <v>16</v>
      </c>
      <c r="C36" s="3"/>
      <c r="D36" s="3"/>
      <c r="E36" s="9" t="s">
        <v>17</v>
      </c>
      <c r="F36" s="3"/>
    </row>
    <row r="37" spans="2:8" x14ac:dyDescent="0.25">
      <c r="B37" s="12" t="s">
        <v>18</v>
      </c>
      <c r="C37" s="12"/>
      <c r="D37" s="12"/>
      <c r="E37" s="6" t="s">
        <v>19</v>
      </c>
      <c r="F37" s="12"/>
    </row>
  </sheetData>
  <mergeCells count="4">
    <mergeCell ref="A6:F6"/>
    <mergeCell ref="A7:F7"/>
    <mergeCell ref="A8:F8"/>
    <mergeCell ref="A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92"/>
  <sheetViews>
    <sheetView tabSelected="1" workbookViewId="0">
      <selection activeCell="E15" sqref="E15"/>
    </sheetView>
  </sheetViews>
  <sheetFormatPr baseColWidth="10" defaultRowHeight="15" x14ac:dyDescent="0.25"/>
  <cols>
    <col min="2" max="2" width="17.28515625" customWidth="1"/>
    <col min="3" max="3" width="15.140625" bestFit="1" customWidth="1"/>
    <col min="4" max="4" width="15.42578125" customWidth="1"/>
    <col min="6" max="6" width="15.28515625" customWidth="1"/>
    <col min="7" max="7" width="4" customWidth="1"/>
    <col min="8" max="8" width="12.28515625" bestFit="1" customWidth="1"/>
  </cols>
  <sheetData>
    <row r="5" spans="1:6" x14ac:dyDescent="0.25">
      <c r="A5" s="16" t="s">
        <v>20</v>
      </c>
      <c r="B5" s="16"/>
      <c r="C5" s="16"/>
      <c r="D5" s="16"/>
      <c r="E5" s="16"/>
      <c r="F5" s="16"/>
    </row>
    <row r="6" spans="1:6" x14ac:dyDescent="0.25">
      <c r="A6" s="16" t="s">
        <v>21</v>
      </c>
      <c r="B6" s="16"/>
      <c r="C6" s="16"/>
      <c r="D6" s="16"/>
      <c r="E6" s="16"/>
      <c r="F6" s="16"/>
    </row>
    <row r="7" spans="1:6" x14ac:dyDescent="0.25">
      <c r="A7" s="16" t="s">
        <v>22</v>
      </c>
      <c r="B7" s="16"/>
      <c r="C7" s="16"/>
      <c r="D7" s="16"/>
      <c r="E7" s="16"/>
      <c r="F7" s="16"/>
    </row>
    <row r="9" spans="1:6" x14ac:dyDescent="0.25">
      <c r="A9" s="3" t="s">
        <v>23</v>
      </c>
      <c r="B9" s="3" t="s">
        <v>24</v>
      </c>
    </row>
    <row r="10" spans="1:6" x14ac:dyDescent="0.25">
      <c r="A10" s="3"/>
      <c r="B10" s="3"/>
    </row>
    <row r="11" spans="1:6" x14ac:dyDescent="0.25">
      <c r="C11" s="13">
        <v>2023</v>
      </c>
      <c r="D11" s="13">
        <v>2022</v>
      </c>
    </row>
    <row r="12" spans="1:6" x14ac:dyDescent="0.25">
      <c r="B12" t="s">
        <v>25</v>
      </c>
      <c r="C12" s="6">
        <v>91266989.430000007</v>
      </c>
      <c r="D12" s="6">
        <v>64100366.990000002</v>
      </c>
    </row>
    <row r="13" spans="1:6" x14ac:dyDescent="0.25">
      <c r="B13" t="s">
        <v>26</v>
      </c>
      <c r="C13" s="6">
        <v>83096242.650000006</v>
      </c>
      <c r="D13" s="6">
        <v>96320441.709999993</v>
      </c>
    </row>
    <row r="14" spans="1:6" x14ac:dyDescent="0.25">
      <c r="B14" t="s">
        <v>27</v>
      </c>
      <c r="C14" s="6">
        <v>96049669.560000002</v>
      </c>
      <c r="D14" s="6">
        <v>91186664.659999996</v>
      </c>
    </row>
    <row r="15" spans="1:6" x14ac:dyDescent="0.25">
      <c r="B15" t="s">
        <v>28</v>
      </c>
      <c r="C15" s="6">
        <v>75713938.790000007</v>
      </c>
      <c r="D15" s="6">
        <v>95339809.959999993</v>
      </c>
    </row>
    <row r="16" spans="1:6" x14ac:dyDescent="0.25">
      <c r="B16" t="s">
        <v>29</v>
      </c>
      <c r="C16" s="6">
        <v>81239682.299999997</v>
      </c>
      <c r="D16" s="6">
        <v>83833304.030000001</v>
      </c>
    </row>
    <row r="17" spans="1:4" x14ac:dyDescent="0.25">
      <c r="B17" t="s">
        <v>30</v>
      </c>
      <c r="C17" s="6">
        <v>90154308.109999999</v>
      </c>
      <c r="D17" s="6">
        <v>97581845.390000001</v>
      </c>
    </row>
    <row r="18" spans="1:4" x14ac:dyDescent="0.25">
      <c r="C18" s="6"/>
      <c r="D18" s="6"/>
    </row>
    <row r="19" spans="1:4" ht="15.75" thickBot="1" x14ac:dyDescent="0.3">
      <c r="B19" s="3" t="s">
        <v>31</v>
      </c>
      <c r="C19" s="11">
        <f>SUM(C12:C18)</f>
        <v>517520830.84000003</v>
      </c>
      <c r="D19" s="11">
        <f>SUM(D12:D18)</f>
        <v>528362432.74000001</v>
      </c>
    </row>
    <row r="20" spans="1:4" ht="15.75" thickTop="1" x14ac:dyDescent="0.25">
      <c r="B20" s="3"/>
      <c r="C20" s="10"/>
      <c r="D20" s="10"/>
    </row>
    <row r="21" spans="1:4" x14ac:dyDescent="0.25">
      <c r="A21" s="3" t="s">
        <v>32</v>
      </c>
      <c r="B21" s="3" t="s">
        <v>33</v>
      </c>
    </row>
    <row r="22" spans="1:4" x14ac:dyDescent="0.25">
      <c r="A22" s="3"/>
      <c r="B22" s="3"/>
    </row>
    <row r="23" spans="1:4" x14ac:dyDescent="0.25">
      <c r="C23" s="13">
        <v>2023</v>
      </c>
      <c r="D23" s="13">
        <v>2022</v>
      </c>
    </row>
    <row r="24" spans="1:4" x14ac:dyDescent="0.25">
      <c r="B24" t="s">
        <v>25</v>
      </c>
      <c r="C24" s="6">
        <v>1570000</v>
      </c>
      <c r="D24" s="6">
        <v>740000</v>
      </c>
    </row>
    <row r="25" spans="1:4" x14ac:dyDescent="0.25">
      <c r="B25" t="s">
        <v>26</v>
      </c>
      <c r="C25" s="6">
        <v>170000</v>
      </c>
      <c r="D25" s="6">
        <v>1140000</v>
      </c>
    </row>
    <row r="26" spans="1:4" x14ac:dyDescent="0.25">
      <c r="B26" t="s">
        <v>27</v>
      </c>
      <c r="C26" s="6">
        <f>2992300+170000</f>
        <v>3162300</v>
      </c>
      <c r="D26" s="6">
        <v>740000</v>
      </c>
    </row>
    <row r="27" spans="1:4" x14ac:dyDescent="0.25">
      <c r="B27" t="s">
        <v>28</v>
      </c>
      <c r="C27" s="6">
        <v>170000</v>
      </c>
      <c r="D27" s="6">
        <v>740000</v>
      </c>
    </row>
    <row r="28" spans="1:4" x14ac:dyDescent="0.25">
      <c r="B28" t="s">
        <v>29</v>
      </c>
      <c r="C28" s="6">
        <f>3000000+170000+100000</f>
        <v>3270000</v>
      </c>
      <c r="D28" s="6">
        <v>340000</v>
      </c>
    </row>
    <row r="29" spans="1:4" x14ac:dyDescent="0.25">
      <c r="B29" t="s">
        <v>30</v>
      </c>
      <c r="C29" s="6">
        <v>170000</v>
      </c>
      <c r="D29" s="6">
        <v>570000</v>
      </c>
    </row>
    <row r="30" spans="1:4" x14ac:dyDescent="0.25">
      <c r="C30" s="6"/>
      <c r="D30" s="6"/>
    </row>
    <row r="31" spans="1:4" ht="15.75" thickBot="1" x14ac:dyDescent="0.3">
      <c r="B31" s="3" t="s">
        <v>31</v>
      </c>
      <c r="C31" s="11">
        <f>SUM(C24:C30)</f>
        <v>8512300</v>
      </c>
      <c r="D31" s="11">
        <f>SUM(D24:D30)</f>
        <v>4270000</v>
      </c>
    </row>
    <row r="32" spans="1:4" ht="15.75" thickTop="1" x14ac:dyDescent="0.25"/>
    <row r="34" spans="1:4" x14ac:dyDescent="0.25">
      <c r="A34" s="3" t="s">
        <v>34</v>
      </c>
      <c r="B34" s="3" t="s">
        <v>35</v>
      </c>
    </row>
    <row r="35" spans="1:4" x14ac:dyDescent="0.25">
      <c r="A35" s="3"/>
      <c r="B35" s="3"/>
    </row>
    <row r="36" spans="1:4" x14ac:dyDescent="0.25">
      <c r="C36" s="13">
        <v>2023</v>
      </c>
      <c r="D36" s="13">
        <v>2022</v>
      </c>
    </row>
    <row r="37" spans="1:4" x14ac:dyDescent="0.25">
      <c r="B37" t="s">
        <v>25</v>
      </c>
      <c r="C37" s="6">
        <v>4410437.9800000004</v>
      </c>
      <c r="D37" s="6">
        <v>4237181.5199999996</v>
      </c>
    </row>
    <row r="38" spans="1:4" x14ac:dyDescent="0.25">
      <c r="B38" t="s">
        <v>26</v>
      </c>
      <c r="C38" s="6">
        <v>4376338.0199999996</v>
      </c>
      <c r="D38" s="6">
        <v>4238900.26</v>
      </c>
    </row>
    <row r="39" spans="1:4" x14ac:dyDescent="0.25">
      <c r="B39" t="s">
        <v>27</v>
      </c>
      <c r="C39" s="6">
        <v>4413573.3099999996</v>
      </c>
      <c r="D39" s="6">
        <v>4221089.28</v>
      </c>
    </row>
    <row r="40" spans="1:4" x14ac:dyDescent="0.25">
      <c r="B40" t="s">
        <v>28</v>
      </c>
      <c r="C40" s="6">
        <v>4392713.9400000004</v>
      </c>
      <c r="D40" s="6">
        <v>4204393.71</v>
      </c>
    </row>
    <row r="41" spans="1:4" x14ac:dyDescent="0.25">
      <c r="B41" t="s">
        <v>29</v>
      </c>
      <c r="C41" s="6">
        <v>4417567.38</v>
      </c>
      <c r="D41" s="6">
        <v>4280352.62</v>
      </c>
    </row>
    <row r="42" spans="1:4" x14ac:dyDescent="0.25">
      <c r="B42" t="s">
        <v>30</v>
      </c>
      <c r="C42" s="6">
        <v>4412048.55</v>
      </c>
      <c r="D42" s="6">
        <v>4319178.1100000003</v>
      </c>
    </row>
    <row r="43" spans="1:4" x14ac:dyDescent="0.25">
      <c r="C43" s="6"/>
      <c r="D43" s="6"/>
    </row>
    <row r="44" spans="1:4" ht="15.75" thickBot="1" x14ac:dyDescent="0.3">
      <c r="B44" s="3" t="s">
        <v>31</v>
      </c>
      <c r="C44" s="14">
        <f>SUM(C37:C43)</f>
        <v>26422679.18</v>
      </c>
      <c r="D44" s="11">
        <f>SUM(D37:D43)</f>
        <v>25501095.5</v>
      </c>
    </row>
    <row r="45" spans="1:4" ht="15.75" thickTop="1" x14ac:dyDescent="0.25">
      <c r="C45" s="5"/>
      <c r="D45" s="5"/>
    </row>
    <row r="46" spans="1:4" ht="11.25" customHeight="1" x14ac:dyDescent="0.25"/>
    <row r="47" spans="1:4" ht="11.25" customHeight="1" x14ac:dyDescent="0.25"/>
    <row r="48" spans="1:4" ht="11.25" customHeight="1" x14ac:dyDescent="0.25"/>
    <row r="49" spans="1:6" ht="11.25" customHeight="1" x14ac:dyDescent="0.25"/>
    <row r="50" spans="1:6" x14ac:dyDescent="0.25">
      <c r="A50" s="3" t="s">
        <v>36</v>
      </c>
      <c r="B50" s="3" t="s">
        <v>37</v>
      </c>
      <c r="C50" s="3"/>
      <c r="D50" s="3"/>
    </row>
    <row r="52" spans="1:6" x14ac:dyDescent="0.25">
      <c r="C52" s="13">
        <v>2023</v>
      </c>
      <c r="D52" s="13">
        <v>2022</v>
      </c>
    </row>
    <row r="53" spans="1:6" x14ac:dyDescent="0.25">
      <c r="C53" s="4"/>
      <c r="D53" s="4"/>
    </row>
    <row r="54" spans="1:6" x14ac:dyDescent="0.25">
      <c r="B54" t="s">
        <v>25</v>
      </c>
      <c r="C54" s="6">
        <f>64186599.65-4410437.98</f>
        <v>59776161.670000002</v>
      </c>
      <c r="D54" s="6">
        <f>62104973.24-4237181.52</f>
        <v>57867791.719999999</v>
      </c>
    </row>
    <row r="55" spans="1:6" x14ac:dyDescent="0.25">
      <c r="B55" t="s">
        <v>26</v>
      </c>
      <c r="C55" s="6">
        <f>64306782.54-4376338.02</f>
        <v>59930444.519999996</v>
      </c>
      <c r="D55" s="6">
        <f>62151105.47-4238900.26</f>
        <v>57912205.210000001</v>
      </c>
    </row>
    <row r="56" spans="1:6" x14ac:dyDescent="0.25">
      <c r="B56" t="s">
        <v>27</v>
      </c>
      <c r="C56" s="6">
        <f>64245564.98-4413573.31</f>
        <v>59831991.669999994</v>
      </c>
      <c r="D56" s="6">
        <f>61854616-4221089.28</f>
        <v>57633526.719999999</v>
      </c>
    </row>
    <row r="57" spans="1:6" x14ac:dyDescent="0.25">
      <c r="B57" t="s">
        <v>28</v>
      </c>
      <c r="C57" s="6">
        <f>63880580.61-4392713.94</f>
        <v>59487866.670000002</v>
      </c>
      <c r="D57" s="6">
        <f>61509214.45-4204393.71</f>
        <v>57304820.740000002</v>
      </c>
    </row>
    <row r="58" spans="1:6" x14ac:dyDescent="0.25">
      <c r="B58" t="s">
        <v>29</v>
      </c>
      <c r="C58" s="6">
        <f>64258774.05-4417567.38</f>
        <v>59841206.669999994</v>
      </c>
      <c r="D58" s="6">
        <f>62319456.79-4280352.62</f>
        <v>58039104.170000002</v>
      </c>
    </row>
    <row r="59" spans="1:6" x14ac:dyDescent="0.25">
      <c r="B59" t="s">
        <v>30</v>
      </c>
      <c r="C59" s="6">
        <f>64204455.22-4412048.55</f>
        <v>59792406.670000002</v>
      </c>
      <c r="D59" s="6">
        <f>62834807.28-4319178.11</f>
        <v>58515629.170000002</v>
      </c>
    </row>
    <row r="60" spans="1:6" x14ac:dyDescent="0.25">
      <c r="C60" s="6"/>
      <c r="D60" s="6"/>
    </row>
    <row r="61" spans="1:6" ht="15.75" thickBot="1" x14ac:dyDescent="0.3">
      <c r="B61" s="3" t="s">
        <v>31</v>
      </c>
      <c r="C61" s="11">
        <f>SUM(C54:C60)</f>
        <v>358660077.87</v>
      </c>
      <c r="D61" s="11">
        <f>SUM(D54:D60)</f>
        <v>347273077.73000002</v>
      </c>
    </row>
    <row r="62" spans="1:6" ht="15.75" thickTop="1" x14ac:dyDescent="0.25">
      <c r="B62" s="3"/>
      <c r="C62" s="10"/>
      <c r="D62" s="10"/>
    </row>
    <row r="63" spans="1:6" x14ac:dyDescent="0.25">
      <c r="B63" s="3"/>
      <c r="C63" s="10"/>
      <c r="D63" s="10"/>
    </row>
    <row r="64" spans="1:6" x14ac:dyDescent="0.25">
      <c r="F64" t="s">
        <v>38</v>
      </c>
    </row>
    <row r="65" spans="1:6" x14ac:dyDescent="0.25">
      <c r="A65" s="3" t="s">
        <v>39</v>
      </c>
      <c r="B65" s="3" t="s">
        <v>40</v>
      </c>
      <c r="C65" s="3"/>
      <c r="D65" s="3"/>
      <c r="E65" s="3"/>
    </row>
    <row r="67" spans="1:6" x14ac:dyDescent="0.25">
      <c r="C67" s="13">
        <v>2023</v>
      </c>
      <c r="D67" s="13">
        <v>2022</v>
      </c>
      <c r="E67" t="s">
        <v>4</v>
      </c>
      <c r="F67" s="6"/>
    </row>
    <row r="68" spans="1:6" x14ac:dyDescent="0.25">
      <c r="C68" s="4"/>
      <c r="D68" s="4"/>
      <c r="F68" s="6"/>
    </row>
    <row r="69" spans="1:6" x14ac:dyDescent="0.25">
      <c r="B69" t="s">
        <v>25</v>
      </c>
      <c r="C69" s="6">
        <v>26426402.399999999</v>
      </c>
      <c r="D69" s="6">
        <v>1088071.78</v>
      </c>
      <c r="F69" s="6"/>
    </row>
    <row r="70" spans="1:6" x14ac:dyDescent="0.25">
      <c r="B70" t="s">
        <v>26</v>
      </c>
      <c r="C70" s="6">
        <v>17425887.579999998</v>
      </c>
      <c r="D70" s="6">
        <v>33228556.52</v>
      </c>
      <c r="F70" s="6"/>
    </row>
    <row r="71" spans="1:6" x14ac:dyDescent="0.25">
      <c r="B71" t="s">
        <v>27</v>
      </c>
      <c r="C71" s="6">
        <v>30387441.039999999</v>
      </c>
      <c r="D71" s="6">
        <v>27975611.609999999</v>
      </c>
      <c r="F71" s="6"/>
    </row>
    <row r="72" spans="1:6" x14ac:dyDescent="0.25">
      <c r="B72" t="s">
        <v>28</v>
      </c>
      <c r="C72" s="6">
        <v>12617095.130000001</v>
      </c>
      <c r="D72" s="6">
        <v>32954879.030000001</v>
      </c>
      <c r="F72" s="6"/>
    </row>
    <row r="73" spans="1:6" x14ac:dyDescent="0.25">
      <c r="B73" t="s">
        <v>29</v>
      </c>
      <c r="C73" s="6">
        <v>15842692.470000001</v>
      </c>
      <c r="D73" s="6">
        <v>20423302.989999998</v>
      </c>
      <c r="F73" s="6"/>
    </row>
    <row r="74" spans="1:6" x14ac:dyDescent="0.25">
      <c r="B74" t="s">
        <v>30</v>
      </c>
      <c r="C74" s="6">
        <v>27445718.780000001</v>
      </c>
      <c r="D74" s="6">
        <v>33356987.559999999</v>
      </c>
      <c r="F74" s="10"/>
    </row>
    <row r="75" spans="1:6" x14ac:dyDescent="0.25">
      <c r="C75" s="6"/>
      <c r="F75" s="6"/>
    </row>
    <row r="76" spans="1:6" ht="15.75" thickBot="1" x14ac:dyDescent="0.3">
      <c r="B76" s="3" t="s">
        <v>31</v>
      </c>
      <c r="C76" s="11">
        <f>SUM(C69:C75)</f>
        <v>130145237.39999999</v>
      </c>
      <c r="D76" s="11">
        <f>SUM(D69:D75)</f>
        <v>149027409.48999998</v>
      </c>
      <c r="F76" s="6"/>
    </row>
    <row r="77" spans="1:6" ht="15.75" thickTop="1" x14ac:dyDescent="0.25">
      <c r="F77" s="5"/>
    </row>
    <row r="79" spans="1:6" x14ac:dyDescent="0.25">
      <c r="A79" s="3" t="s">
        <v>39</v>
      </c>
      <c r="B79" s="3" t="s">
        <v>41</v>
      </c>
      <c r="C79" s="3"/>
    </row>
    <row r="80" spans="1:6" x14ac:dyDescent="0.25">
      <c r="A80" s="3"/>
      <c r="B80" s="3"/>
      <c r="C80" s="3"/>
    </row>
    <row r="81" spans="2:6" x14ac:dyDescent="0.25">
      <c r="C81" s="13">
        <v>2023</v>
      </c>
      <c r="D81" s="13">
        <v>2022</v>
      </c>
    </row>
    <row r="82" spans="2:6" x14ac:dyDescent="0.25">
      <c r="C82" s="4"/>
      <c r="D82" s="4"/>
    </row>
    <row r="83" spans="2:6" x14ac:dyDescent="0.25">
      <c r="B83" t="s">
        <v>25</v>
      </c>
      <c r="C83" s="6">
        <v>653987.38</v>
      </c>
      <c r="D83" s="6">
        <v>907321.97</v>
      </c>
    </row>
    <row r="84" spans="2:6" x14ac:dyDescent="0.25">
      <c r="B84" t="s">
        <v>26</v>
      </c>
      <c r="C84" s="6">
        <v>1363572.53</v>
      </c>
      <c r="D84" s="6">
        <v>940779.72</v>
      </c>
    </row>
    <row r="85" spans="2:6" x14ac:dyDescent="0.25">
      <c r="B85" t="s">
        <v>27</v>
      </c>
      <c r="C85" s="6">
        <v>1416663.54</v>
      </c>
      <c r="D85" s="6">
        <v>1356437.05</v>
      </c>
    </row>
    <row r="86" spans="2:6" x14ac:dyDescent="0.25">
      <c r="B86" t="s">
        <v>28</v>
      </c>
      <c r="C86" s="6">
        <v>1216263.05</v>
      </c>
      <c r="D86" s="6">
        <v>1235716.48</v>
      </c>
    </row>
    <row r="87" spans="2:6" x14ac:dyDescent="0.25">
      <c r="B87" t="s">
        <v>29</v>
      </c>
      <c r="C87" s="6">
        <v>1138215.78</v>
      </c>
      <c r="D87" s="6">
        <v>1090544.25</v>
      </c>
      <c r="F87" s="5"/>
    </row>
    <row r="88" spans="2:6" x14ac:dyDescent="0.25">
      <c r="B88" t="s">
        <v>30</v>
      </c>
      <c r="C88" s="6">
        <v>1204876.58</v>
      </c>
      <c r="D88" s="6">
        <v>1221650.1499999999</v>
      </c>
    </row>
    <row r="89" spans="2:6" x14ac:dyDescent="0.25">
      <c r="C89" s="6"/>
      <c r="D89" s="6"/>
    </row>
    <row r="90" spans="2:6" ht="15.75" thickBot="1" x14ac:dyDescent="0.3">
      <c r="B90" s="3" t="s">
        <v>31</v>
      </c>
      <c r="C90" s="11">
        <f>SUM(C83:C89)</f>
        <v>6993578.8600000003</v>
      </c>
      <c r="D90" s="11">
        <f>SUM(D83:D89)</f>
        <v>6752449.620000001</v>
      </c>
      <c r="F90" s="6"/>
    </row>
    <row r="91" spans="2:6" ht="15.75" thickTop="1" x14ac:dyDescent="0.25"/>
    <row r="92" spans="2:6" x14ac:dyDescent="0.25">
      <c r="F92" s="5"/>
    </row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FLUJO D EFVO. ENE-JUN 23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2023-07-31T18:38:32Z</dcterms:created>
  <dcterms:modified xsi:type="dcterms:W3CDTF">2023-07-31T19:41:11Z</dcterms:modified>
</cp:coreProperties>
</file>