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e.samboy\Desktop\"/>
    </mc:Choice>
  </mc:AlternateContent>
  <xr:revisionPtr revIDLastSave="0" documentId="8_{AD5389B5-BFBB-42D9-8D83-0ECF7619EDDB}" xr6:coauthVersionLast="47" xr6:coauthVersionMax="47" xr10:uidLastSave="{00000000-0000-0000-0000-000000000000}"/>
  <bookViews>
    <workbookView xWindow="1170" yWindow="1170" windowWidth="16200" windowHeight="10830" activeTab="1" xr2:uid="{00000000-000D-0000-FFFF-FFFF00000000}"/>
  </bookViews>
  <sheets>
    <sheet name="FLUJO DE EFECTIVO 2024-2023" sheetId="1" r:id="rId1"/>
    <sheet name="ANEX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2" l="1"/>
  <c r="C88" i="2"/>
  <c r="D75" i="2"/>
  <c r="C73" i="2"/>
  <c r="C72" i="2"/>
  <c r="C71" i="2"/>
  <c r="C70" i="2"/>
  <c r="C69" i="2"/>
  <c r="C68" i="2"/>
  <c r="D59" i="2"/>
  <c r="C59" i="2"/>
  <c r="D58" i="2"/>
  <c r="C58" i="2"/>
  <c r="D57" i="2"/>
  <c r="C57" i="2"/>
  <c r="D56" i="2"/>
  <c r="C56" i="2"/>
  <c r="D55" i="2"/>
  <c r="C55" i="2"/>
  <c r="D54" i="2"/>
  <c r="D61" i="2" s="1"/>
  <c r="C54" i="2"/>
  <c r="D40" i="2"/>
  <c r="C40" i="2"/>
  <c r="D29" i="2"/>
  <c r="C29" i="2"/>
  <c r="D27" i="2"/>
  <c r="D25" i="2"/>
  <c r="D18" i="2"/>
  <c r="C18" i="2"/>
  <c r="F22" i="1"/>
  <c r="F26" i="1" s="1"/>
  <c r="E22" i="1"/>
  <c r="E26" i="1" s="1"/>
  <c r="E17" i="1"/>
  <c r="C75" i="2" l="1"/>
  <c r="E28" i="1"/>
  <c r="C61" i="2"/>
  <c r="F28" i="1"/>
  <c r="F17" i="1"/>
</calcChain>
</file>

<file path=xl/sharedStrings.xml><?xml version="1.0" encoding="utf-8"?>
<sst xmlns="http://schemas.openxmlformats.org/spreadsheetml/2006/main" count="78" uniqueCount="41">
  <si>
    <t>ESTADO DE FLUJO DE EFECTIVO</t>
  </si>
  <si>
    <t>PERIODO ENERO - JUNIO  2024 - 2023</t>
  </si>
  <si>
    <t>VALORES RD$</t>
  </si>
  <si>
    <t>Flujo de Efectivo procedentes de Actividades Operativas</t>
  </si>
  <si>
    <t xml:space="preserve"> </t>
  </si>
  <si>
    <t xml:space="preserve"> Transferencias provenientes del Gobierno Central </t>
  </si>
  <si>
    <t>Aportes PGR y Otros Ingresos</t>
  </si>
  <si>
    <t>Total Ingresos</t>
  </si>
  <si>
    <t>Gastos</t>
  </si>
  <si>
    <t>Pagos por Contribucion a la Seguridad Social</t>
  </si>
  <si>
    <t>Pagos  por  Remuneraciones</t>
  </si>
  <si>
    <t>Pagos a Proveedores</t>
  </si>
  <si>
    <t xml:space="preserve">Pagos por Contratos </t>
  </si>
  <si>
    <t>Otros Pagos</t>
  </si>
  <si>
    <t>Total Gastos</t>
  </si>
  <si>
    <t>Resultados positivo (ahorro) / Negativo (desahorro)</t>
  </si>
  <si>
    <t>Lic. Ybelise A. Tejada D.</t>
  </si>
  <si>
    <t xml:space="preserve">         Lic. Ramon D. Florian Reyes</t>
  </si>
  <si>
    <t xml:space="preserve">           Contador</t>
  </si>
  <si>
    <t xml:space="preserve">      Director Admvo. y Financiero</t>
  </si>
  <si>
    <t>DIRECCION GENERAL DE SEGURIDAD DE TRANSITO Y TRANSPORTE TERRESTRE  DIGESETT</t>
  </si>
  <si>
    <t>NOTAS ABJUNTAS ESTADO DE FLUJO FINANCIERO</t>
  </si>
  <si>
    <t xml:space="preserve"> ENERO - JUNIO  2024-2023</t>
  </si>
  <si>
    <t>1-)</t>
  </si>
  <si>
    <t>APORTE PRESUPUESTAL DEL GOBIERNO CENTRAL</t>
  </si>
  <si>
    <t>ENERO</t>
  </si>
  <si>
    <t>FEBRERO</t>
  </si>
  <si>
    <t xml:space="preserve">MARZO </t>
  </si>
  <si>
    <t>ABRIL</t>
  </si>
  <si>
    <t>MAYO</t>
  </si>
  <si>
    <t>JUNIO</t>
  </si>
  <si>
    <t>TOTALES</t>
  </si>
  <si>
    <t>2-)</t>
  </si>
  <si>
    <t>TRANSFERENCIAS Y DONACIONES RECIBIDAS</t>
  </si>
  <si>
    <t xml:space="preserve"> 3-)       </t>
  </si>
  <si>
    <t>CONTRIBUCION A LA SEGURIDAD SOCIAL</t>
  </si>
  <si>
    <t>4-)</t>
  </si>
  <si>
    <t>SUELDOS, SALARIOS Y BENEFICIOS A EMPLEADOS</t>
  </si>
  <si>
    <t>5-)</t>
  </si>
  <si>
    <t xml:space="preserve">PAGO A PROVEEDORES </t>
  </si>
  <si>
    <t>PAGO POR CONTRATOS DE ALQUILER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</si>
</sst>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 applyBorder="1"/>
    <xf numFmtId="0" fontId="2" fillId="0" borderId="0" xfId="0" applyFont="1"/>
    <xf numFmtId="43" fontId="0" fillId="0" borderId="0" xfId="0" applyNumberFormat="1"/>
    <xf numFmtId="43" fontId="0" fillId="0" borderId="0" xfId="1" applyFont="1"/>
    <xf numFmtId="43" fontId="0" fillId="0" borderId="1" xfId="1" applyFont="1" applyBorder="1"/>
    <xf numFmtId="43" fontId="2" fillId="0" borderId="0" xfId="1" applyFont="1"/>
    <xf numFmtId="43" fontId="2" fillId="0" borderId="0" xfId="1" applyFont="1" applyBorder="1"/>
    <xf numFmtId="43" fontId="2" fillId="0" borderId="2" xfId="1" applyFont="1" applyBorder="1"/>
    <xf numFmtId="43" fontId="5" fillId="0" borderId="0" xfId="1" applyFont="1"/>
    <xf numFmtId="0" fontId="2" fillId="0" borderId="3" xfId="0" applyFont="1" applyBorder="1" applyAlignment="1">
      <alignment horizontal="center"/>
    </xf>
    <xf numFmtId="43" fontId="2" fillId="0" borderId="2" xfId="0" applyNumberFormat="1" applyFont="1" applyBorder="1"/>
    <xf numFmtId="43" fontId="4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0</xdr:row>
      <xdr:rowOff>180975</xdr:rowOff>
    </xdr:from>
    <xdr:to>
      <xdr:col>8</xdr:col>
      <xdr:colOff>114301</xdr:colOff>
      <xdr:row>6</xdr:row>
      <xdr:rowOff>142875</xdr:rowOff>
    </xdr:to>
    <xdr:pic>
      <xdr:nvPicPr>
        <xdr:cNvPr id="2" name="1 Imagen" descr="http://digesett.gob.do/images/ImagenesPortalPrincipal/Portal%20Institucional%20%20500x1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4876" y="180975"/>
          <a:ext cx="57912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47625</xdr:rowOff>
    </xdr:from>
    <xdr:to>
      <xdr:col>6</xdr:col>
      <xdr:colOff>85725</xdr:colOff>
      <xdr:row>3</xdr:row>
      <xdr:rowOff>114300</xdr:rowOff>
    </xdr:to>
    <xdr:pic>
      <xdr:nvPicPr>
        <xdr:cNvPr id="2" name="1 Imagen" descr="http://digesett.gob.do/images/ImagenesPortalPrincipal/Portal%20Institucional%20%20500x110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14526" y="47625"/>
          <a:ext cx="3819524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workbookViewId="0">
      <selection activeCell="C31" sqref="C31"/>
    </sheetView>
  </sheetViews>
  <sheetFormatPr baseColWidth="10" defaultRowHeight="15" x14ac:dyDescent="0.25"/>
  <cols>
    <col min="1" max="1" width="10.85546875" customWidth="1"/>
    <col min="4" max="4" width="19.42578125" customWidth="1"/>
    <col min="5" max="5" width="17.7109375" customWidth="1"/>
    <col min="6" max="6" width="18.140625" customWidth="1"/>
    <col min="7" max="7" width="2.140625" customWidth="1"/>
    <col min="8" max="8" width="7.5703125" customWidth="1"/>
    <col min="9" max="9" width="16.140625" customWidth="1"/>
    <col min="10" max="10" width="15.85546875" bestFit="1" customWidth="1"/>
    <col min="11" max="11" width="15.140625" bestFit="1" customWidth="1"/>
  </cols>
  <sheetData>
    <row r="1" spans="1:8" ht="21" customHeight="1" x14ac:dyDescent="0.25"/>
    <row r="2" spans="1:8" ht="24.75" customHeight="1" x14ac:dyDescent="0.25"/>
    <row r="6" spans="1:8" ht="15.75" x14ac:dyDescent="0.25">
      <c r="A6" s="14"/>
      <c r="B6" s="14"/>
      <c r="C6" s="14"/>
      <c r="D6" s="14"/>
      <c r="E6" s="14"/>
      <c r="F6" s="14"/>
    </row>
    <row r="7" spans="1:8" x14ac:dyDescent="0.25">
      <c r="A7" s="15" t="s">
        <v>0</v>
      </c>
      <c r="B7" s="15"/>
      <c r="C7" s="15"/>
      <c r="D7" s="15"/>
      <c r="E7" s="15"/>
      <c r="F7" s="15"/>
    </row>
    <row r="8" spans="1:8" x14ac:dyDescent="0.25">
      <c r="A8" s="16" t="s">
        <v>1</v>
      </c>
      <c r="B8" s="16"/>
      <c r="C8" s="16"/>
      <c r="D8" s="16"/>
      <c r="E8" s="16"/>
      <c r="F8" s="16"/>
    </row>
    <row r="9" spans="1:8" x14ac:dyDescent="0.25">
      <c r="A9" s="17" t="s">
        <v>2</v>
      </c>
      <c r="B9" s="17"/>
      <c r="C9" s="17"/>
      <c r="D9" s="17"/>
      <c r="E9" s="17"/>
      <c r="F9" s="17"/>
    </row>
    <row r="10" spans="1:8" x14ac:dyDescent="0.25">
      <c r="F10" s="2"/>
    </row>
    <row r="12" spans="1:8" x14ac:dyDescent="0.25">
      <c r="A12" s="3" t="s">
        <v>3</v>
      </c>
      <c r="E12" s="1">
        <v>2024</v>
      </c>
      <c r="F12" s="1">
        <v>2023</v>
      </c>
      <c r="H12" s="4"/>
    </row>
    <row r="13" spans="1:8" x14ac:dyDescent="0.25">
      <c r="A13" s="3"/>
      <c r="C13" t="s">
        <v>4</v>
      </c>
      <c r="E13" s="1"/>
      <c r="F13" s="1"/>
    </row>
    <row r="14" spans="1:8" x14ac:dyDescent="0.25">
      <c r="A14" s="3"/>
      <c r="E14" s="1"/>
      <c r="F14" s="1"/>
    </row>
    <row r="15" spans="1:8" x14ac:dyDescent="0.25">
      <c r="A15" t="s">
        <v>5</v>
      </c>
      <c r="E15" s="5">
        <v>578737536.19000006</v>
      </c>
      <c r="F15" s="5">
        <v>517520830.83999997</v>
      </c>
    </row>
    <row r="16" spans="1:8" x14ac:dyDescent="0.25">
      <c r="A16" t="s">
        <v>6</v>
      </c>
      <c r="E16" s="6">
        <v>2785500</v>
      </c>
      <c r="F16" s="6">
        <v>8512300</v>
      </c>
    </row>
    <row r="17" spans="1:11" x14ac:dyDescent="0.25">
      <c r="A17" s="3" t="s">
        <v>7</v>
      </c>
      <c r="E17" s="7">
        <f>+E15+E16</f>
        <v>581523036.19000006</v>
      </c>
      <c r="F17" s="7">
        <f ca="1">SUM(F15:F17)</f>
        <v>526033130.83999997</v>
      </c>
    </row>
    <row r="18" spans="1:11" x14ac:dyDescent="0.25">
      <c r="A18" s="3"/>
      <c r="E18" s="5"/>
    </row>
    <row r="19" spans="1:11" x14ac:dyDescent="0.25">
      <c r="A19" s="3" t="s">
        <v>8</v>
      </c>
      <c r="F19" s="5"/>
    </row>
    <row r="20" spans="1:11" ht="25.5" customHeight="1" x14ac:dyDescent="0.25">
      <c r="A20" s="3"/>
      <c r="F20" s="5"/>
      <c r="I20" s="5"/>
    </row>
    <row r="21" spans="1:11" x14ac:dyDescent="0.25">
      <c r="A21" t="s">
        <v>9</v>
      </c>
      <c r="E21" s="5">
        <v>-27561752.510000002</v>
      </c>
      <c r="F21" s="5">
        <v>-26422679.18</v>
      </c>
      <c r="H21" s="5"/>
      <c r="I21" s="4"/>
      <c r="J21" s="5"/>
    </row>
    <row r="22" spans="1:11" x14ac:dyDescent="0.25">
      <c r="A22" t="s">
        <v>10</v>
      </c>
      <c r="E22" s="5">
        <f>-359973539.08-12285000</f>
        <v>-372258539.07999998</v>
      </c>
      <c r="F22" s="5">
        <f>-346750078.87-11910000</f>
        <v>-358660078.87</v>
      </c>
      <c r="H22" s="5"/>
      <c r="J22" s="5"/>
    </row>
    <row r="23" spans="1:11" x14ac:dyDescent="0.25">
      <c r="A23" t="s">
        <v>11</v>
      </c>
      <c r="E23" s="2">
        <v>-164287864.30000001</v>
      </c>
      <c r="F23" s="2">
        <v>-130145237.40000001</v>
      </c>
      <c r="H23" s="5"/>
      <c r="I23" s="5"/>
      <c r="J23" s="5"/>
      <c r="K23" s="4"/>
    </row>
    <row r="24" spans="1:11" x14ac:dyDescent="0.25">
      <c r="A24" t="s">
        <v>12</v>
      </c>
      <c r="E24" s="5">
        <v>-7540570.8499999996</v>
      </c>
      <c r="F24" s="5">
        <v>-6993278.8600000003</v>
      </c>
      <c r="H24" s="4"/>
      <c r="J24" s="4"/>
    </row>
    <row r="25" spans="1:11" x14ac:dyDescent="0.25">
      <c r="A25" t="s">
        <v>13</v>
      </c>
      <c r="E25" s="6"/>
      <c r="F25" s="6"/>
      <c r="J25" s="4"/>
    </row>
    <row r="26" spans="1:11" x14ac:dyDescent="0.25">
      <c r="A26" s="3" t="s">
        <v>14</v>
      </c>
      <c r="E26" s="8">
        <f>+E21+E22+E23+E24+E25</f>
        <v>-571648726.74000001</v>
      </c>
      <c r="F26" s="8">
        <f>+F21+F22+F23+F24+F25</f>
        <v>-522221274.31000006</v>
      </c>
      <c r="I26" s="4"/>
    </row>
    <row r="27" spans="1:11" ht="26.25" customHeight="1" x14ac:dyDescent="0.25">
      <c r="E27" s="2"/>
      <c r="F27" s="2"/>
    </row>
    <row r="28" spans="1:11" ht="15.75" thickBot="1" x14ac:dyDescent="0.3">
      <c r="A28" s="3" t="s">
        <v>15</v>
      </c>
      <c r="E28" s="9">
        <f>+E17+E26</f>
        <v>9874309.4500000477</v>
      </c>
      <c r="F28" s="9">
        <f ca="1">+F17+F26</f>
        <v>3811856.5299999118</v>
      </c>
      <c r="H28" s="5"/>
      <c r="J28" s="4"/>
    </row>
    <row r="29" spans="1:11" ht="15.75" thickTop="1" x14ac:dyDescent="0.25">
      <c r="F29" s="5"/>
      <c r="H29" s="5"/>
      <c r="J29" s="4"/>
    </row>
    <row r="30" spans="1:11" x14ac:dyDescent="0.25">
      <c r="E30" s="4"/>
      <c r="F30" s="5"/>
      <c r="H30" s="5"/>
    </row>
    <row r="31" spans="1:11" x14ac:dyDescent="0.25">
      <c r="F31" s="7"/>
      <c r="H31" s="5"/>
    </row>
    <row r="32" spans="1:11" x14ac:dyDescent="0.25">
      <c r="F32" s="5"/>
      <c r="H32" s="5"/>
    </row>
    <row r="33" spans="2:10" x14ac:dyDescent="0.25">
      <c r="E33" s="4"/>
      <c r="F33" s="5"/>
      <c r="H33" s="5"/>
    </row>
    <row r="34" spans="2:10" x14ac:dyDescent="0.25">
      <c r="F34" s="5"/>
    </row>
    <row r="36" spans="2:10" x14ac:dyDescent="0.25">
      <c r="B36" s="3" t="s">
        <v>16</v>
      </c>
      <c r="C36" s="3"/>
      <c r="D36" s="3"/>
      <c r="E36" s="10" t="s">
        <v>17</v>
      </c>
      <c r="F36" s="3"/>
    </row>
    <row r="37" spans="2:10" x14ac:dyDescent="0.25">
      <c r="B37" t="s">
        <v>18</v>
      </c>
      <c r="E37" s="5" t="s">
        <v>19</v>
      </c>
    </row>
    <row r="38" spans="2:10" x14ac:dyDescent="0.25">
      <c r="I38" s="5"/>
      <c r="J38" s="4"/>
    </row>
    <row r="39" spans="2:10" x14ac:dyDescent="0.25">
      <c r="I39" s="5"/>
    </row>
    <row r="40" spans="2:10" x14ac:dyDescent="0.25">
      <c r="I40" s="5"/>
    </row>
    <row r="41" spans="2:10" x14ac:dyDescent="0.25">
      <c r="I41" s="5"/>
    </row>
    <row r="42" spans="2:10" x14ac:dyDescent="0.25">
      <c r="I42" s="5"/>
    </row>
    <row r="43" spans="2:10" x14ac:dyDescent="0.25">
      <c r="I43" s="5"/>
    </row>
    <row r="44" spans="2:10" x14ac:dyDescent="0.25">
      <c r="I44" s="5"/>
    </row>
    <row r="45" spans="2:10" x14ac:dyDescent="0.25">
      <c r="I45" s="5"/>
    </row>
  </sheetData>
  <mergeCells count="4">
    <mergeCell ref="A6:F6"/>
    <mergeCell ref="A7:F7"/>
    <mergeCell ref="A8:F8"/>
    <mergeCell ref="A9:F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0"/>
  <sheetViews>
    <sheetView tabSelected="1" workbookViewId="0">
      <selection activeCell="F26" sqref="F26"/>
    </sheetView>
  </sheetViews>
  <sheetFormatPr baseColWidth="10" defaultRowHeight="15" x14ac:dyDescent="0.25"/>
  <cols>
    <col min="2" max="2" width="17.28515625" customWidth="1"/>
    <col min="3" max="3" width="16.7109375" customWidth="1"/>
    <col min="4" max="4" width="16.85546875" customWidth="1"/>
    <col min="5" max="5" width="14.28515625" customWidth="1"/>
    <col min="6" max="6" width="8.140625" customWidth="1"/>
    <col min="7" max="7" width="21.140625" customWidth="1"/>
    <col min="8" max="8" width="18" customWidth="1"/>
    <col min="9" max="9" width="17" customWidth="1"/>
  </cols>
  <sheetData>
    <row r="1" spans="1:7" ht="7.5" customHeight="1" x14ac:dyDescent="0.25"/>
    <row r="5" spans="1:7" x14ac:dyDescent="0.25">
      <c r="A5" s="15" t="s">
        <v>20</v>
      </c>
      <c r="B5" s="15"/>
      <c r="C5" s="15"/>
      <c r="D5" s="15"/>
      <c r="E5" s="15"/>
      <c r="F5" s="15"/>
    </row>
    <row r="6" spans="1:7" x14ac:dyDescent="0.25">
      <c r="A6" s="15" t="s">
        <v>21</v>
      </c>
      <c r="B6" s="15"/>
      <c r="C6" s="15"/>
      <c r="D6" s="15"/>
      <c r="E6" s="15"/>
      <c r="F6" s="15"/>
    </row>
    <row r="7" spans="1:7" x14ac:dyDescent="0.25">
      <c r="A7" s="15" t="s">
        <v>22</v>
      </c>
      <c r="B7" s="15"/>
      <c r="C7" s="15"/>
      <c r="D7" s="15"/>
      <c r="E7" s="15"/>
      <c r="F7" s="15"/>
    </row>
    <row r="8" spans="1:7" ht="12" customHeight="1" x14ac:dyDescent="0.25"/>
    <row r="9" spans="1:7" x14ac:dyDescent="0.25">
      <c r="A9" s="3" t="s">
        <v>23</v>
      </c>
      <c r="B9" s="3" t="s">
        <v>24</v>
      </c>
    </row>
    <row r="10" spans="1:7" ht="12.75" customHeight="1" x14ac:dyDescent="0.25">
      <c r="A10" s="3"/>
      <c r="B10" s="3"/>
    </row>
    <row r="11" spans="1:7" x14ac:dyDescent="0.25">
      <c r="C11" s="11">
        <v>2024</v>
      </c>
      <c r="D11" s="11">
        <v>2023</v>
      </c>
    </row>
    <row r="12" spans="1:7" x14ac:dyDescent="0.25">
      <c r="B12" t="s">
        <v>25</v>
      </c>
      <c r="C12" s="5">
        <v>68049991.900000006</v>
      </c>
      <c r="D12" s="5">
        <v>91266989.430000007</v>
      </c>
      <c r="G12" s="5"/>
    </row>
    <row r="13" spans="1:7" x14ac:dyDescent="0.25">
      <c r="B13" t="s">
        <v>26</v>
      </c>
      <c r="C13" s="5">
        <v>101467717.34</v>
      </c>
      <c r="D13" s="5">
        <v>83096242.650000006</v>
      </c>
      <c r="G13" s="5"/>
    </row>
    <row r="14" spans="1:7" x14ac:dyDescent="0.25">
      <c r="B14" t="s">
        <v>27</v>
      </c>
      <c r="C14" s="5">
        <v>101796824.48999999</v>
      </c>
      <c r="D14" s="5">
        <v>96049669.560000002</v>
      </c>
      <c r="G14" s="5"/>
    </row>
    <row r="15" spans="1:7" x14ac:dyDescent="0.25">
      <c r="B15" t="s">
        <v>28</v>
      </c>
      <c r="C15" s="5">
        <v>76741492.269999996</v>
      </c>
      <c r="D15" s="5">
        <v>75713938.790000007</v>
      </c>
      <c r="G15" s="5"/>
    </row>
    <row r="16" spans="1:7" x14ac:dyDescent="0.25">
      <c r="B16" t="s">
        <v>29</v>
      </c>
      <c r="C16" s="5">
        <v>118107951.36</v>
      </c>
      <c r="D16" s="5">
        <v>81239682.299999997</v>
      </c>
      <c r="G16" s="5"/>
    </row>
    <row r="17" spans="1:9" x14ac:dyDescent="0.25">
      <c r="B17" t="s">
        <v>30</v>
      </c>
      <c r="C17" s="5">
        <v>112573558.83</v>
      </c>
      <c r="D17" s="5">
        <v>90154308.109999999</v>
      </c>
      <c r="G17" s="5"/>
    </row>
    <row r="18" spans="1:9" ht="15.75" thickBot="1" x14ac:dyDescent="0.3">
      <c r="B18" s="3" t="s">
        <v>31</v>
      </c>
      <c r="C18" s="9">
        <f>SUM(C12:C17)</f>
        <v>578737536.19000006</v>
      </c>
      <c r="D18" s="9">
        <f>SUM(D12:D17)</f>
        <v>517520830.84000003</v>
      </c>
    </row>
    <row r="19" spans="1:9" ht="15.75" thickTop="1" x14ac:dyDescent="0.25">
      <c r="B19" s="3"/>
      <c r="C19" s="8"/>
      <c r="D19" s="8"/>
    </row>
    <row r="20" spans="1:9" x14ac:dyDescent="0.25">
      <c r="A20" s="3" t="s">
        <v>32</v>
      </c>
      <c r="B20" s="3" t="s">
        <v>33</v>
      </c>
    </row>
    <row r="21" spans="1:9" x14ac:dyDescent="0.25">
      <c r="A21" s="3"/>
      <c r="B21" s="3"/>
      <c r="H21" s="1"/>
      <c r="I21" s="1"/>
    </row>
    <row r="22" spans="1:9" x14ac:dyDescent="0.25">
      <c r="C22" s="11">
        <v>2024</v>
      </c>
      <c r="D22" s="11">
        <v>2023</v>
      </c>
      <c r="H22" s="2"/>
      <c r="I22" s="2"/>
    </row>
    <row r="23" spans="1:9" x14ac:dyDescent="0.25">
      <c r="B23" t="s">
        <v>25</v>
      </c>
      <c r="C23" s="5"/>
      <c r="D23" s="5">
        <v>1570000</v>
      </c>
      <c r="F23" s="5"/>
      <c r="H23" s="2"/>
      <c r="I23" s="2"/>
    </row>
    <row r="24" spans="1:9" x14ac:dyDescent="0.25">
      <c r="B24" t="s">
        <v>26</v>
      </c>
      <c r="C24" s="5"/>
      <c r="D24" s="5">
        <v>170000</v>
      </c>
      <c r="F24" s="5"/>
      <c r="H24" s="2"/>
      <c r="I24" s="2"/>
    </row>
    <row r="25" spans="1:9" x14ac:dyDescent="0.25">
      <c r="B25" t="s">
        <v>27</v>
      </c>
      <c r="C25" s="5"/>
      <c r="D25" s="5">
        <f>2992300+170000</f>
        <v>3162300</v>
      </c>
      <c r="F25" s="5"/>
      <c r="H25" s="2"/>
      <c r="I25" s="2"/>
    </row>
    <row r="26" spans="1:9" x14ac:dyDescent="0.25">
      <c r="B26" t="s">
        <v>28</v>
      </c>
      <c r="C26" s="5">
        <v>2785000</v>
      </c>
      <c r="D26" s="5">
        <v>170000</v>
      </c>
      <c r="F26" s="5"/>
      <c r="H26" s="2"/>
      <c r="I26" s="2"/>
    </row>
    <row r="27" spans="1:9" x14ac:dyDescent="0.25">
      <c r="B27" t="s">
        <v>29</v>
      </c>
      <c r="C27" s="5">
        <v>500</v>
      </c>
      <c r="D27" s="5">
        <f>3000000+170000+100000</f>
        <v>3270000</v>
      </c>
      <c r="F27" s="5"/>
      <c r="H27" s="2"/>
      <c r="I27" s="2"/>
    </row>
    <row r="28" spans="1:9" x14ac:dyDescent="0.25">
      <c r="B28" t="s">
        <v>30</v>
      </c>
      <c r="C28" s="5"/>
      <c r="D28" s="5">
        <v>170000</v>
      </c>
      <c r="F28" s="5"/>
      <c r="I28" s="2"/>
    </row>
    <row r="29" spans="1:9" ht="15.75" thickBot="1" x14ac:dyDescent="0.3">
      <c r="B29" s="3" t="s">
        <v>31</v>
      </c>
      <c r="C29" s="9">
        <f>SUM(C23:C28)</f>
        <v>2785500</v>
      </c>
      <c r="D29" s="9">
        <f>SUM(D23:D28)</f>
        <v>8512300</v>
      </c>
      <c r="G29" s="3"/>
      <c r="H29" s="8"/>
      <c r="I29" s="8"/>
    </row>
    <row r="30" spans="1:9" ht="15.75" thickTop="1" x14ac:dyDescent="0.25"/>
    <row r="31" spans="1:9" x14ac:dyDescent="0.25">
      <c r="A31" s="3" t="s">
        <v>34</v>
      </c>
      <c r="B31" s="3" t="s">
        <v>35</v>
      </c>
    </row>
    <row r="32" spans="1:9" x14ac:dyDescent="0.25">
      <c r="A32" s="3"/>
      <c r="B32" s="3"/>
    </row>
    <row r="33" spans="2:7" x14ac:dyDescent="0.25">
      <c r="C33" s="11">
        <v>2024</v>
      </c>
      <c r="D33" s="11">
        <v>2023</v>
      </c>
    </row>
    <row r="34" spans="2:7" x14ac:dyDescent="0.25">
      <c r="B34" t="s">
        <v>25</v>
      </c>
      <c r="C34" s="5">
        <v>4423894.32</v>
      </c>
      <c r="D34" s="5">
        <v>4410437.9800000004</v>
      </c>
    </row>
    <row r="35" spans="2:7" x14ac:dyDescent="0.25">
      <c r="B35" t="s">
        <v>26</v>
      </c>
      <c r="C35" s="5">
        <v>4439057.57</v>
      </c>
      <c r="D35" s="5">
        <v>4376338.0199999996</v>
      </c>
    </row>
    <row r="36" spans="2:7" x14ac:dyDescent="0.25">
      <c r="B36" t="s">
        <v>27</v>
      </c>
      <c r="C36" s="5">
        <v>4494785.8600000003</v>
      </c>
      <c r="D36" s="5">
        <v>4413573.3099999996</v>
      </c>
    </row>
    <row r="37" spans="2:7" x14ac:dyDescent="0.25">
      <c r="B37" t="s">
        <v>28</v>
      </c>
      <c r="C37" s="5">
        <v>4676685.9800000004</v>
      </c>
      <c r="D37" s="5">
        <v>4392713.9400000004</v>
      </c>
    </row>
    <row r="38" spans="2:7" x14ac:dyDescent="0.25">
      <c r="B38" t="s">
        <v>29</v>
      </c>
      <c r="C38" s="5">
        <v>4747701.8499999996</v>
      </c>
      <c r="D38" s="5">
        <v>4417567.38</v>
      </c>
    </row>
    <row r="39" spans="2:7" x14ac:dyDescent="0.25">
      <c r="B39" t="s">
        <v>30</v>
      </c>
      <c r="C39" s="5">
        <v>4779626.93</v>
      </c>
      <c r="D39" s="5">
        <v>4412048.55</v>
      </c>
    </row>
    <row r="40" spans="2:7" ht="15.75" thickBot="1" x14ac:dyDescent="0.3">
      <c r="B40" s="3" t="s">
        <v>31</v>
      </c>
      <c r="C40" s="12">
        <f>SUM(C34:C39)</f>
        <v>27561752.509999998</v>
      </c>
      <c r="D40" s="9">
        <f>SUM(D34:D39)</f>
        <v>26422679.18</v>
      </c>
    </row>
    <row r="41" spans="2:7" ht="15.75" thickTop="1" x14ac:dyDescent="0.25">
      <c r="C41" s="5"/>
      <c r="D41" s="5"/>
    </row>
    <row r="43" spans="2:7" x14ac:dyDescent="0.25">
      <c r="G43" s="4"/>
    </row>
    <row r="44" spans="2:7" x14ac:dyDescent="0.25">
      <c r="C44" s="4"/>
      <c r="D44" s="4"/>
    </row>
    <row r="45" spans="2:7" ht="11.25" customHeight="1" x14ac:dyDescent="0.25"/>
    <row r="46" spans="2:7" ht="11.25" customHeight="1" x14ac:dyDescent="0.25"/>
    <row r="47" spans="2:7" ht="11.25" customHeight="1" x14ac:dyDescent="0.25"/>
    <row r="48" spans="2:7" ht="11.25" customHeight="1" x14ac:dyDescent="0.25"/>
    <row r="49" spans="1:9" ht="31.5" customHeight="1" x14ac:dyDescent="0.25"/>
    <row r="50" spans="1:9" x14ac:dyDescent="0.25">
      <c r="A50" s="3" t="s">
        <v>36</v>
      </c>
      <c r="B50" s="3" t="s">
        <v>37</v>
      </c>
      <c r="C50" s="3"/>
      <c r="D50" s="3"/>
    </row>
    <row r="52" spans="1:9" x14ac:dyDescent="0.25">
      <c r="C52" s="11">
        <v>2024</v>
      </c>
      <c r="D52" s="11">
        <v>2023</v>
      </c>
      <c r="H52" s="4"/>
      <c r="I52" s="5"/>
    </row>
    <row r="53" spans="1:9" x14ac:dyDescent="0.25">
      <c r="C53" s="1"/>
      <c r="D53" s="1"/>
      <c r="H53" s="4"/>
      <c r="I53" s="5"/>
    </row>
    <row r="54" spans="1:9" x14ac:dyDescent="0.25">
      <c r="B54" t="s">
        <v>25</v>
      </c>
      <c r="C54" s="5">
        <f>57983943.18+1985000</f>
        <v>59968943.18</v>
      </c>
      <c r="D54" s="5">
        <f>64186599.65-4410437.98</f>
        <v>59776161.670000002</v>
      </c>
      <c r="E54" s="13"/>
      <c r="H54" s="4"/>
      <c r="I54" s="5"/>
    </row>
    <row r="55" spans="1:9" x14ac:dyDescent="0.25">
      <c r="B55" t="s">
        <v>26</v>
      </c>
      <c r="C55" s="5">
        <f>58209058.18+1985000</f>
        <v>60194058.18</v>
      </c>
      <c r="D55" s="5">
        <f>64306782.54-4376338.02</f>
        <v>59930444.519999996</v>
      </c>
      <c r="E55" s="13"/>
      <c r="H55" s="4"/>
      <c r="I55" s="5"/>
    </row>
    <row r="56" spans="1:9" x14ac:dyDescent="0.25">
      <c r="B56" t="s">
        <v>27</v>
      </c>
      <c r="C56" s="5">
        <f>58993023.18+1985000</f>
        <v>60978023.18</v>
      </c>
      <c r="D56" s="5">
        <f>64245564.98-4413573.31</f>
        <v>59831991.669999994</v>
      </c>
      <c r="E56" s="13"/>
      <c r="G56" s="4"/>
      <c r="H56" s="4"/>
      <c r="I56" s="5"/>
    </row>
    <row r="57" spans="1:9" x14ac:dyDescent="0.25">
      <c r="B57" t="s">
        <v>28</v>
      </c>
      <c r="C57" s="5">
        <f>61158313.18+1985000</f>
        <v>63143313.18</v>
      </c>
      <c r="D57" s="5">
        <f>63880580.61-4392713.94</f>
        <v>59487866.670000002</v>
      </c>
      <c r="E57" s="13"/>
      <c r="H57" s="4"/>
      <c r="I57" s="5"/>
    </row>
    <row r="58" spans="1:9" x14ac:dyDescent="0.25">
      <c r="B58" t="s">
        <v>29</v>
      </c>
      <c r="C58" s="5">
        <f>61768338.18+2135000</f>
        <v>63903338.18</v>
      </c>
      <c r="D58" s="5">
        <f>64258774.05-4417567.38</f>
        <v>59841206.669999994</v>
      </c>
      <c r="E58" s="13"/>
      <c r="H58" s="4"/>
      <c r="I58" s="5"/>
    </row>
    <row r="59" spans="1:9" x14ac:dyDescent="0.25">
      <c r="B59" t="s">
        <v>30</v>
      </c>
      <c r="C59" s="5">
        <f>61860863.18+2210000</f>
        <v>64070863.18</v>
      </c>
      <c r="D59" s="5">
        <f>64204455.22-4412048.55</f>
        <v>59792406.670000002</v>
      </c>
      <c r="E59" s="13"/>
      <c r="H59" s="4"/>
      <c r="I59" s="5"/>
    </row>
    <row r="60" spans="1:9" x14ac:dyDescent="0.25">
      <c r="C60" s="5"/>
      <c r="D60" s="5"/>
      <c r="H60" s="4"/>
    </row>
    <row r="61" spans="1:9" ht="15.75" thickBot="1" x14ac:dyDescent="0.3">
      <c r="B61" s="3" t="s">
        <v>31</v>
      </c>
      <c r="C61" s="9">
        <f>SUM(C54:C60)</f>
        <v>372258539.07999998</v>
      </c>
      <c r="D61" s="9">
        <f>SUM(D54:D60)</f>
        <v>358660077.87</v>
      </c>
      <c r="H61" s="4"/>
    </row>
    <row r="62" spans="1:9" ht="15.75" thickTop="1" x14ac:dyDescent="0.25">
      <c r="B62" s="3"/>
      <c r="C62" s="8"/>
      <c r="D62" s="8"/>
    </row>
    <row r="63" spans="1:9" x14ac:dyDescent="0.25">
      <c r="B63" s="3"/>
      <c r="C63" s="8"/>
      <c r="D63" s="8"/>
    </row>
    <row r="64" spans="1:9" x14ac:dyDescent="0.25">
      <c r="A64" s="3" t="s">
        <v>38</v>
      </c>
      <c r="B64" s="3" t="s">
        <v>39</v>
      </c>
      <c r="C64" s="3"/>
      <c r="D64" s="3"/>
      <c r="E64" s="3"/>
    </row>
    <row r="65" spans="1:8" ht="12" customHeight="1" x14ac:dyDescent="0.25"/>
    <row r="66" spans="1:8" x14ac:dyDescent="0.25">
      <c r="C66" s="11">
        <v>2024</v>
      </c>
      <c r="D66" s="11">
        <v>2023</v>
      </c>
      <c r="E66" t="s">
        <v>4</v>
      </c>
      <c r="G66" s="5"/>
      <c r="H66" s="5"/>
    </row>
    <row r="67" spans="1:8" x14ac:dyDescent="0.25">
      <c r="C67" s="1"/>
      <c r="D67" s="1"/>
      <c r="G67" s="5"/>
      <c r="H67" s="5"/>
    </row>
    <row r="68" spans="1:8" x14ac:dyDescent="0.25">
      <c r="B68" t="s">
        <v>25</v>
      </c>
      <c r="C68" s="5">
        <f>2558259.35+217764.82</f>
        <v>2776024.17</v>
      </c>
      <c r="D68" s="5">
        <v>26426402.399999999</v>
      </c>
      <c r="G68" s="5"/>
      <c r="H68" s="5"/>
    </row>
    <row r="69" spans="1:8" x14ac:dyDescent="0.25">
      <c r="B69" t="s">
        <v>26</v>
      </c>
      <c r="C69" s="5">
        <f>26011941.63+382433.99</f>
        <v>26394375.619999997</v>
      </c>
      <c r="D69" s="5">
        <v>17425887.579999998</v>
      </c>
      <c r="G69" s="5"/>
      <c r="H69" s="5"/>
    </row>
    <row r="70" spans="1:8" x14ac:dyDescent="0.25">
      <c r="B70" t="s">
        <v>27</v>
      </c>
      <c r="C70" s="5">
        <f>34762743.44+438962.97</f>
        <v>35201706.409999996</v>
      </c>
      <c r="D70" s="5">
        <v>30387441.039999999</v>
      </c>
      <c r="G70" s="5"/>
      <c r="H70" s="5"/>
    </row>
    <row r="71" spans="1:8" x14ac:dyDescent="0.25">
      <c r="B71" t="s">
        <v>28</v>
      </c>
      <c r="C71" s="5">
        <f>7767186.16+201101.7+413997.25</f>
        <v>8382285.1100000003</v>
      </c>
      <c r="D71" s="5">
        <v>12617095.130000001</v>
      </c>
      <c r="G71" s="5"/>
      <c r="H71" s="5"/>
    </row>
    <row r="72" spans="1:8" x14ac:dyDescent="0.25">
      <c r="B72" t="s">
        <v>29</v>
      </c>
      <c r="C72" s="5">
        <f>48166282.61+577280.4</f>
        <v>48743563.009999998</v>
      </c>
      <c r="D72" s="5">
        <v>15842692.470000001</v>
      </c>
      <c r="G72" s="5"/>
      <c r="H72" s="5"/>
    </row>
    <row r="73" spans="1:8" x14ac:dyDescent="0.25">
      <c r="B73" t="s">
        <v>30</v>
      </c>
      <c r="C73" s="5">
        <f>42637210.56+152699.42</f>
        <v>42789909.980000004</v>
      </c>
      <c r="D73" s="5">
        <v>27445718.780000001</v>
      </c>
      <c r="G73" s="5"/>
    </row>
    <row r="74" spans="1:8" x14ac:dyDescent="0.25">
      <c r="C74" s="5"/>
      <c r="D74" s="5"/>
      <c r="E74" s="5"/>
      <c r="G74" s="5"/>
    </row>
    <row r="75" spans="1:8" ht="15.75" thickBot="1" x14ac:dyDescent="0.3">
      <c r="B75" s="3" t="s">
        <v>31</v>
      </c>
      <c r="C75" s="9">
        <f>SUM(C68:C74)</f>
        <v>164287864.30000001</v>
      </c>
      <c r="D75" s="9">
        <f>SUM(D68:D74)</f>
        <v>130145237.39999999</v>
      </c>
      <c r="E75" s="5"/>
      <c r="G75" s="5"/>
    </row>
    <row r="76" spans="1:8" ht="15.75" thickTop="1" x14ac:dyDescent="0.25">
      <c r="C76" s="5"/>
      <c r="D76" s="5"/>
      <c r="E76" s="5"/>
      <c r="G76" s="5"/>
    </row>
    <row r="77" spans="1:8" x14ac:dyDescent="0.25">
      <c r="C77" s="5"/>
      <c r="D77" s="5"/>
      <c r="E77" s="5"/>
      <c r="G77" s="5"/>
    </row>
    <row r="78" spans="1:8" x14ac:dyDescent="0.25">
      <c r="A78" s="3" t="s">
        <v>38</v>
      </c>
      <c r="B78" s="3" t="s">
        <v>40</v>
      </c>
      <c r="C78" s="3"/>
    </row>
    <row r="79" spans="1:8" x14ac:dyDescent="0.25">
      <c r="A79" s="3"/>
      <c r="B79" s="3"/>
      <c r="C79" s="3"/>
    </row>
    <row r="80" spans="1:8" x14ac:dyDescent="0.25">
      <c r="C80" s="11">
        <v>2024</v>
      </c>
      <c r="D80" s="11">
        <v>2023</v>
      </c>
    </row>
    <row r="81" spans="2:6" x14ac:dyDescent="0.25">
      <c r="C81" s="1"/>
      <c r="D81" s="1"/>
    </row>
    <row r="82" spans="2:6" x14ac:dyDescent="0.25">
      <c r="B82" t="s">
        <v>25</v>
      </c>
      <c r="C82" s="5">
        <v>625845</v>
      </c>
      <c r="D82" s="5">
        <v>653987.38</v>
      </c>
    </row>
    <row r="83" spans="2:6" x14ac:dyDescent="0.25">
      <c r="B83" t="s">
        <v>26</v>
      </c>
      <c r="C83" s="5">
        <v>822659.96</v>
      </c>
      <c r="D83" s="5">
        <v>1363572.53</v>
      </c>
    </row>
    <row r="84" spans="2:6" x14ac:dyDescent="0.25">
      <c r="B84" t="s">
        <v>27</v>
      </c>
      <c r="C84" s="5">
        <v>2561272.0099999998</v>
      </c>
      <c r="D84" s="5">
        <v>1416663.54</v>
      </c>
    </row>
    <row r="85" spans="2:6" x14ac:dyDescent="0.25">
      <c r="B85" t="s">
        <v>28</v>
      </c>
      <c r="C85" s="5">
        <v>1154306.95</v>
      </c>
      <c r="D85" s="5">
        <v>1216263.05</v>
      </c>
    </row>
    <row r="86" spans="2:6" x14ac:dyDescent="0.25">
      <c r="B86" t="s">
        <v>29</v>
      </c>
      <c r="C86" s="5">
        <v>1290628.72</v>
      </c>
      <c r="D86" s="5">
        <v>1138215.78</v>
      </c>
      <c r="F86" s="4"/>
    </row>
    <row r="87" spans="2:6" x14ac:dyDescent="0.25">
      <c r="B87" t="s">
        <v>30</v>
      </c>
      <c r="C87" s="5">
        <v>1085858.1599999999</v>
      </c>
      <c r="D87" s="5">
        <v>1204876.58</v>
      </c>
    </row>
    <row r="88" spans="2:6" ht="15.75" thickBot="1" x14ac:dyDescent="0.3">
      <c r="B88" s="3" t="s">
        <v>31</v>
      </c>
      <c r="C88" s="9">
        <f>SUM(C82:C87)</f>
        <v>7540570.7999999998</v>
      </c>
      <c r="D88" s="9">
        <f>SUM(D82:D87)</f>
        <v>6993578.8600000003</v>
      </c>
      <c r="E88" s="5"/>
      <c r="F88" s="5"/>
    </row>
    <row r="89" spans="2:6" ht="15.75" thickTop="1" x14ac:dyDescent="0.25"/>
    <row r="90" spans="2:6" x14ac:dyDescent="0.25">
      <c r="F90" s="4"/>
    </row>
  </sheetData>
  <mergeCells count="3">
    <mergeCell ref="A5:F5"/>
    <mergeCell ref="A6:F6"/>
    <mergeCell ref="A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FLUJO DE EFECTIVO 2024-2023</vt:lpstr>
      <vt:lpstr>ANEXOS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Ybelise Tejada</dc:creator>
  <cp:lastModifiedBy>Estela Samboy Lora</cp:lastModifiedBy>
  <dcterms:created xsi:type="dcterms:W3CDTF">2024-07-18T15:12:42Z</dcterms:created>
  <dcterms:modified xsi:type="dcterms:W3CDTF">2024-07-19T04:43:37Z</dcterms:modified>
</cp:coreProperties>
</file>