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.tejada\Desktop\"/>
    </mc:Choice>
  </mc:AlternateContent>
  <bookViews>
    <workbookView xWindow="0" yWindow="0" windowWidth="20490" windowHeight="7650" activeTab="1"/>
  </bookViews>
  <sheets>
    <sheet name="EJEC. PRESUPUESTARIA 2021-2022" sheetId="1" r:id="rId1"/>
    <sheet name="EST. FLUJO EFVO.22-2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2" l="1"/>
  <c r="E26" i="2"/>
  <c r="F17" i="2"/>
  <c r="F28" i="2" s="1"/>
  <c r="E17" i="2"/>
  <c r="E28" i="2" s="1"/>
  <c r="E36" i="1" l="1"/>
  <c r="D36" i="1"/>
  <c r="D34" i="1"/>
  <c r="D33" i="1"/>
  <c r="D32" i="1"/>
  <c r="D31" i="1"/>
  <c r="D30" i="1"/>
  <c r="D29" i="1"/>
  <c r="D27" i="1" s="1"/>
  <c r="E27" i="1"/>
  <c r="D25" i="1"/>
  <c r="D24" i="1"/>
  <c r="D23" i="1"/>
  <c r="D22" i="1"/>
  <c r="D21" i="1"/>
  <c r="D19" i="1"/>
  <c r="D17" i="1" s="1"/>
  <c r="E17" i="1"/>
  <c r="D15" i="1"/>
  <c r="D14" i="1"/>
  <c r="D11" i="1" s="1"/>
  <c r="D13" i="1"/>
  <c r="E11" i="1"/>
  <c r="E9" i="1"/>
  <c r="D9" i="1" l="1"/>
</calcChain>
</file>

<file path=xl/sharedStrings.xml><?xml version="1.0" encoding="utf-8"?>
<sst xmlns="http://schemas.openxmlformats.org/spreadsheetml/2006/main" count="73" uniqueCount="70">
  <si>
    <t xml:space="preserve">EJECUCION PRESUPUESTARIA COMPARATIVA </t>
  </si>
  <si>
    <t>PERIODO ENERO -JUNIO 2022 - 2021</t>
  </si>
  <si>
    <t>CUENTA</t>
  </si>
  <si>
    <t>DESCRIPCION</t>
  </si>
  <si>
    <t>TOTAL EJECUTADO</t>
  </si>
  <si>
    <t>REMUNERACIONES Y CONTRIBUCIONES</t>
  </si>
  <si>
    <t>2.1.1</t>
  </si>
  <si>
    <t>REMUNERACIONES</t>
  </si>
  <si>
    <t>2.1.2</t>
  </si>
  <si>
    <t>SOBRESUELDOS</t>
  </si>
  <si>
    <t>2.1.5</t>
  </si>
  <si>
    <t>CONTRIBUCIONES A LA SEGURIDAD SOCIAL</t>
  </si>
  <si>
    <t>CONTRATACIONES DE SERVICIOS</t>
  </si>
  <si>
    <t>2.2.1</t>
  </si>
  <si>
    <t>SERVICIOS BASICOS</t>
  </si>
  <si>
    <t>2.2.2</t>
  </si>
  <si>
    <t>PUBLICIDAD, IMPRESION Y ENCUADERNACION</t>
  </si>
  <si>
    <t>2.2.3</t>
  </si>
  <si>
    <t>VIATICOS</t>
  </si>
  <si>
    <t>2.2.5</t>
  </si>
  <si>
    <t>ALQUILERES Y RENTAS</t>
  </si>
  <si>
    <t>2.2.6</t>
  </si>
  <si>
    <t>SEGUROS</t>
  </si>
  <si>
    <t>2.2.7</t>
  </si>
  <si>
    <t>SERVS. DE CONSERV., REPS. MENORES Y CONSTS. TEMPORALES</t>
  </si>
  <si>
    <t>2.2.8</t>
  </si>
  <si>
    <t>OTROS SERVICIOS NIP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</si>
  <si>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</si>
  <si>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</si>
  <si>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</si>
  <si>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</si>
  <si>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</si>
  <si>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</si>
  <si>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 CARTON E IMPRESOS</t>
  </si>
  <si>
    <t>2.3.5</t>
  </si>
  <si>
    <t>PRODUCTOS DE CUERO, CAUCHO Y PLASTICO</t>
  </si>
  <si>
    <t>2.3.7</t>
  </si>
  <si>
    <t>COMBUSTIBLE Y LUBRICANTES, PROD. QUIMICOS Y CONEXOS</t>
  </si>
  <si>
    <t>2.3.9</t>
  </si>
  <si>
    <t>PRODUCTOS Y UTILES VARIOS</t>
  </si>
  <si>
    <t>BIENES MUEBLES, INMUEBLES E INTANGIBLES</t>
  </si>
  <si>
    <t>2.6.1</t>
  </si>
  <si>
    <t>MOBILIARIO Y EQ. DE OFICINAS</t>
  </si>
  <si>
    <t>2.6.4</t>
  </si>
  <si>
    <t>VEHICULOS Y EQUIPOS DE TRANSPORTE, TRACCION Y ELEVACION</t>
  </si>
  <si>
    <t>2.6.5</t>
  </si>
  <si>
    <t>MAQUINARIA, OTROS EQUIPOS Y HERRAMIENTAS</t>
  </si>
  <si>
    <t>2.6.6</t>
  </si>
  <si>
    <t>EQUIPO DE DEFENSA Y SEGURIDAD</t>
  </si>
  <si>
    <t>Lic. Ybelise A. Tejada D.</t>
  </si>
  <si>
    <t>Lic.Juan A. solis Rosario, Gral. De Brigada ® P.N.</t>
  </si>
  <si>
    <t xml:space="preserve">           Contador</t>
  </si>
  <si>
    <t xml:space="preserve">      Director Admvo. y Financiero</t>
  </si>
  <si>
    <t>ESTADO DE FLUJO DE EFECTIVO</t>
  </si>
  <si>
    <t>PERIODO ENERO - JUNIO  2022 - 2021</t>
  </si>
  <si>
    <t>VALORES RD$</t>
  </si>
  <si>
    <t>Flujo de Efectivo procedentes de Actividades Operativas</t>
  </si>
  <si>
    <t xml:space="preserve"> </t>
  </si>
  <si>
    <t xml:space="preserve"> Transferencias provenientes del Gobierno Central </t>
  </si>
  <si>
    <t>Aportes PGR y Otros Ingresos</t>
  </si>
  <si>
    <t>Total Ingresos</t>
  </si>
  <si>
    <t>Gastos</t>
  </si>
  <si>
    <t>Pagos por Contribucion a la Seguridad Social</t>
  </si>
  <si>
    <t>Pagos  por  Remuneraciones</t>
  </si>
  <si>
    <t>Pagos a Proveedores</t>
  </si>
  <si>
    <t xml:space="preserve">Pagos por Contratos </t>
  </si>
  <si>
    <t>Otros Pagos</t>
  </si>
  <si>
    <t>Total Gastos</t>
  </si>
  <si>
    <t>Resultados positivo (ahorro) / Negativo (desahorro)</t>
  </si>
  <si>
    <t>Lic. Juan A. Solis Rosario, Gral. ® P.N.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</si>
</sst>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43" fontId="2" fillId="0" borderId="4" xfId="0" applyNumberFormat="1" applyFont="1" applyBorder="1"/>
    <xf numFmtId="43" fontId="0" fillId="0" borderId="0" xfId="1" applyFont="1"/>
    <xf numFmtId="43" fontId="5" fillId="0" borderId="0" xfId="1" applyFont="1"/>
    <xf numFmtId="43" fontId="6" fillId="0" borderId="0" xfId="1" applyFont="1"/>
    <xf numFmtId="0" fontId="5" fillId="0" borderId="0" xfId="0" applyFont="1" applyAlignment="1">
      <alignment horizontal="center"/>
    </xf>
    <xf numFmtId="43" fontId="2" fillId="0" borderId="0" xfId="1" applyFont="1" applyBorder="1"/>
    <xf numFmtId="43" fontId="0" fillId="0" borderId="0" xfId="0" applyNumberFormat="1"/>
    <xf numFmtId="43" fontId="0" fillId="0" borderId="0" xfId="0" applyNumberFormat="1" applyBorder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5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Border="1"/>
    <xf numFmtId="43" fontId="0" fillId="0" borderId="0" xfId="1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43" fontId="1" fillId="0" borderId="5" xfId="1" applyFont="1" applyBorder="1"/>
    <xf numFmtId="43" fontId="2" fillId="0" borderId="0" xfId="1" applyFont="1"/>
    <xf numFmtId="164" fontId="0" fillId="0" borderId="0" xfId="1" applyNumberFormat="1" applyFont="1"/>
    <xf numFmtId="43" fontId="0" fillId="0" borderId="5" xfId="1" applyFont="1" applyBorder="1"/>
    <xf numFmtId="43" fontId="2" fillId="0" borderId="6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638175</xdr:colOff>
      <xdr:row>0</xdr:row>
      <xdr:rowOff>0</xdr:rowOff>
    </xdr:from>
    <xdr:to>
      <xdr:col>5</xdr:col>
      <xdr:colOff>333376</xdr:colOff>
      <xdr:row>5</xdr:row>
      <xdr:rowOff>47624</xdr:rowOff>
    </xdr:to>
    <xdr:pic>
      <xdr:nvPicPr>
        <xdr:cNvPr id="2" name="1 Imagen" descr="http://digesett.gob.do/images/ImagenesPortalPrincipal/Portal%20Institucional%20%20500x110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0150" y="0"/>
          <a:ext cx="5448301" cy="1000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609599</xdr:colOff>
      <xdr:row>1</xdr:row>
      <xdr:rowOff>1</xdr:rowOff>
    </xdr:from>
    <xdr:to>
      <xdr:col>6</xdr:col>
      <xdr:colOff>419100</xdr:colOff>
      <xdr:row>5</xdr:row>
      <xdr:rowOff>152401</xdr:rowOff>
    </xdr:to>
    <xdr:pic>
      <xdr:nvPicPr>
        <xdr:cNvPr id="2" name="1 Imagen" descr="http://digesett.gob.do/images/ImagenesPortalPrincipal/Portal%20Institucional%20%20500x110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1599" y="190501"/>
          <a:ext cx="5105401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49"/>
  <sheetViews>
    <sheetView workbookViewId="0">
      <selection activeCell="B22" sqref="B22"/>
    </sheetView>
  </sheetViews>
  <sheetFormatPr baseColWidth="10" defaultRowHeight="15" x14ac:dyDescent="0.25"/>
  <cols>
    <col min="1" max="1" width="8.42578125" customWidth="1"/>
    <col min="2" max="2" width="48" customWidth="1"/>
    <col min="3" max="3" width="1" customWidth="1"/>
    <col min="4" max="4" width="15.28515625" customWidth="1"/>
    <col min="5" max="5" width="22" customWidth="1"/>
    <col min="8" max="8" width="17.7109375" customWidth="1"/>
    <col min="10" max="10" width="16" customWidth="1"/>
  </cols>
  <sheetData>
    <row r="5" spans="1:10" ht="11.25" customHeight="1" x14ac:dyDescent="0.25">
      <c r="A5" s="15"/>
      <c r="B5" s="15"/>
      <c r="C5" s="15"/>
      <c r="D5" s="15"/>
      <c r="E5" s="15"/>
    </row>
    <row r="6" spans="1:10" ht="15.75" x14ac:dyDescent="0.25">
      <c r="A6" s="16" t="s">
        <v>0</v>
      </c>
      <c r="B6" s="16"/>
      <c r="C6" s="16"/>
      <c r="D6" s="16"/>
      <c r="E6" s="16"/>
    </row>
    <row r="7" spans="1:10" ht="15.75" thickBot="1" x14ac:dyDescent="0.3">
      <c r="A7" s="17" t="s">
        <v>1</v>
      </c>
      <c r="B7" s="17"/>
      <c r="C7" s="17"/>
      <c r="D7" s="17"/>
      <c r="E7" s="17"/>
    </row>
    <row r="8" spans="1:10" ht="15.75" thickBot="1" x14ac:dyDescent="0.3">
      <c r="A8" s="1" t="s">
        <v>2</v>
      </c>
      <c r="B8" s="18" t="s">
        <v>3</v>
      </c>
      <c r="C8" s="18"/>
      <c r="D8" s="2">
        <v>2022</v>
      </c>
      <c r="E8" s="3">
        <v>2021</v>
      </c>
    </row>
    <row r="9" spans="1:10" ht="15.75" thickBot="1" x14ac:dyDescent="0.3">
      <c r="A9" s="4"/>
      <c r="B9" s="5" t="s">
        <v>4</v>
      </c>
      <c r="C9" s="5"/>
      <c r="D9" s="6">
        <f>+D11+D17+D27+D36</f>
        <v>528362432.74000001</v>
      </c>
      <c r="E9" s="6">
        <f>+E11+E17+E27+E36</f>
        <v>482866042.52999997</v>
      </c>
      <c r="H9" s="7"/>
    </row>
    <row r="10" spans="1:10" ht="15.75" thickTop="1" x14ac:dyDescent="0.25">
      <c r="A10" s="4"/>
      <c r="B10" s="4"/>
      <c r="C10" s="4"/>
      <c r="D10" s="4"/>
      <c r="E10" s="8"/>
      <c r="H10" s="7"/>
    </row>
    <row r="11" spans="1:10" x14ac:dyDescent="0.25">
      <c r="A11" s="5">
        <v>2.1</v>
      </c>
      <c r="B11" s="5" t="s">
        <v>5</v>
      </c>
      <c r="C11" s="5"/>
      <c r="D11" s="9">
        <f>+D13+D14+D15</f>
        <v>372774173.23000002</v>
      </c>
      <c r="E11" s="9">
        <f>+E13+E14+E15</f>
        <v>338356965.93000001</v>
      </c>
      <c r="H11" s="7"/>
    </row>
    <row r="12" spans="1:10" x14ac:dyDescent="0.25">
      <c r="A12" s="4"/>
      <c r="B12" s="4"/>
      <c r="C12" s="4"/>
      <c r="D12" s="4"/>
      <c r="E12" s="8"/>
      <c r="H12" s="7"/>
    </row>
    <row r="13" spans="1:10" x14ac:dyDescent="0.25">
      <c r="A13" s="10" t="s">
        <v>6</v>
      </c>
      <c r="B13" s="4" t="s">
        <v>7</v>
      </c>
      <c r="C13" s="4"/>
      <c r="D13" s="8">
        <f>55882791.72+55927205.21+55648526.72+55319820.74+56054104.17+56530629.17</f>
        <v>335363077.73000002</v>
      </c>
      <c r="E13" s="8">
        <v>313866301.25</v>
      </c>
      <c r="H13" s="7"/>
    </row>
    <row r="14" spans="1:10" x14ac:dyDescent="0.25">
      <c r="A14" s="10" t="s">
        <v>8</v>
      </c>
      <c r="B14" s="4" t="s">
        <v>9</v>
      </c>
      <c r="C14" s="4"/>
      <c r="D14" s="8">
        <f>1985000*6</f>
        <v>11910000</v>
      </c>
      <c r="E14" s="8">
        <v>1380000</v>
      </c>
      <c r="H14" s="11"/>
      <c r="J14" s="12"/>
    </row>
    <row r="15" spans="1:10" x14ac:dyDescent="0.25">
      <c r="A15" s="10" t="s">
        <v>10</v>
      </c>
      <c r="B15" s="4" t="s">
        <v>11</v>
      </c>
      <c r="C15" s="4"/>
      <c r="D15" s="8">
        <f>4237181.52+4238900.26+4221089.28+4204393.71+4280352.62+4319178.11</f>
        <v>25501095.5</v>
      </c>
      <c r="E15" s="8">
        <v>23110664.68</v>
      </c>
      <c r="H15" s="13"/>
    </row>
    <row r="16" spans="1:10" x14ac:dyDescent="0.25">
      <c r="A16" s="10"/>
      <c r="B16" s="4"/>
      <c r="C16" s="4"/>
      <c r="D16" s="8"/>
      <c r="E16" s="8"/>
    </row>
    <row r="17" spans="1:5" x14ac:dyDescent="0.25">
      <c r="A17" s="5">
        <v>2.2000000000000002</v>
      </c>
      <c r="B17" s="5" t="s">
        <v>12</v>
      </c>
      <c r="C17" s="4"/>
      <c r="D17" s="9">
        <f>+D19+D20+D21+D22+D23+D24+D25</f>
        <v>47056058.519999996</v>
      </c>
      <c r="E17" s="9">
        <f>+E19+E20+E21+E22+E23+E24+E25</f>
        <v>35477835.029999994</v>
      </c>
    </row>
    <row r="18" spans="1:5" x14ac:dyDescent="0.25">
      <c r="A18" s="4"/>
      <c r="B18" s="4"/>
      <c r="C18" s="4"/>
      <c r="D18" s="8"/>
      <c r="E18" s="4"/>
    </row>
    <row r="19" spans="1:5" x14ac:dyDescent="0.25">
      <c r="A19" s="10" t="s">
        <v>13</v>
      </c>
      <c r="B19" s="4" t="s">
        <v>14</v>
      </c>
      <c r="C19" s="4"/>
      <c r="D19" s="8">
        <f>1088071.78+1610625.83+2030477.41+1751984.57+1808444.29+1585154.66</f>
        <v>9874758.540000001</v>
      </c>
      <c r="E19" s="8">
        <v>9407258.5299999993</v>
      </c>
    </row>
    <row r="20" spans="1:5" x14ac:dyDescent="0.25">
      <c r="A20" s="10" t="s">
        <v>15</v>
      </c>
      <c r="B20" s="4" t="s">
        <v>16</v>
      </c>
      <c r="C20" s="4"/>
      <c r="D20" s="8">
        <v>1153349.7</v>
      </c>
      <c r="E20" s="8">
        <v>1001209.94</v>
      </c>
    </row>
    <row r="21" spans="1:5" x14ac:dyDescent="0.25">
      <c r="A21" s="10" t="s">
        <v>17</v>
      </c>
      <c r="B21" s="4" t="s">
        <v>18</v>
      </c>
      <c r="C21" s="4"/>
      <c r="D21" s="8">
        <f>66000+59000+4371660</f>
        <v>4496660</v>
      </c>
      <c r="E21" s="8">
        <v>3746960</v>
      </c>
    </row>
    <row r="22" spans="1:5" x14ac:dyDescent="0.25">
      <c r="A22" s="10" t="s">
        <v>19</v>
      </c>
      <c r="B22" s="4" t="s">
        <v>20</v>
      </c>
      <c r="C22" s="4"/>
      <c r="D22" s="8">
        <f>907321.97+940779.72+1356437.05+1235716.48+1090544.25+937299.15</f>
        <v>6468098.620000001</v>
      </c>
      <c r="E22" s="8">
        <v>6168135.8099999996</v>
      </c>
    </row>
    <row r="23" spans="1:5" x14ac:dyDescent="0.25">
      <c r="A23" s="10" t="s">
        <v>21</v>
      </c>
      <c r="B23" s="4" t="s">
        <v>22</v>
      </c>
      <c r="C23" s="4"/>
      <c r="D23" s="8">
        <f>15870000+5387706.77</f>
        <v>21257706.77</v>
      </c>
      <c r="E23" s="8">
        <v>12000000.060000001</v>
      </c>
    </row>
    <row r="24" spans="1:5" x14ac:dyDescent="0.25">
      <c r="A24" s="10" t="s">
        <v>23</v>
      </c>
      <c r="B24" s="4" t="s">
        <v>24</v>
      </c>
      <c r="C24" s="4"/>
      <c r="D24" s="8">
        <f>94276.09+2575417.4+589740.4</f>
        <v>3259433.8899999997</v>
      </c>
      <c r="E24" s="8">
        <v>2690834.69</v>
      </c>
    </row>
    <row r="25" spans="1:5" x14ac:dyDescent="0.25">
      <c r="A25" s="10" t="s">
        <v>25</v>
      </c>
      <c r="B25" s="4" t="s">
        <v>26</v>
      </c>
      <c r="C25" s="4"/>
      <c r="D25" s="8">
        <f>35000+35000+203517+272534</f>
        <v>546051</v>
      </c>
      <c r="E25" s="8">
        <v>463436</v>
      </c>
    </row>
    <row r="26" spans="1:5" x14ac:dyDescent="0.25">
      <c r="A26" s="4"/>
      <c r="B26" s="4"/>
      <c r="C26" s="4"/>
      <c r="D26" s="8"/>
      <c r="E26" s="4"/>
    </row>
    <row r="27" spans="1:5" x14ac:dyDescent="0.25">
      <c r="A27" s="5">
        <v>2.2999999999999998</v>
      </c>
      <c r="B27" s="5" t="s">
        <v>27</v>
      </c>
      <c r="C27" s="4"/>
      <c r="D27" s="9">
        <f>+D29+D31+D32+D33+D34+D30</f>
        <v>103277247.99000001</v>
      </c>
      <c r="E27" s="9">
        <f>+E29+E31+E32+E33+E34+E30</f>
        <v>99118117.969999984</v>
      </c>
    </row>
    <row r="28" spans="1:5" x14ac:dyDescent="0.25">
      <c r="A28" s="4"/>
      <c r="B28" s="4"/>
      <c r="C28" s="4"/>
      <c r="D28" s="4"/>
      <c r="E28" s="4"/>
    </row>
    <row r="29" spans="1:5" x14ac:dyDescent="0.25">
      <c r="A29" s="10" t="s">
        <v>28</v>
      </c>
      <c r="B29" s="4" t="s">
        <v>29</v>
      </c>
      <c r="C29" s="4"/>
      <c r="D29" s="8">
        <f>39880+1743711.4+1978477.06+233741.24+4249490.38</f>
        <v>8245300.0800000001</v>
      </c>
      <c r="E29" s="8">
        <v>17568101.140000001</v>
      </c>
    </row>
    <row r="30" spans="1:5" x14ac:dyDescent="0.25">
      <c r="A30" s="10" t="s">
        <v>30</v>
      </c>
      <c r="B30" s="4" t="s">
        <v>31</v>
      </c>
      <c r="C30" s="4"/>
      <c r="D30" s="8">
        <f>958801.33+2440662.44+7689558.5</f>
        <v>11089022.27</v>
      </c>
      <c r="E30" s="8">
        <v>12517790.85</v>
      </c>
    </row>
    <row r="31" spans="1:5" x14ac:dyDescent="0.25">
      <c r="A31" s="10" t="s">
        <v>32</v>
      </c>
      <c r="B31" s="4" t="s">
        <v>33</v>
      </c>
      <c r="C31" s="4"/>
      <c r="D31" s="8">
        <f>16567.2+19200.11+12962.3</f>
        <v>48729.61</v>
      </c>
      <c r="E31" s="8">
        <v>0</v>
      </c>
    </row>
    <row r="32" spans="1:5" x14ac:dyDescent="0.25">
      <c r="A32" s="10" t="s">
        <v>34</v>
      </c>
      <c r="B32" s="4" t="s">
        <v>35</v>
      </c>
      <c r="C32" s="4"/>
      <c r="D32" s="8">
        <f>120076.8+1721974+5516970.1</f>
        <v>7359020.8999999994</v>
      </c>
      <c r="E32" s="8">
        <v>10052858.960000001</v>
      </c>
    </row>
    <row r="33" spans="1:5" x14ac:dyDescent="0.25">
      <c r="A33" s="10" t="s">
        <v>36</v>
      </c>
      <c r="B33" s="4" t="s">
        <v>37</v>
      </c>
      <c r="C33" s="4"/>
      <c r="D33" s="8">
        <f>10721974.6+13829834.04+11749344.63+9689700+9296388.8</f>
        <v>55287242.070000008</v>
      </c>
      <c r="E33" s="8">
        <v>54639171.969999999</v>
      </c>
    </row>
    <row r="34" spans="1:5" x14ac:dyDescent="0.25">
      <c r="A34" s="10" t="s">
        <v>38</v>
      </c>
      <c r="B34" s="4" t="s">
        <v>39</v>
      </c>
      <c r="C34" s="4"/>
      <c r="D34" s="8">
        <f>4790800+6532254.46+799157.76+3666506.62+5459214.22</f>
        <v>21247933.059999999</v>
      </c>
      <c r="E34" s="8">
        <v>4340195.05</v>
      </c>
    </row>
    <row r="35" spans="1:5" x14ac:dyDescent="0.25">
      <c r="A35" s="4"/>
      <c r="B35" s="4"/>
      <c r="C35" s="4"/>
      <c r="D35" s="8"/>
      <c r="E35" s="4"/>
    </row>
    <row r="36" spans="1:5" x14ac:dyDescent="0.25">
      <c r="A36" s="5">
        <v>2.6</v>
      </c>
      <c r="B36" s="5" t="s">
        <v>40</v>
      </c>
      <c r="C36" s="4"/>
      <c r="D36" s="9">
        <f>+D39+D38+D40+D41</f>
        <v>5254953</v>
      </c>
      <c r="E36" s="9">
        <f>+E39+E38+E40+E41</f>
        <v>9913123.5999999996</v>
      </c>
    </row>
    <row r="37" spans="1:5" x14ac:dyDescent="0.25">
      <c r="A37" s="5"/>
      <c r="B37" s="5"/>
      <c r="C37" s="4"/>
      <c r="D37" s="8"/>
      <c r="E37" s="9"/>
    </row>
    <row r="38" spans="1:5" x14ac:dyDescent="0.25">
      <c r="A38" s="10" t="s">
        <v>41</v>
      </c>
      <c r="B38" s="4" t="s">
        <v>42</v>
      </c>
      <c r="C38" s="4"/>
      <c r="D38" s="8"/>
      <c r="E38" s="8"/>
    </row>
    <row r="39" spans="1:5" x14ac:dyDescent="0.25">
      <c r="A39" s="10" t="s">
        <v>43</v>
      </c>
      <c r="B39" s="4" t="s">
        <v>44</v>
      </c>
      <c r="C39" s="4"/>
      <c r="D39" s="8"/>
      <c r="E39" s="8"/>
    </row>
    <row r="40" spans="1:5" x14ac:dyDescent="0.25">
      <c r="A40" s="10" t="s">
        <v>45</v>
      </c>
      <c r="B40" s="4" t="s">
        <v>46</v>
      </c>
      <c r="C40" s="4"/>
      <c r="D40" s="8">
        <v>5254953</v>
      </c>
      <c r="E40" s="8">
        <v>4141800</v>
      </c>
    </row>
    <row r="41" spans="1:5" x14ac:dyDescent="0.25">
      <c r="A41" s="10" t="s">
        <v>47</v>
      </c>
      <c r="B41" s="4" t="s">
        <v>48</v>
      </c>
      <c r="C41" s="4"/>
      <c r="D41" s="8"/>
      <c r="E41" s="8">
        <v>5771323.5999999996</v>
      </c>
    </row>
    <row r="42" spans="1:5" x14ac:dyDescent="0.25">
      <c r="A42" s="4"/>
      <c r="B42" s="4"/>
      <c r="C42" s="4"/>
      <c r="D42" s="4"/>
      <c r="E42" s="4"/>
    </row>
    <row r="43" spans="1:5" x14ac:dyDescent="0.25">
      <c r="A43" s="4"/>
      <c r="B43" s="4"/>
      <c r="C43" s="4"/>
      <c r="D43" s="4"/>
      <c r="E43" s="4"/>
    </row>
    <row r="44" spans="1:5" x14ac:dyDescent="0.25">
      <c r="A44" s="4"/>
      <c r="B44" s="14"/>
      <c r="C44" s="4"/>
      <c r="D44" s="4"/>
      <c r="E44" s="4"/>
    </row>
    <row r="45" spans="1:5" x14ac:dyDescent="0.25">
      <c r="A45" s="4"/>
      <c r="B45" s="4"/>
      <c r="C45" s="4"/>
      <c r="D45" s="4"/>
      <c r="E45" s="4"/>
    </row>
    <row r="46" spans="1:5" x14ac:dyDescent="0.25">
      <c r="A46" s="4"/>
      <c r="B46" s="4"/>
      <c r="C46" s="4"/>
      <c r="D46" s="4"/>
      <c r="E46" s="4"/>
    </row>
    <row r="47" spans="1:5" x14ac:dyDescent="0.25">
      <c r="A47" s="4"/>
      <c r="B47" s="4" t="s">
        <v>49</v>
      </c>
      <c r="C47" s="4"/>
      <c r="D47" s="19" t="s">
        <v>50</v>
      </c>
      <c r="E47" s="19"/>
    </row>
    <row r="48" spans="1:5" x14ac:dyDescent="0.25">
      <c r="A48" s="4"/>
      <c r="B48" s="4" t="s">
        <v>51</v>
      </c>
      <c r="C48" s="4"/>
      <c r="D48" s="19" t="s">
        <v>52</v>
      </c>
      <c r="E48" s="19"/>
    </row>
    <row r="49" spans="4:4" x14ac:dyDescent="0.25">
      <c r="D49" s="7"/>
    </row>
  </sheetData>
  <mergeCells count="6">
    <mergeCell ref="D48:E48"/>
    <mergeCell ref="A5:E5"/>
    <mergeCell ref="A6:E6"/>
    <mergeCell ref="A7:E7"/>
    <mergeCell ref="B8:C8"/>
    <mergeCell ref="D47:E4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35"/>
  <sheetViews>
    <sheetView tabSelected="1" workbookViewId="0">
      <selection activeCell="G10" sqref="G10"/>
    </sheetView>
  </sheetViews>
  <sheetFormatPr baseColWidth="10" defaultRowHeight="15" x14ac:dyDescent="0.25"/>
  <cols>
    <col min="4" max="4" width="19.140625" customWidth="1"/>
    <col min="5" max="5" width="18.28515625" customWidth="1"/>
    <col min="6" max="6" width="19.140625" customWidth="1"/>
    <col min="8" max="8" width="17.85546875" customWidth="1"/>
    <col min="9" max="9" width="15.140625" bestFit="1" customWidth="1"/>
  </cols>
  <sheetData>
    <row r="6" spans="1:9" ht="15.75" x14ac:dyDescent="0.25">
      <c r="A6" s="15"/>
      <c r="B6" s="15"/>
      <c r="C6" s="15"/>
      <c r="D6" s="15"/>
      <c r="E6" s="15"/>
      <c r="F6" s="15"/>
    </row>
    <row r="7" spans="1:9" x14ac:dyDescent="0.25">
      <c r="A7" s="20" t="s">
        <v>53</v>
      </c>
      <c r="B7" s="20"/>
      <c r="C7" s="20"/>
      <c r="D7" s="20"/>
      <c r="E7" s="20"/>
      <c r="F7" s="20"/>
    </row>
    <row r="8" spans="1:9" x14ac:dyDescent="0.25">
      <c r="A8" s="21" t="s">
        <v>54</v>
      </c>
      <c r="B8" s="21"/>
      <c r="C8" s="21"/>
      <c r="D8" s="21"/>
      <c r="E8" s="21"/>
      <c r="F8" s="21"/>
    </row>
    <row r="9" spans="1:9" x14ac:dyDescent="0.25">
      <c r="A9" s="22" t="s">
        <v>55</v>
      </c>
      <c r="B9" s="22"/>
      <c r="C9" s="22"/>
      <c r="D9" s="22"/>
      <c r="E9" s="22"/>
      <c r="F9" s="22"/>
    </row>
    <row r="10" spans="1:9" ht="12.75" customHeight="1" x14ac:dyDescent="0.25">
      <c r="A10" s="23"/>
      <c r="B10" s="23"/>
      <c r="C10" s="23"/>
      <c r="D10" s="23"/>
      <c r="E10" s="24"/>
      <c r="F10" s="7"/>
    </row>
    <row r="11" spans="1:9" ht="12.75" customHeight="1" x14ac:dyDescent="0.25"/>
    <row r="12" spans="1:9" x14ac:dyDescent="0.25">
      <c r="A12" s="25" t="s">
        <v>56</v>
      </c>
      <c r="E12" s="26">
        <v>2022</v>
      </c>
      <c r="F12" s="26">
        <v>2021</v>
      </c>
    </row>
    <row r="13" spans="1:9" x14ac:dyDescent="0.25">
      <c r="A13" s="25"/>
      <c r="C13" t="s">
        <v>57</v>
      </c>
      <c r="E13" s="26"/>
      <c r="F13" s="26"/>
    </row>
    <row r="14" spans="1:9" x14ac:dyDescent="0.25">
      <c r="A14" s="25"/>
      <c r="F14" s="26"/>
      <c r="H14" s="27"/>
    </row>
    <row r="15" spans="1:9" x14ac:dyDescent="0.25">
      <c r="A15" t="s">
        <v>58</v>
      </c>
      <c r="E15" s="7">
        <v>528362432.74000001</v>
      </c>
      <c r="F15" s="7">
        <v>482866042.52999997</v>
      </c>
      <c r="I15" s="7"/>
    </row>
    <row r="16" spans="1:9" x14ac:dyDescent="0.25">
      <c r="A16" t="s">
        <v>59</v>
      </c>
      <c r="E16" s="28">
        <v>4270000</v>
      </c>
      <c r="F16" s="28">
        <v>2960500</v>
      </c>
    </row>
    <row r="17" spans="1:9" x14ac:dyDescent="0.25">
      <c r="A17" s="25" t="s">
        <v>60</v>
      </c>
      <c r="E17" s="29">
        <f>+E15+E16</f>
        <v>532632432.74000001</v>
      </c>
      <c r="F17" s="29">
        <f>+F15+F16</f>
        <v>485826542.52999997</v>
      </c>
      <c r="I17" s="7"/>
    </row>
    <row r="18" spans="1:9" x14ac:dyDescent="0.25">
      <c r="A18" s="25"/>
      <c r="E18" s="7"/>
      <c r="F18" s="7"/>
      <c r="I18" s="12"/>
    </row>
    <row r="19" spans="1:9" x14ac:dyDescent="0.25">
      <c r="A19" s="25" t="s">
        <v>61</v>
      </c>
      <c r="H19" s="12"/>
    </row>
    <row r="20" spans="1:9" x14ac:dyDescent="0.25">
      <c r="A20" s="25"/>
    </row>
    <row r="21" spans="1:9" x14ac:dyDescent="0.25">
      <c r="A21" t="s">
        <v>62</v>
      </c>
      <c r="E21" s="7">
        <v>-25501095.5</v>
      </c>
      <c r="F21" s="7">
        <v>-23110664.68</v>
      </c>
      <c r="H21" s="30"/>
    </row>
    <row r="22" spans="1:9" x14ac:dyDescent="0.25">
      <c r="A22" t="s">
        <v>63</v>
      </c>
      <c r="E22" s="7">
        <v>-347273077.72000003</v>
      </c>
      <c r="F22" s="7">
        <v>-313866301.25</v>
      </c>
      <c r="H22" s="7"/>
      <c r="I22" s="7"/>
    </row>
    <row r="23" spans="1:9" x14ac:dyDescent="0.25">
      <c r="A23" t="s">
        <v>64</v>
      </c>
      <c r="E23" s="7">
        <v>-149027409.49000001</v>
      </c>
      <c r="F23" s="7">
        <v>-140809291.90000001</v>
      </c>
      <c r="H23" s="7"/>
      <c r="I23" s="12"/>
    </row>
    <row r="24" spans="1:9" x14ac:dyDescent="0.25">
      <c r="A24" t="s">
        <v>65</v>
      </c>
      <c r="E24" s="7">
        <v>-6752449.6200000001</v>
      </c>
      <c r="F24" s="7">
        <v>-6398471.8099999996</v>
      </c>
      <c r="H24" s="12"/>
      <c r="I24" s="12"/>
    </row>
    <row r="25" spans="1:9" x14ac:dyDescent="0.25">
      <c r="A25" t="s">
        <v>66</v>
      </c>
      <c r="E25" s="31"/>
      <c r="F25" s="31"/>
      <c r="H25" s="7"/>
      <c r="I25" s="12"/>
    </row>
    <row r="26" spans="1:9" x14ac:dyDescent="0.25">
      <c r="A26" s="25" t="s">
        <v>67</v>
      </c>
      <c r="E26" s="11">
        <f>+E21+E22+E23+E24</f>
        <v>-528554032.33000004</v>
      </c>
      <c r="F26" s="11">
        <f>+F21+F22+F23+F24+F25</f>
        <v>-484184729.64000005</v>
      </c>
      <c r="H26" s="7"/>
      <c r="I26" s="7"/>
    </row>
    <row r="27" spans="1:9" x14ac:dyDescent="0.25">
      <c r="E27" s="24"/>
      <c r="F27" s="24"/>
      <c r="H27" s="7"/>
      <c r="I27" s="12"/>
    </row>
    <row r="28" spans="1:9" ht="15.75" thickBot="1" x14ac:dyDescent="0.3">
      <c r="A28" s="25" t="s">
        <v>68</v>
      </c>
      <c r="E28" s="32">
        <f>+E17+E26</f>
        <v>4078400.4099999666</v>
      </c>
      <c r="F28" s="32">
        <f>+F17+F26</f>
        <v>1641812.8899999261</v>
      </c>
      <c r="H28" s="12"/>
      <c r="I28" s="12"/>
    </row>
    <row r="29" spans="1:9" ht="15.75" thickTop="1" x14ac:dyDescent="0.25">
      <c r="E29" s="7"/>
      <c r="F29" s="7"/>
      <c r="H29" s="12"/>
      <c r="I29" s="12"/>
    </row>
    <row r="30" spans="1:9" x14ac:dyDescent="0.25">
      <c r="A30" s="25"/>
      <c r="E30" s="13"/>
      <c r="F30" s="13"/>
    </row>
    <row r="31" spans="1:9" x14ac:dyDescent="0.25">
      <c r="A31" s="25"/>
      <c r="E31" s="13"/>
      <c r="F31" s="13"/>
      <c r="I31" s="7"/>
    </row>
    <row r="32" spans="1:9" x14ac:dyDescent="0.25">
      <c r="E32" s="7"/>
      <c r="F32" s="7"/>
      <c r="H32" s="12"/>
    </row>
    <row r="34" spans="2:6" x14ac:dyDescent="0.25">
      <c r="B34" s="4" t="s">
        <v>49</v>
      </c>
      <c r="C34" s="4"/>
      <c r="E34" s="19" t="s">
        <v>69</v>
      </c>
      <c r="F34" s="19"/>
    </row>
    <row r="35" spans="2:6" x14ac:dyDescent="0.25">
      <c r="B35" s="4" t="s">
        <v>51</v>
      </c>
      <c r="C35" s="4"/>
      <c r="E35" s="19" t="s">
        <v>52</v>
      </c>
      <c r="F35" s="19"/>
    </row>
  </sheetData>
  <mergeCells count="6">
    <mergeCell ref="A6:F6"/>
    <mergeCell ref="A7:F7"/>
    <mergeCell ref="A8:F8"/>
    <mergeCell ref="A9:F9"/>
    <mergeCell ref="E34:F34"/>
    <mergeCell ref="E35:F3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EJEC. PRESUPUESTARIA 2021-2022</vt:lpstr>
      <vt:lpstr>EST. FLUJO EFVO.22-21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Ybelise Tejada</dc:creator>
  <cp:lastModifiedBy>Ybelise Tejada</cp:lastModifiedBy>
  <dcterms:created xsi:type="dcterms:W3CDTF">2022-07-19T18:13:31Z</dcterms:created>
  <dcterms:modified xsi:type="dcterms:W3CDTF">2022-07-19T18:17:17Z</dcterms:modified>
</cp:coreProperties>
</file>