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30"/>
  </bookViews>
  <sheets>
    <sheet name="EJEC. PRESUP. 2023-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36" i="1"/>
  <c r="E34" i="1"/>
  <c r="E33" i="1"/>
  <c r="D33" i="1"/>
  <c r="E32" i="1"/>
  <c r="E31" i="1"/>
  <c r="E30" i="1"/>
  <c r="D30" i="1"/>
  <c r="E29" i="1"/>
  <c r="D29" i="1"/>
  <c r="D27" i="1" s="1"/>
  <c r="E27" i="1"/>
  <c r="E25" i="1"/>
  <c r="D25" i="1"/>
  <c r="E24" i="1"/>
  <c r="D24" i="1"/>
  <c r="E23" i="1"/>
  <c r="E22" i="1"/>
  <c r="D22" i="1"/>
  <c r="E21" i="1"/>
  <c r="E19" i="1"/>
  <c r="D19" i="1"/>
  <c r="D17" i="1" s="1"/>
  <c r="E17" i="1"/>
  <c r="E15" i="1"/>
  <c r="D15" i="1"/>
  <c r="E14" i="1"/>
  <c r="E11" i="1" s="1"/>
  <c r="E9" i="1" s="1"/>
  <c r="D14" i="1"/>
  <c r="E13" i="1"/>
  <c r="D11" i="1"/>
  <c r="D9" i="1" l="1"/>
</calcChain>
</file>

<file path=xl/sharedStrings.xml><?xml version="1.0" encoding="utf-8"?>
<sst xmlns="http://schemas.openxmlformats.org/spreadsheetml/2006/main" count="51" uniqueCount="51">
  <si>
    <t xml:space="preserve">EJECUCION PRESUPUESTARIA COMPARATIVA </t>
  </si>
  <si>
    <t>PERIODO ENERO -JUNIO 2023 - 2022</t>
  </si>
  <si>
    <t>CUENTA</t>
  </si>
  <si>
    <t>DETALLE</t>
  </si>
  <si>
    <t>TOTAL EJECUTADO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</si>
  <si>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</si>
  <si>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</si>
  <si>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</si>
  <si>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</si>
  <si>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</si>
  <si>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</si>
  <si>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</si>
  <si>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CONTRATACIONES DE SERVICIOS</t>
  </si>
  <si>
    <t>2.2.1</t>
  </si>
  <si>
    <t>SERVICIOS BASICOS</t>
  </si>
  <si>
    <t>2.2.2</t>
  </si>
  <si>
    <t>PUBLICIDAD, IMPRESION Y ENCUADERNACION</t>
  </si>
  <si>
    <t>2.2.3</t>
  </si>
  <si>
    <t>VIATICOS</t>
  </si>
  <si>
    <t>2.2.5</t>
  </si>
  <si>
    <t>ALQUILERES Y RENTAS</t>
  </si>
  <si>
    <t>2.2.6</t>
  </si>
  <si>
    <t>SEGUROS</t>
  </si>
  <si>
    <t>2.2.7</t>
  </si>
  <si>
    <t>SERVS. DE CONSERV., REPS. MENORES Y CONSTS. TEMPORALES</t>
  </si>
  <si>
    <t>2.2.8</t>
  </si>
  <si>
    <t>OTROS SERVICIOS NIP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</si>
  <si>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</si>
  <si>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</si>
  <si>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</si>
  <si>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</si>
  <si>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</si>
  <si>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</si>
  <si>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 CARTON E IMPRESOS</t>
  </si>
  <si>
    <t>2.3.5</t>
  </si>
  <si>
    <t>PRODUCTOS DE CUERO, CAUCHO Y PLASTICO</t>
  </si>
  <si>
    <t>2.3.7</t>
  </si>
  <si>
    <t>COMBUSTIBLE Y LUBRICANTES, PROD. QUIMICOS Y CONEXOS</t>
  </si>
  <si>
    <t>2.3.9</t>
  </si>
  <si>
    <t>PRODUCTOS Y UTILES VARIOS</t>
  </si>
  <si>
    <t>BIENES MUEBLES, INMUEBLES E INTANGIBLES</t>
  </si>
  <si>
    <t>2.6.1</t>
  </si>
  <si>
    <t>MOBILIARIO Y EQ. DE OFICINAS</t>
  </si>
  <si>
    <t>2.6.5</t>
  </si>
  <si>
    <t>MAQUINARIA, OTROS EQUIPOS Y HERRAMIENTAS</t>
  </si>
  <si>
    <t>2.6.6</t>
  </si>
  <si>
    <t>EQUIPO DE DEFENSA Y SEGURIDAD</t>
  </si>
  <si>
    <t>Lic. Ybelise A. Tejada D.</t>
  </si>
  <si>
    <t>Lic .Juan A. Solis Rosario, Gral. ® P.N.</t>
  </si>
  <si>
    <t xml:space="preserve">           Contador</t>
  </si>
  <si>
    <t xml:space="preserve">      Director Admvo.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</si>
</sst>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1" applyFo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164" fontId="3" fillId="0" borderId="4" xfId="1" applyFont="1" applyBorder="1"/>
    <xf numFmtId="164" fontId="3" fillId="0" borderId="4" xfId="0" applyNumberFormat="1" applyFont="1" applyBorder="1"/>
    <xf numFmtId="164" fontId="5" fillId="0" borderId="0" xfId="1" applyFont="1"/>
    <xf numFmtId="164" fontId="6" fillId="0" borderId="0" xfId="1" applyFont="1"/>
    <xf numFmtId="0" fontId="5" fillId="0" borderId="0" xfId="0" applyFont="1" applyAlignment="1">
      <alignment horizontal="center"/>
    </xf>
    <xf numFmtId="164" fontId="2" fillId="0" borderId="0" xfId="1" applyFont="1" applyBorder="1"/>
    <xf numFmtId="164" fontId="0" fillId="0" borderId="0" xfId="0" applyNumberFormat="1"/>
    <xf numFmtId="164" fontId="0" fillId="0" borderId="0" xfId="0" applyNumberFormat="1" applyBorder="1"/>
    <xf numFmtId="164" fontId="5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1238249</xdr:colOff>
      <xdr:row>0</xdr:row>
      <xdr:rowOff>104775</xdr:rowOff>
    </xdr:from>
    <xdr:to>
      <xdr:col>5</xdr:col>
      <xdr:colOff>76199</xdr:colOff>
      <xdr:row>4</xdr:row>
      <xdr:rowOff>114300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224" y="104775"/>
          <a:ext cx="4448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7"/>
  <sheetViews>
    <sheetView tabSelected="1" workbookViewId="0">
      <selection activeCell="H4" sqref="H4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0.7109375" customWidth="1"/>
    <col min="4" max="4" width="16.85546875" customWidth="1"/>
    <col min="5" max="5" width="19.140625" customWidth="1"/>
    <col min="6" max="6" width="5.42578125" customWidth="1"/>
    <col min="7" max="7" width="5.5703125" customWidth="1"/>
    <col min="8" max="8" width="17.7109375" customWidth="1"/>
    <col min="10" max="10" width="16" customWidth="1"/>
  </cols>
  <sheetData>
    <row r="4" spans="1:10" x14ac:dyDescent="0.25">
      <c r="E4" s="1"/>
    </row>
    <row r="5" spans="1:10" ht="11.25" customHeight="1" x14ac:dyDescent="0.25">
      <c r="A5" s="17"/>
      <c r="B5" s="17"/>
      <c r="C5" s="17"/>
      <c r="D5" s="17"/>
      <c r="E5" s="17"/>
    </row>
    <row r="6" spans="1:10" ht="15.75" x14ac:dyDescent="0.25">
      <c r="A6" s="17" t="s">
        <v>0</v>
      </c>
      <c r="B6" s="17"/>
      <c r="C6" s="17"/>
      <c r="D6" s="17"/>
      <c r="E6" s="17"/>
    </row>
    <row r="7" spans="1:10" ht="16.5" thickBot="1" x14ac:dyDescent="0.3">
      <c r="A7" s="18" t="s">
        <v>1</v>
      </c>
      <c r="B7" s="18"/>
      <c r="C7" s="18"/>
      <c r="D7" s="18"/>
      <c r="E7" s="18"/>
    </row>
    <row r="8" spans="1:10" ht="16.5" thickBot="1" x14ac:dyDescent="0.3">
      <c r="A8" s="2" t="s">
        <v>2</v>
      </c>
      <c r="B8" s="19" t="s">
        <v>3</v>
      </c>
      <c r="C8" s="19"/>
      <c r="D8" s="3">
        <v>2023</v>
      </c>
      <c r="E8" s="4">
        <v>2022</v>
      </c>
    </row>
    <row r="9" spans="1:10" ht="16.5" thickBot="1" x14ac:dyDescent="0.3">
      <c r="A9" s="5"/>
      <c r="B9" s="6" t="s">
        <v>4</v>
      </c>
      <c r="C9" s="7"/>
      <c r="D9" s="8">
        <f>+D11+D17+D27+D36</f>
        <v>517520830.84000003</v>
      </c>
      <c r="E9" s="9">
        <f>+E11+E17+E27+E36</f>
        <v>528362432.74000001</v>
      </c>
    </row>
    <row r="10" spans="1:10" ht="15.75" thickTop="1" x14ac:dyDescent="0.25">
      <c r="A10" s="5"/>
      <c r="B10" s="5"/>
      <c r="C10" s="5"/>
      <c r="D10" s="10"/>
      <c r="E10" s="5"/>
      <c r="H10" s="1"/>
    </row>
    <row r="11" spans="1:10" x14ac:dyDescent="0.25">
      <c r="A11" s="7">
        <v>2.1</v>
      </c>
      <c r="B11" s="7" t="s">
        <v>5</v>
      </c>
      <c r="C11" s="7"/>
      <c r="D11" s="11">
        <f>+D13+D14+D15</f>
        <v>385082758.05000001</v>
      </c>
      <c r="E11" s="11">
        <f>+E13+E14+E15</f>
        <v>372774173.23000002</v>
      </c>
      <c r="H11" s="1"/>
    </row>
    <row r="12" spans="1:10" x14ac:dyDescent="0.25">
      <c r="A12" s="5"/>
      <c r="B12" s="5"/>
      <c r="C12" s="5"/>
      <c r="D12" s="10"/>
      <c r="E12" s="5"/>
      <c r="H12" s="1"/>
    </row>
    <row r="13" spans="1:10" x14ac:dyDescent="0.25">
      <c r="A13" s="12" t="s">
        <v>6</v>
      </c>
      <c r="B13" s="5" t="s">
        <v>7</v>
      </c>
      <c r="C13" s="5"/>
      <c r="D13" s="10">
        <v>346750078.87</v>
      </c>
      <c r="E13" s="10">
        <f>55882791.72+55927205.21+55648526.72+55319820.74+56054104.17+56530629.17</f>
        <v>335363077.73000002</v>
      </c>
      <c r="H13" s="1"/>
    </row>
    <row r="14" spans="1:10" x14ac:dyDescent="0.25">
      <c r="A14" s="12" t="s">
        <v>8</v>
      </c>
      <c r="B14" s="5" t="s">
        <v>9</v>
      </c>
      <c r="C14" s="5"/>
      <c r="D14" s="10">
        <f>9925000+1985000</f>
        <v>11910000</v>
      </c>
      <c r="E14" s="10">
        <f>1985000*6</f>
        <v>11910000</v>
      </c>
      <c r="H14" s="13"/>
      <c r="J14" s="14"/>
    </row>
    <row r="15" spans="1:10" x14ac:dyDescent="0.25">
      <c r="A15" s="12" t="s">
        <v>10</v>
      </c>
      <c r="B15" s="5" t="s">
        <v>11</v>
      </c>
      <c r="C15" s="5"/>
      <c r="D15" s="10">
        <f>22010630.63+4412048.55</f>
        <v>26422679.18</v>
      </c>
      <c r="E15" s="10">
        <f>4237181.52+4238900.26+4221089.28+4204393.71+4280352.62+4319178.11</f>
        <v>25501095.5</v>
      </c>
      <c r="H15" s="15"/>
    </row>
    <row r="16" spans="1:10" x14ac:dyDescent="0.25">
      <c r="A16" s="12"/>
      <c r="B16" s="5"/>
      <c r="C16" s="5"/>
      <c r="D16" s="10"/>
      <c r="E16" s="10"/>
    </row>
    <row r="17" spans="1:5" x14ac:dyDescent="0.25">
      <c r="A17" s="7">
        <v>2.2000000000000002</v>
      </c>
      <c r="B17" s="7" t="s">
        <v>12</v>
      </c>
      <c r="C17" s="5"/>
      <c r="D17" s="11">
        <f>+D19+D20+D21+D22+D23+D24+D25</f>
        <v>56353969.43</v>
      </c>
      <c r="E17" s="11">
        <f>+E19+E20+E21+E22+E23+E24+E25</f>
        <v>47056058.519999996</v>
      </c>
    </row>
    <row r="18" spans="1:5" x14ac:dyDescent="0.25">
      <c r="A18" s="5"/>
      <c r="B18" s="5"/>
      <c r="C18" s="5"/>
      <c r="D18" s="10"/>
      <c r="E18" s="10"/>
    </row>
    <row r="19" spans="1:5" x14ac:dyDescent="0.25">
      <c r="A19" s="12" t="s">
        <v>13</v>
      </c>
      <c r="B19" s="5" t="s">
        <v>14</v>
      </c>
      <c r="C19" s="5"/>
      <c r="D19" s="10">
        <f>11597627.41+2625809.83</f>
        <v>14223437.24</v>
      </c>
      <c r="E19" s="10">
        <f>1088071.78+1610625.83+2030477.41+1751984.57+1808444.29+1585154.66</f>
        <v>9874758.540000001</v>
      </c>
    </row>
    <row r="20" spans="1:5" x14ac:dyDescent="0.25">
      <c r="A20" s="12" t="s">
        <v>15</v>
      </c>
      <c r="B20" s="5" t="s">
        <v>16</v>
      </c>
      <c r="C20" s="5"/>
      <c r="D20" s="10">
        <v>539189.19999999995</v>
      </c>
      <c r="E20" s="10">
        <v>1153349.7</v>
      </c>
    </row>
    <row r="21" spans="1:5" x14ac:dyDescent="0.25">
      <c r="A21" s="12" t="s">
        <v>17</v>
      </c>
      <c r="B21" s="5" t="s">
        <v>18</v>
      </c>
      <c r="C21" s="5"/>
      <c r="D21" s="10">
        <v>4332425</v>
      </c>
      <c r="E21" s="10">
        <f>66000+59000+4371660</f>
        <v>4496660</v>
      </c>
    </row>
    <row r="22" spans="1:5" x14ac:dyDescent="0.25">
      <c r="A22" s="12" t="s">
        <v>19</v>
      </c>
      <c r="B22" s="5" t="s">
        <v>20</v>
      </c>
      <c r="C22" s="5"/>
      <c r="D22" s="10">
        <f>5788702.28+1204876.58</f>
        <v>6993578.8600000003</v>
      </c>
      <c r="E22" s="10">
        <f>907321.97+940779.72+1356437.05+1235716.48+1090544.25+937299.15</f>
        <v>6468098.620000001</v>
      </c>
    </row>
    <row r="23" spans="1:5" x14ac:dyDescent="0.25">
      <c r="A23" s="12" t="s">
        <v>21</v>
      </c>
      <c r="B23" s="5" t="s">
        <v>22</v>
      </c>
      <c r="C23" s="5"/>
      <c r="D23" s="10">
        <v>23240821.350000001</v>
      </c>
      <c r="E23" s="10">
        <f>15870000+5387706.77</f>
        <v>21257706.77</v>
      </c>
    </row>
    <row r="24" spans="1:5" x14ac:dyDescent="0.25">
      <c r="A24" s="12" t="s">
        <v>23</v>
      </c>
      <c r="B24" s="5" t="s">
        <v>24</v>
      </c>
      <c r="C24" s="5"/>
      <c r="D24" s="10">
        <f>6001693.78+342200</f>
        <v>6343893.7800000003</v>
      </c>
      <c r="E24" s="10">
        <f>94276.09+2575417.4+589740.4</f>
        <v>3259433.8899999997</v>
      </c>
    </row>
    <row r="25" spans="1:5" x14ac:dyDescent="0.25">
      <c r="A25" s="12" t="s">
        <v>25</v>
      </c>
      <c r="B25" s="5" t="s">
        <v>26</v>
      </c>
      <c r="C25" s="5"/>
      <c r="D25" s="10">
        <f>554618+126006</f>
        <v>680624</v>
      </c>
      <c r="E25" s="10">
        <f>35000+35000+203517+272534</f>
        <v>546051</v>
      </c>
    </row>
    <row r="26" spans="1:5" x14ac:dyDescent="0.25">
      <c r="A26" s="5"/>
      <c r="B26" s="5"/>
      <c r="C26" s="5"/>
      <c r="D26" s="10"/>
      <c r="E26" s="10"/>
    </row>
    <row r="27" spans="1:5" x14ac:dyDescent="0.25">
      <c r="A27" s="7">
        <v>2.2999999999999998</v>
      </c>
      <c r="B27" s="7" t="s">
        <v>27</v>
      </c>
      <c r="C27" s="5"/>
      <c r="D27" s="11">
        <f>+D29+D30+D31+D32+D33+D34</f>
        <v>70728468</v>
      </c>
      <c r="E27" s="11">
        <f>+E29+E31+E32+E33+E34+E30</f>
        <v>103277247.99000001</v>
      </c>
    </row>
    <row r="28" spans="1:5" x14ac:dyDescent="0.25">
      <c r="A28" s="5"/>
      <c r="B28" s="5"/>
      <c r="C28" s="5"/>
      <c r="D28" s="10"/>
      <c r="E28" s="5"/>
    </row>
    <row r="29" spans="1:5" x14ac:dyDescent="0.25">
      <c r="A29" s="12" t="s">
        <v>28</v>
      </c>
      <c r="B29" s="5" t="s">
        <v>29</v>
      </c>
      <c r="C29" s="5"/>
      <c r="D29" s="10">
        <f>237890+4050915.29</f>
        <v>4288805.29</v>
      </c>
      <c r="E29" s="10">
        <f>39880+1743711.4+1978477.06+233741.24+4249490.38</f>
        <v>8245300.0800000001</v>
      </c>
    </row>
    <row r="30" spans="1:5" x14ac:dyDescent="0.25">
      <c r="A30" s="12" t="s">
        <v>30</v>
      </c>
      <c r="B30" s="5" t="s">
        <v>31</v>
      </c>
      <c r="C30" s="5"/>
      <c r="D30" s="10">
        <f>834083+1533646</f>
        <v>2367729</v>
      </c>
      <c r="E30" s="10">
        <f>958801.33+2440662.44+7689558.5</f>
        <v>11089022.27</v>
      </c>
    </row>
    <row r="31" spans="1:5" x14ac:dyDescent="0.25">
      <c r="A31" s="12" t="s">
        <v>32</v>
      </c>
      <c r="B31" s="5" t="s">
        <v>33</v>
      </c>
      <c r="C31" s="5"/>
      <c r="D31" s="10"/>
      <c r="E31" s="10">
        <f>16567.2+19200.11+12962.3</f>
        <v>48729.61</v>
      </c>
    </row>
    <row r="32" spans="1:5" x14ac:dyDescent="0.25">
      <c r="A32" s="12" t="s">
        <v>34</v>
      </c>
      <c r="B32" s="5" t="s">
        <v>35</v>
      </c>
      <c r="C32" s="5"/>
      <c r="D32" s="10">
        <v>5001575.7300000004</v>
      </c>
      <c r="E32" s="10">
        <f>120076.8+1721974+5516970.1</f>
        <v>7359020.8999999994</v>
      </c>
    </row>
    <row r="33" spans="1:5" x14ac:dyDescent="0.25">
      <c r="A33" s="12" t="s">
        <v>36</v>
      </c>
      <c r="B33" s="5" t="s">
        <v>37</v>
      </c>
      <c r="C33" s="5"/>
      <c r="D33" s="10">
        <f>37469774.1+7534154.6</f>
        <v>45003928.700000003</v>
      </c>
      <c r="E33" s="10">
        <f>10721974.6+13829834.04+11749344.63+9689700+9296388.8</f>
        <v>55287242.070000008</v>
      </c>
    </row>
    <row r="34" spans="1:5" x14ac:dyDescent="0.25">
      <c r="A34" s="12" t="s">
        <v>38</v>
      </c>
      <c r="B34" s="5" t="s">
        <v>39</v>
      </c>
      <c r="C34" s="5"/>
      <c r="D34" s="10">
        <v>14066429.279999999</v>
      </c>
      <c r="E34" s="10">
        <f>4790800+6532254.46+799157.76+3666506.62+5459214.22</f>
        <v>21247933.059999999</v>
      </c>
    </row>
    <row r="35" spans="1:5" x14ac:dyDescent="0.25">
      <c r="A35" s="5"/>
      <c r="B35" s="5"/>
      <c r="C35" s="5"/>
      <c r="D35" s="10"/>
      <c r="E35" s="10"/>
    </row>
    <row r="36" spans="1:5" x14ac:dyDescent="0.25">
      <c r="A36" s="7">
        <v>2.6</v>
      </c>
      <c r="B36" s="7" t="s">
        <v>40</v>
      </c>
      <c r="C36" s="5"/>
      <c r="D36" s="11">
        <f>+D38+D40</f>
        <v>5355635.3600000003</v>
      </c>
      <c r="E36" s="11">
        <f>+E38+E39+E40</f>
        <v>5254953</v>
      </c>
    </row>
    <row r="37" spans="1:5" x14ac:dyDescent="0.25">
      <c r="A37" s="7"/>
      <c r="B37" s="7"/>
      <c r="C37" s="5"/>
      <c r="D37" s="10"/>
      <c r="E37" s="10"/>
    </row>
    <row r="38" spans="1:5" x14ac:dyDescent="0.25">
      <c r="A38" s="12" t="s">
        <v>41</v>
      </c>
      <c r="B38" s="5" t="s">
        <v>42</v>
      </c>
      <c r="C38" s="5"/>
      <c r="D38" s="10">
        <v>225585.36</v>
      </c>
      <c r="E38" s="10"/>
    </row>
    <row r="39" spans="1:5" x14ac:dyDescent="0.25">
      <c r="A39" s="12" t="s">
        <v>43</v>
      </c>
      <c r="B39" s="5" t="s">
        <v>44</v>
      </c>
      <c r="C39" s="5"/>
      <c r="D39" s="10"/>
      <c r="E39" s="10">
        <v>5254953</v>
      </c>
    </row>
    <row r="40" spans="1:5" x14ac:dyDescent="0.25">
      <c r="A40" s="12" t="s">
        <v>45</v>
      </c>
      <c r="B40" s="5" t="s">
        <v>46</v>
      </c>
      <c r="C40" s="5"/>
      <c r="D40" s="10">
        <v>5130050</v>
      </c>
      <c r="E40" s="10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5"/>
      <c r="B43" s="5"/>
      <c r="C43" s="5"/>
      <c r="D43" s="5"/>
      <c r="E43" s="5"/>
    </row>
    <row r="44" spans="1:5" x14ac:dyDescent="0.25">
      <c r="A44" s="5"/>
      <c r="B44" s="5"/>
      <c r="C44" s="5"/>
      <c r="D44" s="5"/>
      <c r="E44" s="5"/>
    </row>
    <row r="45" spans="1:5" x14ac:dyDescent="0.25">
      <c r="A45" s="5"/>
      <c r="B45" s="5" t="s">
        <v>47</v>
      </c>
      <c r="C45" s="5"/>
      <c r="D45" s="5"/>
      <c r="E45" s="16" t="s">
        <v>48</v>
      </c>
    </row>
    <row r="46" spans="1:5" x14ac:dyDescent="0.25">
      <c r="A46" s="5"/>
      <c r="B46" s="5" t="s">
        <v>49</v>
      </c>
      <c r="C46" s="5"/>
      <c r="D46" s="5"/>
      <c r="E46" s="16" t="s">
        <v>50</v>
      </c>
    </row>
    <row r="47" spans="1:5" x14ac:dyDescent="0.25">
      <c r="E47" s="1"/>
    </row>
  </sheetData>
  <mergeCells count="4">
    <mergeCell ref="A5:E5"/>
    <mergeCell ref="A6:E6"/>
    <mergeCell ref="A7:E7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PRESUP. 2023-2022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Estela Samboy Lora</cp:lastModifiedBy>
  <dcterms:created xsi:type="dcterms:W3CDTF">2023-07-31T18:43:59Z</dcterms:created>
  <dcterms:modified xsi:type="dcterms:W3CDTF">2023-07-31T19:43:09Z</dcterms:modified>
</cp:coreProperties>
</file>