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CORTE SEMESTRAL JUNIO 2025\"/>
    </mc:Choice>
  </mc:AlternateContent>
  <xr:revisionPtr revIDLastSave="0" documentId="13_ncr:1_{3105571C-88B1-4F43-854F-3632DA99E776}" xr6:coauthVersionLast="47" xr6:coauthVersionMax="47" xr10:uidLastSave="{00000000-0000-0000-0000-000000000000}"/>
  <bookViews>
    <workbookView xWindow="-120" yWindow="-120" windowWidth="29040" windowHeight="15720" xr2:uid="{26C57CAA-159E-4D18-BDBF-CDB5FAF5C397}"/>
  </bookViews>
  <sheets>
    <sheet name="Datos Generales" sheetId="1" r:id="rId1"/>
    <sheet name="02-02 Conciliación Banc" sheetId="2" r:id="rId2"/>
    <sheet name=" Conc. Bancaria jun-2025 excel" sheetId="3" r:id="rId3"/>
    <sheet name="02-17 Estado de Mov. Bancarios" sheetId="4" r:id="rId4"/>
    <sheet name="02-19 a Arqueo de Caja" sheetId="5" r:id="rId5"/>
    <sheet name="02-19 b Arqueo de cheques" sheetId="6" r:id="rId6"/>
    <sheet name="02-29 Pasivos Financieros" sheetId="20" r:id="rId7"/>
    <sheet name="02-30 Comparativo de Bienes" sheetId="10" r:id="rId8"/>
    <sheet name="Inventario Activo Fijos" sheetId="32" r:id="rId9"/>
    <sheet name="02-31 Bienes p.f descargo" sheetId="11" r:id="rId10"/>
    <sheet name="02-32-Bienes Transf. a terceros" sheetId="12" r:id="rId11"/>
    <sheet name="02-33a Levant. Bienes Inmuebles" sheetId="13" r:id="rId12"/>
    <sheet name="02-33 b Adq. Muebles e Intangib" sheetId="14" r:id="rId13"/>
    <sheet name="02-37 Obras en Proceso" sheetId="15" r:id="rId14"/>
    <sheet name="02-40 Ejec. Captación Directa" sheetId="7" r:id="rId15"/>
    <sheet name="02-43 Inv. de Bienes de Consum" sheetId="19" r:id="rId16"/>
    <sheet name="ASIENTO BIENES DE CONSUMO 9" sheetId="21" r:id="rId17"/>
    <sheet name=" INV. MAT DE OFICINA" sheetId="25" r:id="rId18"/>
    <sheet name="INV. PRENDAS DE VESTIR " sheetId="27" r:id="rId19"/>
    <sheet name="INV. MAT DE LIMPIEZA" sheetId="26" r:id="rId20"/>
    <sheet name=" INV.  PIEZAS MECANICA " sheetId="28" r:id="rId21"/>
    <sheet name="ASIENTO  7 DESAFECTACIÓN" sheetId="29" r:id="rId22"/>
    <sheet name="ASIENTO  8 DESAFECTACIÓN" sheetId="30" r:id="rId23"/>
    <sheet name="02-45 Inversiones Financ." sheetId="16" r:id="rId24"/>
    <sheet name="02-48 a Licencias de Software" sheetId="18" r:id="rId25"/>
    <sheet name="02-48 b Pagos Anticip" sheetId="22" r:id="rId26"/>
    <sheet name="02-48 c Amortización Gastos Pag" sheetId="33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9">'02-31 Bienes p.f descargo'!$C$1:$P$1294</definedName>
    <definedName name="_xlnm.Print_Area" localSheetId="10">'02-32-Bienes Transf. a terceros'!$C$1:$V$43</definedName>
    <definedName name="D">'02-29 Pasivos Financieros'!$D$12:$D$273</definedName>
    <definedName name="_xlnm.Print_Titles" localSheetId="9">'02-31 Bienes p.f descargo'!$14:$15</definedName>
    <definedName name="_xlnm.Print_Titles" localSheetId="10">'02-32-Bienes Transf. a terceros'!$13:$14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1" l="1"/>
  <c r="H24" i="21"/>
  <c r="Q11" i="33"/>
  <c r="L11" i="33"/>
  <c r="L13" i="33" s="1"/>
  <c r="G11" i="33"/>
  <c r="G13" i="33" s="1"/>
  <c r="N22" i="33"/>
  <c r="T21" i="33"/>
  <c r="N21" i="33"/>
  <c r="G21" i="33"/>
  <c r="T19" i="33"/>
  <c r="N19" i="33"/>
  <c r="G19" i="33"/>
  <c r="S13" i="33"/>
  <c r="H13" i="33"/>
  <c r="F13" i="33"/>
  <c r="T11" i="33"/>
  <c r="T13" i="33" s="1"/>
  <c r="W7" i="33"/>
  <c r="U7" i="33"/>
  <c r="R7" i="33"/>
  <c r="O7" i="33"/>
  <c r="J7" i="33"/>
  <c r="H239" i="32"/>
  <c r="F239" i="32"/>
  <c r="U11" i="33" l="1"/>
  <c r="U13" i="33" s="1"/>
  <c r="M31" i="18" l="1"/>
  <c r="K14" i="22"/>
  <c r="I28" i="22"/>
  <c r="M27" i="22" l="1"/>
  <c r="I27" i="22"/>
  <c r="E27" i="22"/>
  <c r="M25" i="22"/>
  <c r="I25" i="22"/>
  <c r="E25" i="22"/>
  <c r="J20" i="22"/>
  <c r="H20" i="22"/>
  <c r="O10" i="22"/>
  <c r="M10" i="22"/>
  <c r="K10" i="22"/>
  <c r="I10" i="22"/>
  <c r="F10" i="22"/>
  <c r="I26" i="30"/>
  <c r="F26" i="30"/>
  <c r="H18" i="30"/>
  <c r="G18" i="30"/>
  <c r="G18" i="29"/>
  <c r="F18" i="29"/>
  <c r="K20" i="22" l="1"/>
  <c r="I33" i="21" l="1"/>
  <c r="N120" i="7" l="1"/>
  <c r="J149" i="28" l="1"/>
  <c r="D149" i="28"/>
  <c r="J148" i="28"/>
  <c r="D148" i="28"/>
  <c r="J147" i="28"/>
  <c r="D147" i="28"/>
  <c r="J146" i="28"/>
  <c r="D146" i="28"/>
  <c r="J145" i="28"/>
  <c r="D145" i="28"/>
  <c r="J144" i="28"/>
  <c r="D144" i="28"/>
  <c r="J143" i="28"/>
  <c r="D143" i="28"/>
  <c r="J142" i="28"/>
  <c r="D142" i="28"/>
  <c r="J141" i="28"/>
  <c r="D141" i="28"/>
  <c r="J140" i="28"/>
  <c r="D140" i="28"/>
  <c r="J139" i="28"/>
  <c r="D139" i="28"/>
  <c r="J138" i="28"/>
  <c r="D138" i="28"/>
  <c r="J137" i="28"/>
  <c r="D137" i="28"/>
  <c r="J136" i="28"/>
  <c r="D136" i="28"/>
  <c r="J135" i="28"/>
  <c r="D135" i="28"/>
  <c r="J134" i="28"/>
  <c r="D134" i="28"/>
  <c r="J133" i="28"/>
  <c r="D133" i="28"/>
  <c r="J132" i="28"/>
  <c r="D132" i="28"/>
  <c r="J131" i="28"/>
  <c r="D131" i="28"/>
  <c r="J130" i="28"/>
  <c r="D130" i="28"/>
  <c r="J129" i="28"/>
  <c r="D129" i="28"/>
  <c r="J128" i="28"/>
  <c r="D128" i="28"/>
  <c r="J127" i="28"/>
  <c r="D127" i="28"/>
  <c r="J126" i="28"/>
  <c r="D126" i="28"/>
  <c r="J125" i="28"/>
  <c r="D125" i="28"/>
  <c r="J124" i="28"/>
  <c r="D124" i="28"/>
  <c r="J123" i="28"/>
  <c r="J122" i="28"/>
  <c r="J121" i="28"/>
  <c r="J120" i="28"/>
  <c r="J119" i="28"/>
  <c r="G119" i="28"/>
  <c r="D119" i="28"/>
  <c r="J118" i="28"/>
  <c r="J117" i="28"/>
  <c r="D117" i="28"/>
  <c r="J116" i="28"/>
  <c r="D116" i="28"/>
  <c r="J115" i="28"/>
  <c r="J114" i="28"/>
  <c r="J113" i="28"/>
  <c r="J112" i="28"/>
  <c r="D112" i="28"/>
  <c r="J111" i="28"/>
  <c r="D111" i="28"/>
  <c r="J110" i="28"/>
  <c r="D110" i="28"/>
  <c r="J109" i="28"/>
  <c r="D109" i="28"/>
  <c r="J108" i="28"/>
  <c r="D108" i="28"/>
  <c r="J107" i="28"/>
  <c r="D107" i="28"/>
  <c r="J106" i="28"/>
  <c r="D106" i="28"/>
  <c r="J105" i="28"/>
  <c r="D105" i="28"/>
  <c r="G104" i="28"/>
  <c r="J104" i="28" s="1"/>
  <c r="D104" i="28"/>
  <c r="J103" i="28"/>
  <c r="D103" i="28"/>
  <c r="J102" i="28"/>
  <c r="D102" i="28"/>
  <c r="J101" i="28"/>
  <c r="D101" i="28"/>
  <c r="J100" i="28"/>
  <c r="J99" i="28"/>
  <c r="D99" i="28"/>
  <c r="J98" i="28"/>
  <c r="D98" i="28"/>
  <c r="J97" i="28"/>
  <c r="D97" i="28"/>
  <c r="J96" i="28"/>
  <c r="D96" i="28"/>
  <c r="J95" i="28"/>
  <c r="D95" i="28"/>
  <c r="J94" i="28"/>
  <c r="D94" i="28"/>
  <c r="J93" i="28"/>
  <c r="D93" i="28"/>
  <c r="J92" i="28"/>
  <c r="D92" i="28"/>
  <c r="J91" i="28"/>
  <c r="D91" i="28"/>
  <c r="J90" i="28"/>
  <c r="D90" i="28"/>
  <c r="J89" i="28"/>
  <c r="D89" i="28"/>
  <c r="J88" i="28"/>
  <c r="D88" i="28"/>
  <c r="J87" i="28"/>
  <c r="D87" i="28"/>
  <c r="J86" i="28"/>
  <c r="D86" i="28"/>
  <c r="J85" i="28"/>
  <c r="D85" i="28"/>
  <c r="J84" i="28"/>
  <c r="D84" i="28"/>
  <c r="J83" i="28"/>
  <c r="D83" i="28"/>
  <c r="J82" i="28"/>
  <c r="D82" i="28"/>
  <c r="J81" i="28"/>
  <c r="J80" i="28"/>
  <c r="D80" i="28"/>
  <c r="J79" i="28"/>
  <c r="D79" i="28"/>
  <c r="J78" i="28"/>
  <c r="D78" i="28"/>
  <c r="J77" i="28"/>
  <c r="D77" i="28"/>
  <c r="J76" i="28"/>
  <c r="D76" i="28"/>
  <c r="J75" i="28"/>
  <c r="D75" i="28"/>
  <c r="J74" i="28"/>
  <c r="D74" i="28"/>
  <c r="J73" i="28"/>
  <c r="D73" i="28"/>
  <c r="J72" i="28"/>
  <c r="D72" i="28"/>
  <c r="J71" i="28"/>
  <c r="D71" i="28"/>
  <c r="J70" i="28"/>
  <c r="D70" i="28"/>
  <c r="J69" i="28"/>
  <c r="J68" i="28"/>
  <c r="D68" i="28"/>
  <c r="J67" i="28"/>
  <c r="D67" i="28"/>
  <c r="J66" i="28"/>
  <c r="D66" i="28"/>
  <c r="J65" i="28"/>
  <c r="D65" i="28"/>
  <c r="J64" i="28"/>
  <c r="D64" i="28"/>
  <c r="J63" i="28"/>
  <c r="D63" i="28"/>
  <c r="J62" i="28"/>
  <c r="D62" i="28"/>
  <c r="J61" i="28"/>
  <c r="D61" i="28"/>
  <c r="J60" i="28"/>
  <c r="J59" i="28"/>
  <c r="D58" i="28"/>
  <c r="J57" i="28"/>
  <c r="J56" i="28"/>
  <c r="J58" i="28" s="1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J43" i="28"/>
  <c r="D43" i="28"/>
  <c r="J42" i="28"/>
  <c r="D42" i="28"/>
  <c r="J41" i="28"/>
  <c r="D41" i="28"/>
  <c r="J40" i="28"/>
  <c r="D40" i="28"/>
  <c r="J39" i="28"/>
  <c r="J38" i="28"/>
  <c r="D38" i="28"/>
  <c r="J37" i="28"/>
  <c r="D37" i="28"/>
  <c r="J36" i="28"/>
  <c r="G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J24" i="28"/>
  <c r="D24" i="28"/>
  <c r="J23" i="28"/>
  <c r="D23" i="28"/>
  <c r="J22" i="28"/>
  <c r="J21" i="28"/>
  <c r="J20" i="28"/>
  <c r="D20" i="28"/>
  <c r="J19" i="28"/>
  <c r="D19" i="28"/>
  <c r="J18" i="28"/>
  <c r="D18" i="28"/>
  <c r="J17" i="28"/>
  <c r="J16" i="28"/>
  <c r="J15" i="28"/>
  <c r="J14" i="28"/>
  <c r="J13" i="28"/>
  <c r="J12" i="28"/>
  <c r="J150" i="28" s="1"/>
  <c r="I46" i="27"/>
  <c r="H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47" i="27" s="1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H15" i="27"/>
  <c r="I14" i="27"/>
  <c r="I13" i="27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37" i="26" s="1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12" i="25" s="1"/>
  <c r="J12" i="25"/>
  <c r="B10" i="25"/>
  <c r="I31" i="21"/>
  <c r="I32" i="21"/>
  <c r="I35" i="21"/>
  <c r="K49" i="19" l="1"/>
  <c r="D49" i="19"/>
  <c r="K48" i="19"/>
  <c r="G48" i="19"/>
  <c r="D48" i="19"/>
  <c r="K46" i="19"/>
  <c r="G46" i="19"/>
  <c r="D46" i="19"/>
  <c r="I38" i="19"/>
  <c r="G38" i="19"/>
  <c r="J37" i="19"/>
  <c r="K37" i="19" s="1"/>
  <c r="K36" i="19"/>
  <c r="J35" i="19"/>
  <c r="K35" i="19" s="1"/>
  <c r="J34" i="19"/>
  <c r="K34" i="19" s="1"/>
  <c r="K33" i="19"/>
  <c r="K32" i="19"/>
  <c r="J31" i="19"/>
  <c r="K31" i="19" s="1"/>
  <c r="K30" i="19"/>
  <c r="K29" i="19"/>
  <c r="H38" i="19"/>
  <c r="K27" i="19"/>
  <c r="J26" i="19"/>
  <c r="K26" i="19" s="1"/>
  <c r="K25" i="19"/>
  <c r="J24" i="19"/>
  <c r="K24" i="19" s="1"/>
  <c r="K23" i="19"/>
  <c r="K22" i="19"/>
  <c r="K21" i="19"/>
  <c r="L14" i="19"/>
  <c r="J14" i="19"/>
  <c r="H14" i="19"/>
  <c r="F14" i="19"/>
  <c r="D14" i="19"/>
  <c r="G12" i="19"/>
  <c r="J28" i="19" l="1"/>
  <c r="J38" i="19" s="1"/>
  <c r="K28" i="19" l="1"/>
  <c r="K38" i="19" s="1"/>
  <c r="M282" i="20" l="1"/>
  <c r="P42" i="4" l="1"/>
  <c r="I9" i="21" l="1"/>
  <c r="G48" i="21"/>
  <c r="J48" i="21" s="1"/>
  <c r="J47" i="21"/>
  <c r="G47" i="21"/>
  <c r="D47" i="21"/>
  <c r="J45" i="21"/>
  <c r="D45" i="21"/>
  <c r="I40" i="21"/>
  <c r="H40" i="21"/>
  <c r="K11" i="21"/>
  <c r="I11" i="21"/>
  <c r="G11" i="21"/>
  <c r="E11" i="21"/>
  <c r="F9" i="21"/>
  <c r="A13" i="20" l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Q274" i="20"/>
  <c r="E274" i="20"/>
  <c r="D274" i="20"/>
  <c r="S30" i="18" l="1"/>
  <c r="M30" i="18"/>
  <c r="V8" i="18"/>
  <c r="T24" i="18" l="1"/>
  <c r="S24" i="18"/>
  <c r="J30" i="16" l="1"/>
  <c r="M29" i="16"/>
  <c r="J29" i="16"/>
  <c r="G29" i="16"/>
  <c r="M27" i="16"/>
  <c r="J27" i="16"/>
  <c r="G27" i="16"/>
  <c r="O23" i="16"/>
  <c r="L23" i="16"/>
  <c r="J23" i="16"/>
  <c r="N11" i="16"/>
  <c r="I11" i="16"/>
  <c r="N10" i="16"/>
  <c r="I10" i="16"/>
  <c r="N9" i="16"/>
  <c r="O40" i="15"/>
  <c r="J40" i="15"/>
  <c r="U34" i="15" l="1"/>
  <c r="S34" i="15"/>
  <c r="R34" i="15"/>
  <c r="Q34" i="15"/>
  <c r="P34" i="15"/>
  <c r="U10" i="15"/>
  <c r="R10" i="15"/>
  <c r="O10" i="15"/>
  <c r="L10" i="15"/>
  <c r="I10" i="15"/>
  <c r="E10" i="15"/>
  <c r="O247" i="14"/>
  <c r="J247" i="14"/>
  <c r="E247" i="14"/>
  <c r="O245" i="14"/>
  <c r="J245" i="14"/>
  <c r="E245" i="14"/>
  <c r="S240" i="14"/>
  <c r="R10" i="14"/>
  <c r="P10" i="14"/>
  <c r="N10" i="14"/>
  <c r="L10" i="14"/>
  <c r="G10" i="14"/>
  <c r="E10" i="14"/>
  <c r="T39" i="13"/>
  <c r="L39" i="13"/>
  <c r="C39" i="13"/>
  <c r="T37" i="13"/>
  <c r="L37" i="13"/>
  <c r="C37" i="13"/>
  <c r="AA31" i="13"/>
  <c r="Z31" i="13"/>
  <c r="Y10" i="13"/>
  <c r="V10" i="13"/>
  <c r="S10" i="13"/>
  <c r="P10" i="13"/>
  <c r="J10" i="13"/>
  <c r="E10" i="13"/>
  <c r="R39" i="12"/>
  <c r="M39" i="12"/>
  <c r="F39" i="12"/>
  <c r="R37" i="12"/>
  <c r="M37" i="12"/>
  <c r="F37" i="12"/>
  <c r="U32" i="12"/>
  <c r="O32" i="12"/>
  <c r="U11" i="12"/>
  <c r="S11" i="12"/>
  <c r="P11" i="12"/>
  <c r="M11" i="12"/>
  <c r="H11" i="12"/>
  <c r="E11" i="12"/>
  <c r="M1292" i="11"/>
  <c r="H1292" i="11"/>
  <c r="D1292" i="11"/>
  <c r="M1290" i="11"/>
  <c r="H1290" i="11"/>
  <c r="D1290" i="11"/>
  <c r="G1285" i="11"/>
  <c r="P10" i="11"/>
  <c r="N10" i="11"/>
  <c r="L10" i="11"/>
  <c r="I10" i="11"/>
  <c r="F10" i="11"/>
  <c r="D10" i="11"/>
  <c r="K24" i="10" l="1"/>
  <c r="J24" i="10"/>
  <c r="E24" i="10"/>
  <c r="L23" i="10"/>
  <c r="L22" i="10"/>
  <c r="L21" i="10"/>
  <c r="L20" i="10"/>
  <c r="L19" i="10"/>
  <c r="L18" i="10"/>
  <c r="L17" i="10"/>
  <c r="L16" i="10"/>
  <c r="L15" i="10"/>
  <c r="I11" i="10"/>
  <c r="G11" i="10"/>
  <c r="L9" i="10"/>
  <c r="J9" i="10"/>
  <c r="G9" i="10"/>
  <c r="E9" i="10"/>
  <c r="L24" i="10" l="1"/>
  <c r="H120" i="7"/>
  <c r="G120" i="7"/>
  <c r="O11" i="7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l="1"/>
  <c r="J23" i="6"/>
  <c r="K12" i="6"/>
  <c r="I12" i="6"/>
  <c r="G12" i="6"/>
  <c r="D12" i="6"/>
  <c r="E10" i="6"/>
  <c r="E8" i="6"/>
  <c r="H46" i="5"/>
  <c r="E46" i="5"/>
  <c r="G38" i="5"/>
  <c r="G27" i="5"/>
  <c r="H26" i="5"/>
  <c r="H25" i="5"/>
  <c r="H24" i="5"/>
  <c r="H23" i="5"/>
  <c r="G20" i="5"/>
  <c r="H19" i="5"/>
  <c r="H18" i="5"/>
  <c r="H17" i="5"/>
  <c r="H16" i="5"/>
  <c r="H15" i="5"/>
  <c r="H14" i="5"/>
  <c r="E103" i="3"/>
  <c r="E85" i="3"/>
  <c r="J49" i="2"/>
  <c r="L9" i="4"/>
  <c r="P40" i="4"/>
  <c r="L40" i="4"/>
  <c r="H40" i="4"/>
  <c r="P38" i="4"/>
  <c r="L38" i="4"/>
  <c r="H38" i="4"/>
  <c r="S11" i="4"/>
  <c r="Q11" i="4"/>
  <c r="O11" i="4"/>
  <c r="L11" i="4"/>
  <c r="G11" i="4"/>
  <c r="G28" i="5" l="1"/>
  <c r="H20" i="5"/>
  <c r="H27" i="5"/>
  <c r="D129" i="3"/>
  <c r="D62" i="3"/>
  <c r="F37" i="3"/>
  <c r="F23" i="3"/>
  <c r="F15" i="3"/>
  <c r="D10" i="2"/>
  <c r="I59" i="2"/>
  <c r="I57" i="2"/>
  <c r="F57" i="2"/>
  <c r="C57" i="2"/>
  <c r="I54" i="2"/>
  <c r="F54" i="2"/>
  <c r="C54" i="2"/>
  <c r="J44" i="2"/>
  <c r="J28" i="2"/>
  <c r="J35" i="2" s="1"/>
  <c r="I12" i="2"/>
  <c r="G12" i="2"/>
  <c r="D12" i="2"/>
  <c r="I10" i="2"/>
  <c r="H28" i="5" l="1"/>
  <c r="H33" i="5" s="1"/>
  <c r="H23" i="3"/>
  <c r="K274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S14" authorId="0" shapeId="0" xr:uid="{D48C17FF-976E-4D94-A1FD-C3272335CB21}">
      <text>
        <r>
          <rPr>
            <b/>
            <sz val="11"/>
            <color indexed="81"/>
            <rFont val="Tahoma"/>
            <family val="2"/>
          </rPr>
          <t xml:space="preserve">TOME EN CUENTA LO SIGUIENTE: </t>
        </r>
        <r>
          <rPr>
            <sz val="11"/>
            <color indexed="81"/>
            <rFont val="Tahoma"/>
            <family val="2"/>
          </rPr>
          <t xml:space="preserve">
1-  Si es institución pública, colocar la llave institucional
2- Si es Entidad Privada, colocar su Registro Nacional del Contribuyente (RNC).
3 - Si es Persona Física, colocar su número de identificación (cédula).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<sst xmlns="http://schemas.openxmlformats.org/spreadsheetml/2006/main" count="12895" uniqueCount="2960">
  <si>
    <t>Para llenar datos principales, en el caso que tenga variación en nombres y cargos, favor actualizar en el lugar correspondiente</t>
  </si>
  <si>
    <t>Los datos imputados en estas celdas, llenaran todos los formularios que requieran de esas informaciones.</t>
  </si>
  <si>
    <t>Fecha</t>
  </si>
  <si>
    <t>Institución</t>
  </si>
  <si>
    <t>DIGESETT</t>
  </si>
  <si>
    <t xml:space="preserve">  Capítulo </t>
  </si>
  <si>
    <t>0202</t>
  </si>
  <si>
    <t xml:space="preserve">Sub-Capítulo </t>
  </si>
  <si>
    <t>02</t>
  </si>
  <si>
    <t xml:space="preserve">DAF </t>
  </si>
  <si>
    <t>01</t>
  </si>
  <si>
    <t>UE</t>
  </si>
  <si>
    <t>0005</t>
  </si>
  <si>
    <t>AL</t>
  </si>
  <si>
    <t>Preparado por</t>
  </si>
  <si>
    <t>Revisado por</t>
  </si>
  <si>
    <t>Autorizado por</t>
  </si>
  <si>
    <t>Puesto que ocupa</t>
  </si>
  <si>
    <t>Dirección General de Contabilidad Gubernamental</t>
  </si>
  <si>
    <t>Formulario Conciliación Bancaria</t>
  </si>
  <si>
    <t>Valor RD$</t>
  </si>
  <si>
    <t>Fecha:</t>
  </si>
  <si>
    <t xml:space="preserve">Institución: </t>
  </si>
  <si>
    <t>Capítulo:</t>
  </si>
  <si>
    <t>Sub- Capítulo:</t>
  </si>
  <si>
    <t>DAF:</t>
  </si>
  <si>
    <t>UE:</t>
  </si>
  <si>
    <t>Nombre de Cta.:</t>
  </si>
  <si>
    <t>Cuenta Operativa Digesett</t>
  </si>
  <si>
    <t>Número Cta.:</t>
  </si>
  <si>
    <t>010-238983-7</t>
  </si>
  <si>
    <t>Banco:</t>
  </si>
  <si>
    <t>Reservas</t>
  </si>
  <si>
    <t>Tipo de moneda de la Cta.:</t>
  </si>
  <si>
    <t>Peso dominicano</t>
  </si>
  <si>
    <t>Incorporación en el SIGEF</t>
  </si>
  <si>
    <t>Si</t>
  </si>
  <si>
    <t>Dólar</t>
  </si>
  <si>
    <t>Euro</t>
  </si>
  <si>
    <t>No</t>
  </si>
  <si>
    <t>LIBRO</t>
  </si>
  <si>
    <t>BALANCE EN LIBRO</t>
  </si>
  <si>
    <t>MAS:</t>
  </si>
  <si>
    <t>Depósitos del mes</t>
  </si>
  <si>
    <t>Notas de Crédito</t>
  </si>
  <si>
    <t>TOTAL DISPONIBLE</t>
  </si>
  <si>
    <t>MENOS:</t>
  </si>
  <si>
    <t>Cheques emitidos</t>
  </si>
  <si>
    <t>Notas de Débito</t>
  </si>
  <si>
    <t>Comisiones Bancarias</t>
  </si>
  <si>
    <t xml:space="preserve">TOTAL CONCILIADO </t>
  </si>
  <si>
    <t>BANCO</t>
  </si>
  <si>
    <t>BALANCE EN BANCO</t>
  </si>
  <si>
    <t>Depósitos en tránsito</t>
  </si>
  <si>
    <t xml:space="preserve">Cheques en tránsito </t>
  </si>
  <si>
    <t>Aprobado por el Director General de DIGECOG</t>
  </si>
  <si>
    <t>Lic. Ramon Ant. Ramirez Ramirez</t>
  </si>
  <si>
    <t>Enc. Contabilidad</t>
  </si>
  <si>
    <t>ENCARGADO UAI</t>
  </si>
  <si>
    <t>Director Adm. y Financiero</t>
  </si>
  <si>
    <t>Fecha de preparación</t>
  </si>
  <si>
    <t>Fecha de revisión</t>
  </si>
  <si>
    <t>Fecha de autorización</t>
  </si>
  <si>
    <t>DG-CB-02-02</t>
  </si>
  <si>
    <t>Lic. Yudy Aquino De la Cruz</t>
  </si>
  <si>
    <t>Lic. David Minaya Peña</t>
  </si>
  <si>
    <t xml:space="preserve"> DIGESETT</t>
  </si>
  <si>
    <t>DIRECCION ADMINISTRATIVA Y FINANCIERA</t>
  </si>
  <si>
    <t>CONCILIACION BANCARIA</t>
  </si>
  <si>
    <t>CORRESPONDIENTE AL MES DE JUNIO 2025</t>
  </si>
  <si>
    <t>BANCO RESERVAS CTA. OPERATIVA DE RECURSOS DIRECTOS  # 010-238983-7</t>
  </si>
  <si>
    <t>(VALORES EN RD$)</t>
  </si>
  <si>
    <t>BALANCE SEGÚN LIBRO AL 31/05/2025</t>
  </si>
  <si>
    <t>MAS</t>
  </si>
  <si>
    <t xml:space="preserve">  </t>
  </si>
  <si>
    <t>DEPOSITOS</t>
  </si>
  <si>
    <t>DISPONIBLE SEGÚN LIBRO</t>
  </si>
  <si>
    <t>CHEQUES EMITIDOS</t>
  </si>
  <si>
    <t>CARGOS BANCARIOS</t>
  </si>
  <si>
    <t>BALANCE SEGÚN CONCILIACION  S/ LIBRO AL 30/06/2025</t>
  </si>
  <si>
    <t xml:space="preserve"> </t>
  </si>
  <si>
    <t>BALANCE SEGÚN BANCO AL 30/06/2025</t>
  </si>
  <si>
    <t>DEPOSITOS EN TRANSITO</t>
  </si>
  <si>
    <t>CHEQUES EN TRANSITO</t>
  </si>
  <si>
    <t>BALANCE SEGÚN CONCILIACION S/ BANCO AL 30/06/2025</t>
  </si>
  <si>
    <t>Realizado por:                       Auditado por</t>
  </si>
  <si>
    <t>RELACION DEPOSITOS</t>
  </si>
  <si>
    <t>CORRESPONDIENTE AL MES DE  JUNIO 2025</t>
  </si>
  <si>
    <t>BANCO DE RESERVAS CTA. OPERATIVA   010-238983-7</t>
  </si>
  <si>
    <t>RD$</t>
  </si>
  <si>
    <t>FECHA</t>
  </si>
  <si>
    <t>VALOR</t>
  </si>
  <si>
    <t>TOTAL</t>
  </si>
  <si>
    <t>RELACION DE CHEQUES EMITIDOS</t>
  </si>
  <si>
    <t>CORRESPONDIENTE AL MES DE JUNIO-2025</t>
  </si>
  <si>
    <t>VALORES EN RD$</t>
  </si>
  <si>
    <t>BENEFICIARIO</t>
  </si>
  <si>
    <t>CK. NO.</t>
  </si>
  <si>
    <t>RELACION DE CHEQUES EN TRANSITO</t>
  </si>
  <si>
    <t>DETALLE</t>
  </si>
  <si>
    <t>RELACION CARGOS BANCARIOS</t>
  </si>
  <si>
    <t>Formulario Estado de Movimientos Bancarios</t>
  </si>
  <si>
    <t>Institución:</t>
  </si>
  <si>
    <t>Sub-Capítulo:</t>
  </si>
  <si>
    <t>Responsable de Cuenta Bancaria:</t>
  </si>
  <si>
    <t>Fuente Específica:</t>
  </si>
  <si>
    <t>Organismo Financiador:</t>
  </si>
  <si>
    <t>Monto Moneda Original:</t>
  </si>
  <si>
    <t>Tipo de Moneda:</t>
  </si>
  <si>
    <t>No. Cuenta</t>
  </si>
  <si>
    <t>Denominación</t>
  </si>
  <si>
    <t>Tipo de Cuenta</t>
  </si>
  <si>
    <t>Banco</t>
  </si>
  <si>
    <t>Sucursal</t>
  </si>
  <si>
    <t>Incorporación al SIGEF</t>
  </si>
  <si>
    <t>Saldos (b)</t>
  </si>
  <si>
    <t>Saldo Final</t>
  </si>
  <si>
    <t>Inicial</t>
  </si>
  <si>
    <t>Débito</t>
  </si>
  <si>
    <t>Crédito</t>
  </si>
  <si>
    <t xml:space="preserve">S/Libros </t>
  </si>
  <si>
    <t>S/Banco</t>
  </si>
  <si>
    <t>Corriente</t>
  </si>
  <si>
    <t>Resevas</t>
  </si>
  <si>
    <t>Calle Isabel La Catolica</t>
  </si>
  <si>
    <t>Observaciones:</t>
  </si>
  <si>
    <t>DG-INS-02-17</t>
  </si>
  <si>
    <t>Enc. De Contabilidad</t>
  </si>
  <si>
    <t>Director Adm. Y Financiero</t>
  </si>
  <si>
    <t>Formulario de Arqueo de Cajas y Valores</t>
  </si>
  <si>
    <t>Sub-Cap:</t>
  </si>
  <si>
    <t>Nombre Institución:</t>
  </si>
  <si>
    <t>Identificación de la Caja:</t>
  </si>
  <si>
    <t>Tipo de Caja:</t>
  </si>
  <si>
    <t>caja chica</t>
  </si>
  <si>
    <t>Billetes</t>
  </si>
  <si>
    <t>Cantidad</t>
  </si>
  <si>
    <t>Total</t>
  </si>
  <si>
    <t>Total en Billetes</t>
  </si>
  <si>
    <t>Monedas</t>
  </si>
  <si>
    <t>Total en Monedas</t>
  </si>
  <si>
    <t>Total en Billetes y Monedas</t>
  </si>
  <si>
    <t xml:space="preserve">Cheque de Reposición No.                    </t>
  </si>
  <si>
    <t>Total Efectivo y Comprobantes</t>
  </si>
  <si>
    <t>Monto</t>
  </si>
  <si>
    <t>Tipo de moneda</t>
  </si>
  <si>
    <t>Monto Asignado</t>
  </si>
  <si>
    <t>Efectivo y Comprobantes</t>
  </si>
  <si>
    <t>Faltante y Sobrante</t>
  </si>
  <si>
    <r>
      <t xml:space="preserve">Observaciones: </t>
    </r>
    <r>
      <rPr>
        <sz val="12"/>
        <rFont val="Times New Roman"/>
        <family val="1"/>
      </rPr>
      <t>Explique sobrante o faltante</t>
    </r>
  </si>
  <si>
    <t>Lic. Sevilla Cipion Morillo</t>
  </si>
  <si>
    <t>Custodio</t>
  </si>
  <si>
    <t>Tesorera</t>
  </si>
  <si>
    <t>DG-INS-02-19 a</t>
  </si>
  <si>
    <r>
      <t>Siendo las 2:30_</t>
    </r>
    <r>
      <rPr>
        <b/>
        <sz val="10"/>
        <rFont val="Times New Roman"/>
        <family val="1"/>
      </rPr>
      <t xml:space="preserve"> PM</t>
    </r>
    <r>
      <rPr>
        <sz val="10"/>
        <rFont val="Times New Roman"/>
        <family val="1"/>
      </rPr>
      <t xml:space="preserve"> procedimos a contar el efectivo y revisión de los comprobantes en caja  chica  en presencia de_ </t>
    </r>
    <r>
      <rPr>
        <b/>
        <sz val="10"/>
        <rFont val="Times New Roman"/>
        <family val="1"/>
      </rPr>
      <t>Sevilla Cipion M</t>
    </r>
    <r>
      <rPr>
        <sz val="10"/>
        <rFont val="Times New Roman"/>
        <family val="1"/>
      </rPr>
      <t>. ,custodio de la misma. Terminado el proceso hemos devuelto intacto los valores y documentos recibidos.</t>
    </r>
  </si>
  <si>
    <t>Formulario de Arqueo de Cheques</t>
  </si>
  <si>
    <t>Número de Cheque</t>
  </si>
  <si>
    <t>Proveedor</t>
  </si>
  <si>
    <t>NO APLICA</t>
  </si>
  <si>
    <t>Monto Total de Cheques</t>
  </si>
  <si>
    <t xml:space="preserve">Observaciones: </t>
  </si>
  <si>
    <t>Director Admvo.  y Financiero</t>
  </si>
  <si>
    <t>DG-INS-02-19 b</t>
  </si>
  <si>
    <t>PARDA SOLUTIONS SRL</t>
  </si>
  <si>
    <t>Lic. Yudy Aquino D.</t>
  </si>
  <si>
    <r>
      <t>Comprobantes definitivos del No.  3771</t>
    </r>
    <r>
      <rPr>
        <b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al No. </t>
    </r>
    <r>
      <rPr>
        <b/>
        <sz val="10"/>
        <rFont val="Times New Roman"/>
        <family val="1"/>
      </rPr>
      <t xml:space="preserve"> 3804</t>
    </r>
  </si>
  <si>
    <r>
      <t>Comprobantes Provisionales del No.</t>
    </r>
    <r>
      <rPr>
        <b/>
        <sz val="10"/>
        <rFont val="Times New Roman"/>
        <family val="1"/>
      </rPr>
      <t xml:space="preserve">    S/N   </t>
    </r>
    <r>
      <rPr>
        <sz val="10"/>
        <rFont val="Times New Roman"/>
        <family val="1"/>
      </rPr>
      <t xml:space="preserve"> al No.     S/N</t>
    </r>
  </si>
  <si>
    <t>Sobrante no significativo.</t>
  </si>
  <si>
    <t>RESERVAS</t>
  </si>
  <si>
    <t>PARDAS SOLUTIONS, S.R.L.</t>
  </si>
  <si>
    <t>Lic. SEVILLA CIPION M.</t>
  </si>
  <si>
    <t>Lic. DAVID MINAYA PEÑA</t>
  </si>
  <si>
    <t>LIC. YUDY AQUINO D.</t>
  </si>
  <si>
    <t>Formulario Detalle de la Ejecución de Recursos de Captación Directa</t>
  </si>
  <si>
    <t xml:space="preserve"> Balance Inicial: RD$</t>
  </si>
  <si>
    <t>Aprobado por el Director General de Contabilidad Gubernamental</t>
  </si>
  <si>
    <t xml:space="preserve">                              INGRESOS RECAUDADOS DEPOSITADOS EN CUENTA COLECTORA</t>
  </si>
  <si>
    <t>Monto Recibido de Tesorería en Cta. Operativa</t>
  </si>
  <si>
    <t>Cuenta Bancaria Operativa Núm.:</t>
  </si>
  <si>
    <t>APLICACIÓN O USO DE LOS RECURSOS</t>
  </si>
  <si>
    <t>Balance en Cuenta</t>
  </si>
  <si>
    <t xml:space="preserve">Cuenta Bancaria Colectora Núm. </t>
  </si>
  <si>
    <t xml:space="preserve">Volante de Depósito Núm. </t>
  </si>
  <si>
    <t>Fecha de Depósito</t>
  </si>
  <si>
    <t>Recibo/Factura Núm.</t>
  </si>
  <si>
    <t>Concepto del Ingreso</t>
  </si>
  <si>
    <t>Monto Recibido</t>
  </si>
  <si>
    <t>No. Devengado o libramiento, cheque o transferencia</t>
  </si>
  <si>
    <t>Nombre del Beneficiario</t>
  </si>
  <si>
    <t>CCP Auxiliar
 de Gasto</t>
  </si>
  <si>
    <t>Monto Ejecutado</t>
  </si>
  <si>
    <t>010252289-8</t>
  </si>
  <si>
    <t>0870050043</t>
  </si>
  <si>
    <t>B0100000107</t>
  </si>
  <si>
    <t>ACUERDO INTERINSTITUCIONAL CON EL CENTRO ASISTENCIA AL AUTOMOVILISTA, S.A.S.</t>
  </si>
  <si>
    <t>SEVILLA CIPION MORILLO</t>
  </si>
  <si>
    <t>2131-01</t>
  </si>
  <si>
    <t>0030040230</t>
  </si>
  <si>
    <t>B0100000120</t>
  </si>
  <si>
    <t xml:space="preserve">APORTE ECONOMICO PARA AGASAJO A LAS MADRES </t>
  </si>
  <si>
    <t>2256-01</t>
  </si>
  <si>
    <t>0030110238</t>
  </si>
  <si>
    <t>0032</t>
  </si>
  <si>
    <t>2201-01</t>
  </si>
  <si>
    <t>2258-01</t>
  </si>
  <si>
    <t>2272-06</t>
  </si>
  <si>
    <t>2281-01</t>
  </si>
  <si>
    <t>2285-02</t>
  </si>
  <si>
    <t>2311-01</t>
  </si>
  <si>
    <t>2313-03</t>
  </si>
  <si>
    <t>2332-01</t>
  </si>
  <si>
    <t>2341-01</t>
  </si>
  <si>
    <t>2355-01</t>
  </si>
  <si>
    <t>2372-01</t>
  </si>
  <si>
    <t>2392-01</t>
  </si>
  <si>
    <t>2398-01</t>
  </si>
  <si>
    <t>2398-02</t>
  </si>
  <si>
    <t>2271-99</t>
  </si>
  <si>
    <t>2287-06</t>
  </si>
  <si>
    <t>2372-03</t>
  </si>
  <si>
    <t>2396-01</t>
  </si>
  <si>
    <t>2222-01</t>
  </si>
  <si>
    <t>2351-01</t>
  </si>
  <si>
    <t>2363-06</t>
  </si>
  <si>
    <t>2372-06</t>
  </si>
  <si>
    <t>2399-05</t>
  </si>
  <si>
    <t>2372-05</t>
  </si>
  <si>
    <t>2272-01</t>
  </si>
  <si>
    <t>2321-01</t>
  </si>
  <si>
    <t>2361-01</t>
  </si>
  <si>
    <t>2372-99</t>
  </si>
  <si>
    <t>2244-01</t>
  </si>
  <si>
    <t>2363-05</t>
  </si>
  <si>
    <t>2412-02</t>
  </si>
  <si>
    <t>2313-01</t>
  </si>
  <si>
    <t>2395-01</t>
  </si>
  <si>
    <t>Totales</t>
  </si>
  <si>
    <t>DG-INS-02-40</t>
  </si>
  <si>
    <t>LIC.  SEVILLA  CIPIÓN  M.</t>
  </si>
  <si>
    <t>LIC.  YUDY AQUINO D.</t>
  </si>
  <si>
    <t xml:space="preserve">       LIC. DAVID  MINAYA  PEÑA</t>
  </si>
  <si>
    <t xml:space="preserve">                                         Tesorera</t>
  </si>
  <si>
    <t>Director Administrativo y Financiero</t>
  </si>
  <si>
    <t>Formulario Cuadro Comparativo de Bienes</t>
  </si>
  <si>
    <t>REGISTRO EN EL SIAB</t>
  </si>
  <si>
    <t>EJECUCION DEL PRESUPUESTO</t>
  </si>
  <si>
    <t>Diferencia B - A + C</t>
  </si>
  <si>
    <t>OBSERVACIONES</t>
  </si>
  <si>
    <t>Fuente Esp.</t>
  </si>
  <si>
    <t>Ccp-Aux</t>
  </si>
  <si>
    <t>Monto De Adquisición (A)</t>
  </si>
  <si>
    <t>Fuente Específica</t>
  </si>
  <si>
    <t>Cuenta Contable</t>
  </si>
  <si>
    <t>CCP. Aux</t>
  </si>
  <si>
    <t>Descripción de la CCP. Aux</t>
  </si>
  <si>
    <t>Monto Devengado (B)</t>
  </si>
  <si>
    <t>Ajuste o Reclasificación (C)</t>
  </si>
  <si>
    <t>1.2.06.01.04.01.01</t>
  </si>
  <si>
    <t>2.6.1.1.01</t>
  </si>
  <si>
    <t>MUEBLES DE OFICINA Y ESTANTERIA</t>
  </si>
  <si>
    <t>1.2.06.01.04.03.01</t>
  </si>
  <si>
    <t>2.6.1.3.01</t>
  </si>
  <si>
    <t>EQUIPOS DE COMPUTO</t>
  </si>
  <si>
    <t>1.2.06.01.04.04.01</t>
  </si>
  <si>
    <t>2.6.1.4.01</t>
  </si>
  <si>
    <t>ELECTRODOMESTICOS</t>
  </si>
  <si>
    <t>1.2.06.01.05.01.01</t>
  </si>
  <si>
    <t>2.6.2.1.01</t>
  </si>
  <si>
    <t>EQUIPOS Y APARATOS AUDIOVISUALES</t>
  </si>
  <si>
    <t>1.2.06.01.08.02.01</t>
  </si>
  <si>
    <t>2.6.5.2.01</t>
  </si>
  <si>
    <t>MAQUINARIAS Y EQUIPOS INDUSTRIALES</t>
  </si>
  <si>
    <t>1.2.06.01.08.04.01</t>
  </si>
  <si>
    <t>2.6.5.4.01</t>
  </si>
  <si>
    <t>SISTEMA DE AIRE ACONDICIONADO, CALEFACCION Y REFRIGERACION INDUSTRIAL Y COMERCIAL</t>
  </si>
  <si>
    <t>1.2.06.01.08.06.01</t>
  </si>
  <si>
    <t>2.6.5.6.01</t>
  </si>
  <si>
    <t>EQUIPOS DE GENERACION ELECTRICA, APARATOS Y ACCESORIOS ELECTRICOS</t>
  </si>
  <si>
    <t>1.2.06.01.09.02.01</t>
  </si>
  <si>
    <t>2.6.6.2.01</t>
  </si>
  <si>
    <t>EQUIPOS DE SEGURIDAD</t>
  </si>
  <si>
    <t>1.2.07.02.05.01</t>
  </si>
  <si>
    <t>2.6.9.9.01</t>
  </si>
  <si>
    <t>OBJETOS DE VALOR</t>
  </si>
  <si>
    <t>DG-INS-02-30</t>
  </si>
  <si>
    <t>Ing. Lewis B. Trinidad Reyes</t>
  </si>
  <si>
    <t>Lic. Jose Antonio Matos Garcia</t>
  </si>
  <si>
    <t>Ayudante Activos Fijos</t>
  </si>
  <si>
    <t>Encargado Activos Fijos</t>
  </si>
  <si>
    <t>0100</t>
  </si>
  <si>
    <t xml:space="preserve">Formulario Bienes para fines de Descargo a Bienes Nacionales </t>
  </si>
  <si>
    <t>VALOR RD$</t>
  </si>
  <si>
    <t xml:space="preserve">No. Solicitud de Descargo: </t>
  </si>
  <si>
    <t>DG-8819-24</t>
  </si>
  <si>
    <t>DATOS DEL BIEN</t>
  </si>
  <si>
    <t>DESCARGO INSTITUCIONAL</t>
  </si>
  <si>
    <t xml:space="preserve">Descripción del Bien </t>
  </si>
  <si>
    <t>Código de Bienes Nacionales</t>
  </si>
  <si>
    <t>Código Institucional</t>
  </si>
  <si>
    <t>Fecha de Adquisición</t>
  </si>
  <si>
    <t>Valor de Adquisición</t>
  </si>
  <si>
    <t>Depreciación</t>
  </si>
  <si>
    <t>Valor en libro</t>
  </si>
  <si>
    <t>CCP Auxiliar</t>
  </si>
  <si>
    <t>No. Acta de Autorización de Bienes Nacionales</t>
  </si>
  <si>
    <t>Motivo</t>
  </si>
  <si>
    <t>ESPOSA EN ACERO INOXIDABLE</t>
  </si>
  <si>
    <t>E0001</t>
  </si>
  <si>
    <t>DAÑADO</t>
  </si>
  <si>
    <t>E0002</t>
  </si>
  <si>
    <t>E0003</t>
  </si>
  <si>
    <t>E0004</t>
  </si>
  <si>
    <t>E0005</t>
  </si>
  <si>
    <t>E0006</t>
  </si>
  <si>
    <t>E0007</t>
  </si>
  <si>
    <t>E0008</t>
  </si>
  <si>
    <t>E0009</t>
  </si>
  <si>
    <t>E0010</t>
  </si>
  <si>
    <t>E0011</t>
  </si>
  <si>
    <t>E0012</t>
  </si>
  <si>
    <t>E0013</t>
  </si>
  <si>
    <t>E0014</t>
  </si>
  <si>
    <t>E0015</t>
  </si>
  <si>
    <t>E0016</t>
  </si>
  <si>
    <t>E0017</t>
  </si>
  <si>
    <t>E0018</t>
  </si>
  <si>
    <t>E0019</t>
  </si>
  <si>
    <t>E0020</t>
  </si>
  <si>
    <t>E0021</t>
  </si>
  <si>
    <t>E0022</t>
  </si>
  <si>
    <t>E0023</t>
  </si>
  <si>
    <t>E0024</t>
  </si>
  <si>
    <t>E0025</t>
  </si>
  <si>
    <t>E0026</t>
  </si>
  <si>
    <t>E0027</t>
  </si>
  <si>
    <t>E0028</t>
  </si>
  <si>
    <t>E0029</t>
  </si>
  <si>
    <t>E0030</t>
  </si>
  <si>
    <t>E0031</t>
  </si>
  <si>
    <t>E0032</t>
  </si>
  <si>
    <t>E0033</t>
  </si>
  <si>
    <t>E0034</t>
  </si>
  <si>
    <t>E0035</t>
  </si>
  <si>
    <t>E0036</t>
  </si>
  <si>
    <t>E0037</t>
  </si>
  <si>
    <t>E0038</t>
  </si>
  <si>
    <t>E0039</t>
  </si>
  <si>
    <t>E0040</t>
  </si>
  <si>
    <t>E0041</t>
  </si>
  <si>
    <t>E0042</t>
  </si>
  <si>
    <t>E0043</t>
  </si>
  <si>
    <t>E0044</t>
  </si>
  <si>
    <t>E0045</t>
  </si>
  <si>
    <t>E0046</t>
  </si>
  <si>
    <t>E0047</t>
  </si>
  <si>
    <t>E0048</t>
  </si>
  <si>
    <t>E0049</t>
  </si>
  <si>
    <t>E0050</t>
  </si>
  <si>
    <t>E0051</t>
  </si>
  <si>
    <t>E0052</t>
  </si>
  <si>
    <t>E0053</t>
  </si>
  <si>
    <t>E0054</t>
  </si>
  <si>
    <t>E0055</t>
  </si>
  <si>
    <t>E0056</t>
  </si>
  <si>
    <t>E0057</t>
  </si>
  <si>
    <t>E0058</t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</si>
  <si>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</si>
  <si>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</si>
  <si>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</si>
  <si>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</si>
  <si>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</si>
  <si>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</si>
  <si>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</si>
  <si>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</si>
  <si>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</si>
  <si>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</si>
  <si>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</si>
  <si>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</si>
  <si>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</si>
  <si>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</si>
  <si>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</si>
  <si>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</si>
  <si>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</si>
  <si>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</si>
  <si>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</si>
  <si>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</si>
  <si>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</si>
  <si>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</si>
  <si>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</si>
  <si>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</si>
  <si>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</si>
  <si>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</si>
  <si>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</si>
  <si>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</si>
  <si>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</si>
  <si>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</si>
  <si>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</si>
  <si>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</si>
  <si>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</si>
  <si>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</si>
  <si>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</si>
  <si>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</si>
  <si>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</si>
  <si>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</si>
  <si>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</si>
  <si>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</si>
  <si>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</si>
  <si>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E00100</t>
  </si>
  <si>
    <t>E00101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</si>
  <si>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</si>
  <si>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</si>
  <si>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</si>
  <si>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</si>
  <si>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</si>
  <si>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</si>
  <si>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</si>
  <si>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</si>
  <si>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</si>
  <si>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</si>
  <si>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</si>
  <si>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</si>
  <si>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</si>
  <si>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</si>
  <si>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</si>
  <si>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</si>
  <si>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</si>
  <si>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</si>
  <si>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</si>
  <si>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</si>
  <si>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</si>
  <si>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</si>
  <si>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</si>
  <si>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</si>
  <si>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</si>
  <si>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</si>
  <si>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</si>
  <si>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</si>
  <si>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</si>
  <si>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</si>
  <si>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</si>
  <si>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</si>
  <si>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</si>
  <si>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</si>
  <si>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</si>
  <si>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</si>
  <si>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</si>
  <si>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</si>
  <si>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</si>
  <si>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</si>
  <si>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</si>
  <si>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</si>
  <si>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</si>
  <si>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</si>
  <si>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</si>
  <si>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</si>
  <si>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</si>
  <si>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</si>
  <si>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</si>
  <si>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</si>
  <si>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</si>
  <si>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</si>
  <si>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</si>
  <si>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</si>
  <si>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</si>
  <si>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</si>
  <si>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</si>
  <si>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</si>
  <si>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</si>
  <si>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</si>
  <si>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</si>
  <si>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</si>
  <si>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</si>
  <si>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</si>
  <si>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</si>
  <si>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</si>
  <si>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</si>
  <si>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</si>
  <si>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</si>
  <si>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</si>
  <si>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</si>
  <si>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</si>
  <si>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</si>
  <si>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</si>
  <si>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</si>
  <si>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</si>
  <si>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</si>
  <si>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</si>
  <si>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</si>
  <si>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</si>
  <si>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</si>
  <si>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</si>
  <si>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</si>
  <si>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</si>
  <si>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</si>
  <si>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</si>
  <si>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</si>
  <si>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</si>
  <si>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</si>
  <si>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</si>
  <si>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</si>
  <si>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</si>
  <si>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</si>
  <si>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</si>
  <si>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</si>
  <si>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</si>
  <si>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</si>
  <si>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</si>
  <si>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</si>
  <si>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</si>
  <si>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</si>
  <si>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</si>
  <si>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</si>
  <si>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</si>
  <si>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</si>
  <si>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</si>
  <si>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</si>
  <si>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</si>
  <si>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</si>
  <si>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</si>
  <si>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</si>
  <si>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</si>
  <si>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</si>
  <si>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</si>
  <si>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</si>
  <si>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</si>
  <si>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</si>
  <si>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</si>
  <si>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</si>
  <si>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</si>
  <si>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</si>
  <si>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</si>
  <si>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</si>
  <si>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</si>
  <si>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</si>
  <si>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</si>
  <si>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</si>
  <si>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</si>
  <si>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</si>
  <si>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</si>
  <si>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</si>
  <si>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</si>
  <si>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</si>
  <si>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</si>
  <si>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</si>
  <si>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</si>
  <si>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</si>
  <si>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</si>
  <si>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</si>
  <si>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</si>
  <si>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</si>
  <si>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</si>
  <si>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</si>
  <si>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</si>
  <si>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</si>
  <si>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</si>
  <si>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</si>
  <si>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</si>
  <si>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</si>
  <si>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</si>
  <si>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</si>
  <si>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</si>
  <si>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</si>
  <si>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</si>
  <si>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</si>
  <si>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</si>
  <si>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</si>
  <si>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</si>
  <si>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</si>
  <si>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</si>
  <si>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</si>
  <si>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</si>
  <si>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</si>
  <si>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</si>
  <si>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</si>
  <si>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</si>
  <si>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</si>
  <si>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</si>
  <si>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</si>
  <si>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</si>
  <si>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</si>
  <si>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</si>
  <si>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</si>
  <si>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</si>
  <si>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</si>
  <si>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</si>
  <si>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</si>
  <si>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</si>
  <si>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</si>
  <si>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</si>
  <si>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</si>
  <si>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</si>
  <si>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</si>
  <si>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</si>
  <si>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</si>
  <si>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</si>
  <si>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</si>
  <si>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</si>
  <si>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</si>
  <si>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</si>
  <si>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</si>
  <si>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</si>
  <si>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</si>
  <si>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</si>
  <si>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</si>
  <si>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</si>
  <si>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</si>
  <si>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</si>
  <si>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</si>
  <si>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</si>
  <si>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</si>
  <si>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</si>
  <si>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</si>
  <si>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</si>
  <si>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</si>
  <si>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</si>
  <si>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</si>
  <si>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</si>
  <si>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</si>
  <si>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</si>
  <si>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</si>
  <si>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</si>
  <si>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</si>
  <si>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</si>
  <si>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</si>
  <si>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</si>
  <si>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</si>
  <si>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</si>
  <si>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</si>
  <si>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</si>
  <si>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</si>
  <si>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</si>
  <si>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</si>
  <si>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</si>
  <si>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</si>
  <si>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</si>
  <si>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</si>
  <si>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</si>
  <si>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</si>
  <si>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</si>
  <si>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</si>
  <si>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</si>
  <si>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</si>
  <si>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</si>
  <si>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</si>
  <si>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</si>
  <si>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</si>
  <si>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</si>
  <si>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</si>
  <si>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</si>
  <si>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</si>
  <si>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</si>
  <si>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</si>
  <si>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</si>
  <si>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</si>
  <si>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</si>
  <si>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</si>
  <si>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</si>
  <si>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</si>
  <si>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</si>
  <si>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</si>
  <si>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</si>
  <si>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</si>
  <si>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</si>
  <si>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</si>
  <si>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</si>
  <si>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</si>
  <si>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</si>
  <si>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</si>
  <si>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</si>
  <si>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</si>
  <si>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</si>
  <si>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</si>
  <si>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</si>
  <si>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</si>
  <si>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</si>
  <si>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</si>
  <si>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</si>
  <si>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</si>
  <si>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</si>
  <si>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</si>
  <si>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</si>
  <si>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</si>
  <si>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</si>
  <si>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</si>
  <si>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</si>
  <si>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</si>
  <si>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</si>
  <si>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</si>
  <si>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</si>
  <si>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</si>
  <si>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</si>
  <si>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</si>
  <si>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</si>
  <si>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</si>
  <si>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</si>
  <si>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</si>
  <si>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</si>
  <si>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</si>
  <si>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</si>
  <si>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</si>
  <si>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</si>
  <si>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</si>
  <si>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</si>
  <si>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</si>
  <si>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</si>
  <si>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</si>
  <si>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</si>
  <si>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</si>
  <si>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</si>
  <si>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</si>
  <si>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</si>
  <si>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</si>
  <si>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</si>
  <si>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</si>
  <si>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</si>
  <si>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</si>
  <si>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</si>
  <si>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</si>
  <si>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</si>
  <si>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</si>
  <si>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</si>
  <si>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PDA ACCESORIOS Y IMPRESORAS</t>
  </si>
  <si>
    <t>2.6.5.5.01</t>
  </si>
  <si>
    <t>OBSOLETO</t>
  </si>
  <si>
    <t>RADAR STAKER II BATERIA Y CARG</t>
  </si>
  <si>
    <t>09189</t>
  </si>
  <si>
    <t>RADAR STAKER I BATERIA Y CARG</t>
  </si>
  <si>
    <t>09484</t>
  </si>
  <si>
    <t>09454</t>
  </si>
  <si>
    <t>10108</t>
  </si>
  <si>
    <t>10103</t>
  </si>
  <si>
    <t>10109</t>
  </si>
  <si>
    <t>09039</t>
  </si>
  <si>
    <t>09061</t>
  </si>
  <si>
    <t>09059</t>
  </si>
  <si>
    <t>10096</t>
  </si>
  <si>
    <t>09480</t>
  </si>
  <si>
    <t>09487</t>
  </si>
  <si>
    <t>09170</t>
  </si>
  <si>
    <t>09037</t>
  </si>
  <si>
    <t>10089</t>
  </si>
  <si>
    <t>09465</t>
  </si>
  <si>
    <t>10100</t>
  </si>
  <si>
    <t>09459</t>
  </si>
  <si>
    <t>09486</t>
  </si>
  <si>
    <t>09036</t>
  </si>
  <si>
    <t>09161</t>
  </si>
  <si>
    <t>RADAR STAKER 1 BATERIA Y CARG</t>
  </si>
  <si>
    <t>09057</t>
  </si>
  <si>
    <t>09185</t>
  </si>
  <si>
    <t>09164</t>
  </si>
  <si>
    <t>09462</t>
  </si>
  <si>
    <t>10111</t>
  </si>
  <si>
    <t>09040</t>
  </si>
  <si>
    <t>09460</t>
  </si>
  <si>
    <t>09051</t>
  </si>
  <si>
    <t>09463</t>
  </si>
  <si>
    <t>10099</t>
  </si>
  <si>
    <t>09056</t>
  </si>
  <si>
    <t>09451</t>
  </si>
  <si>
    <t>EXTINTOR ABC 4.50 KILOS</t>
  </si>
  <si>
    <t>07165</t>
  </si>
  <si>
    <t>DESUSO</t>
  </si>
  <si>
    <t>07166</t>
  </si>
  <si>
    <t>07167</t>
  </si>
  <si>
    <t>07168</t>
  </si>
  <si>
    <t>07169</t>
  </si>
  <si>
    <t>07170</t>
  </si>
  <si>
    <t>07171</t>
  </si>
  <si>
    <t>07172</t>
  </si>
  <si>
    <t>07173</t>
  </si>
  <si>
    <t>07174</t>
  </si>
  <si>
    <t>07175</t>
  </si>
  <si>
    <t>07176</t>
  </si>
  <si>
    <t>07177</t>
  </si>
  <si>
    <t>07178</t>
  </si>
  <si>
    <t>07179</t>
  </si>
  <si>
    <t>07180</t>
  </si>
  <si>
    <t>07181</t>
  </si>
  <si>
    <t>07182</t>
  </si>
  <si>
    <t>07183</t>
  </si>
  <si>
    <t>07184</t>
  </si>
  <si>
    <t>07185</t>
  </si>
  <si>
    <t>07186</t>
  </si>
  <si>
    <t>07187</t>
  </si>
  <si>
    <t>07188</t>
  </si>
  <si>
    <t>07193</t>
  </si>
  <si>
    <t>07194</t>
  </si>
  <si>
    <t>07195</t>
  </si>
  <si>
    <t>07196</t>
  </si>
  <si>
    <t>07197</t>
  </si>
  <si>
    <t>07198</t>
  </si>
  <si>
    <t>07199</t>
  </si>
  <si>
    <t>07200</t>
  </si>
  <si>
    <t>07201</t>
  </si>
  <si>
    <t>07202</t>
  </si>
  <si>
    <t>07203</t>
  </si>
  <si>
    <t>07204</t>
  </si>
  <si>
    <t>07205</t>
  </si>
  <si>
    <t>07206</t>
  </si>
  <si>
    <t>07209</t>
  </si>
  <si>
    <t>07210</t>
  </si>
  <si>
    <t>07211</t>
  </si>
  <si>
    <t>07212</t>
  </si>
  <si>
    <t>07213</t>
  </si>
  <si>
    <t>07214</t>
  </si>
  <si>
    <t>07215</t>
  </si>
  <si>
    <t>07216</t>
  </si>
  <si>
    <t>07217</t>
  </si>
  <si>
    <t>07219</t>
  </si>
  <si>
    <t>07220</t>
  </si>
  <si>
    <t>07223</t>
  </si>
  <si>
    <t>07224</t>
  </si>
  <si>
    <t>07227</t>
  </si>
  <si>
    <t>07228</t>
  </si>
  <si>
    <t>07241</t>
  </si>
  <si>
    <t>07242</t>
  </si>
  <si>
    <t>07253</t>
  </si>
  <si>
    <t>07254</t>
  </si>
  <si>
    <t>07255</t>
  </si>
  <si>
    <t>07256</t>
  </si>
  <si>
    <t>07257</t>
  </si>
  <si>
    <t>07258</t>
  </si>
  <si>
    <t>07259</t>
  </si>
  <si>
    <t>07260</t>
  </si>
  <si>
    <t>07261</t>
  </si>
  <si>
    <t>07262</t>
  </si>
  <si>
    <t>07263</t>
  </si>
  <si>
    <t>07264</t>
  </si>
  <si>
    <t>07265</t>
  </si>
  <si>
    <t>07266</t>
  </si>
  <si>
    <t>07267</t>
  </si>
  <si>
    <t>07268</t>
  </si>
  <si>
    <t>07269</t>
  </si>
  <si>
    <t>07270</t>
  </si>
  <si>
    <t>07271</t>
  </si>
  <si>
    <t>07272</t>
  </si>
  <si>
    <t>07273</t>
  </si>
  <si>
    <t>07274</t>
  </si>
  <si>
    <t>07275</t>
  </si>
  <si>
    <t>07276</t>
  </si>
  <si>
    <t>07008</t>
  </si>
  <si>
    <t>07009</t>
  </si>
  <si>
    <t>07010</t>
  </si>
  <si>
    <t>07011</t>
  </si>
  <si>
    <t>07012</t>
  </si>
  <si>
    <t>07013</t>
  </si>
  <si>
    <t>07014</t>
  </si>
  <si>
    <t>07015</t>
  </si>
  <si>
    <t>07018</t>
  </si>
  <si>
    <t>07019</t>
  </si>
  <si>
    <t>07020</t>
  </si>
  <si>
    <t>07021</t>
  </si>
  <si>
    <t>07022</t>
  </si>
  <si>
    <t>07023</t>
  </si>
  <si>
    <t>07024</t>
  </si>
  <si>
    <t>07025</t>
  </si>
  <si>
    <t>07026</t>
  </si>
  <si>
    <t>07027</t>
  </si>
  <si>
    <t>07252</t>
  </si>
  <si>
    <t>CPU DELL</t>
  </si>
  <si>
    <t>09127</t>
  </si>
  <si>
    <t>01689</t>
  </si>
  <si>
    <t>09654</t>
  </si>
  <si>
    <t>07910</t>
  </si>
  <si>
    <t>01698</t>
  </si>
  <si>
    <t>CPU HP</t>
  </si>
  <si>
    <t>00140</t>
  </si>
  <si>
    <t>S COD</t>
  </si>
  <si>
    <t>06631</t>
  </si>
  <si>
    <t>CPU LENOVO</t>
  </si>
  <si>
    <t>06529</t>
  </si>
  <si>
    <t>06543</t>
  </si>
  <si>
    <t>00398</t>
  </si>
  <si>
    <t>CPU DELL INSPIRON</t>
  </si>
  <si>
    <t>01030</t>
  </si>
  <si>
    <t>09132</t>
  </si>
  <si>
    <t>06530</t>
  </si>
  <si>
    <t>06611</t>
  </si>
  <si>
    <t>00036</t>
  </si>
  <si>
    <t>03486</t>
  </si>
  <si>
    <t>09669</t>
  </si>
  <si>
    <t>02306</t>
  </si>
  <si>
    <t xml:space="preserve">CPU </t>
  </si>
  <si>
    <t>01089</t>
  </si>
  <si>
    <t>00447</t>
  </si>
  <si>
    <t>07381</t>
  </si>
  <si>
    <t>00285</t>
  </si>
  <si>
    <t>01031</t>
  </si>
  <si>
    <t>09702</t>
  </si>
  <si>
    <t>02861</t>
  </si>
  <si>
    <t>09658</t>
  </si>
  <si>
    <t>01684</t>
  </si>
  <si>
    <t>11047</t>
  </si>
  <si>
    <t>09652</t>
  </si>
  <si>
    <t>01592</t>
  </si>
  <si>
    <t>00574</t>
  </si>
  <si>
    <t>02460</t>
  </si>
  <si>
    <t>00740</t>
  </si>
  <si>
    <t>07401</t>
  </si>
  <si>
    <t>00060</t>
  </si>
  <si>
    <t>01401</t>
  </si>
  <si>
    <t>00095</t>
  </si>
  <si>
    <t>00401</t>
  </si>
  <si>
    <t>CPU</t>
  </si>
  <si>
    <t>11049</t>
  </si>
  <si>
    <t>00287</t>
  </si>
  <si>
    <t>00261</t>
  </si>
  <si>
    <t>00203</t>
  </si>
  <si>
    <t>02953</t>
  </si>
  <si>
    <t>01104</t>
  </si>
  <si>
    <t>00576</t>
  </si>
  <si>
    <t>01057</t>
  </si>
  <si>
    <t>01038</t>
  </si>
  <si>
    <t>03007</t>
  </si>
  <si>
    <t>00277</t>
  </si>
  <si>
    <t>00283</t>
  </si>
  <si>
    <t>00571</t>
  </si>
  <si>
    <t>04430</t>
  </si>
  <si>
    <t>00198</t>
  </si>
  <si>
    <t>00279</t>
  </si>
  <si>
    <t>05488</t>
  </si>
  <si>
    <t>05727</t>
  </si>
  <si>
    <t>07403</t>
  </si>
  <si>
    <t>09704</t>
  </si>
  <si>
    <t>09708</t>
  </si>
  <si>
    <t>00821</t>
  </si>
  <si>
    <t>CPU THINKCENTRE</t>
  </si>
  <si>
    <t>07524</t>
  </si>
  <si>
    <t>02140</t>
  </si>
  <si>
    <t>03111</t>
  </si>
  <si>
    <t>09634</t>
  </si>
  <si>
    <t>09698</t>
  </si>
  <si>
    <t>MONITOR DELL</t>
  </si>
  <si>
    <t>01124</t>
  </si>
  <si>
    <t>02342</t>
  </si>
  <si>
    <t>10481</t>
  </si>
  <si>
    <t>08437</t>
  </si>
  <si>
    <t>01326</t>
  </si>
  <si>
    <t>08641</t>
  </si>
  <si>
    <t>01112</t>
  </si>
  <si>
    <t>09114</t>
  </si>
  <si>
    <t>00219</t>
  </si>
  <si>
    <t>10883</t>
  </si>
  <si>
    <t>02335</t>
  </si>
  <si>
    <t>06599</t>
  </si>
  <si>
    <t>03003</t>
  </si>
  <si>
    <t>00029</t>
  </si>
  <si>
    <t>09663</t>
  </si>
  <si>
    <t>10880</t>
  </si>
  <si>
    <t>07345</t>
  </si>
  <si>
    <t>10593</t>
  </si>
  <si>
    <t>MONITOR OMEGA</t>
  </si>
  <si>
    <t>07735</t>
  </si>
  <si>
    <t>MONITOR EMACHINES</t>
  </si>
  <si>
    <t>06118</t>
  </si>
  <si>
    <t>MONITOR PLANAR</t>
  </si>
  <si>
    <t>02446</t>
  </si>
  <si>
    <t>00637</t>
  </si>
  <si>
    <t xml:space="preserve"> MONITOR DELL</t>
  </si>
  <si>
    <t>02189</t>
  </si>
  <si>
    <t>MONITOR HP</t>
  </si>
  <si>
    <t>02438</t>
  </si>
  <si>
    <t>06583</t>
  </si>
  <si>
    <t>02825</t>
  </si>
  <si>
    <t>MONITOR AOC</t>
  </si>
  <si>
    <t>01537</t>
  </si>
  <si>
    <t>01521</t>
  </si>
  <si>
    <t>MONITOR  DELL</t>
  </si>
  <si>
    <t>00839</t>
  </si>
  <si>
    <t>00741</t>
  </si>
  <si>
    <t>00850</t>
  </si>
  <si>
    <t>01715</t>
  </si>
  <si>
    <t>09651</t>
  </si>
  <si>
    <t>07328</t>
  </si>
  <si>
    <t>01123</t>
  </si>
  <si>
    <t>01048</t>
  </si>
  <si>
    <t>MONITOR  HP</t>
  </si>
  <si>
    <t>09113</t>
  </si>
  <si>
    <t>02431</t>
  </si>
  <si>
    <t>06586</t>
  </si>
  <si>
    <t>01616</t>
  </si>
  <si>
    <t>MONITOR HACER</t>
  </si>
  <si>
    <t>10885</t>
  </si>
  <si>
    <t>MONITOR ACE</t>
  </si>
  <si>
    <t>08837</t>
  </si>
  <si>
    <t>08886</t>
  </si>
  <si>
    <t>00849</t>
  </si>
  <si>
    <t>IMPRESORA L3110</t>
  </si>
  <si>
    <t>07531</t>
  </si>
  <si>
    <t>IMPRESORA HP</t>
  </si>
  <si>
    <t>06814</t>
  </si>
  <si>
    <t>08812</t>
  </si>
  <si>
    <t>08857</t>
  </si>
  <si>
    <t>IMPRESORA ROYAL</t>
  </si>
  <si>
    <t>09079</t>
  </si>
  <si>
    <t>01460</t>
  </si>
  <si>
    <t>IMPRESORA EPSON</t>
  </si>
  <si>
    <t>08239</t>
  </si>
  <si>
    <t>09752</t>
  </si>
  <si>
    <t>09159</t>
  </si>
  <si>
    <t>08264</t>
  </si>
  <si>
    <t>IMPRESORA DATACARD</t>
  </si>
  <si>
    <t>06312</t>
  </si>
  <si>
    <t>09718</t>
  </si>
  <si>
    <t>08827</t>
  </si>
  <si>
    <t>06642</t>
  </si>
  <si>
    <t>IMPRESORA CANNON</t>
  </si>
  <si>
    <t>IMPRESORA  EPSON</t>
  </si>
  <si>
    <t>09726</t>
  </si>
  <si>
    <t>IMPRESORA</t>
  </si>
  <si>
    <t>UPS FORZA</t>
  </si>
  <si>
    <t>07364</t>
  </si>
  <si>
    <t>09237</t>
  </si>
  <si>
    <t>06889</t>
  </si>
  <si>
    <t>07352</t>
  </si>
  <si>
    <t>UPS ABLEREX</t>
  </si>
  <si>
    <t>09963</t>
  </si>
  <si>
    <t>09926</t>
  </si>
  <si>
    <t>09993</t>
  </si>
  <si>
    <t>07350</t>
  </si>
  <si>
    <t>07347</t>
  </si>
  <si>
    <t>07724</t>
  </si>
  <si>
    <t>07293</t>
  </si>
  <si>
    <t>02893</t>
  </si>
  <si>
    <t>UPS BES</t>
  </si>
  <si>
    <t>02764</t>
  </si>
  <si>
    <t>UPS BS</t>
  </si>
  <si>
    <t>06920</t>
  </si>
  <si>
    <t>09873</t>
  </si>
  <si>
    <t>09911</t>
  </si>
  <si>
    <t>09243</t>
  </si>
  <si>
    <t>07889</t>
  </si>
  <si>
    <t>09258</t>
  </si>
  <si>
    <t>09246</t>
  </si>
  <si>
    <t>07351</t>
  </si>
  <si>
    <t>08669</t>
  </si>
  <si>
    <t>07348</t>
  </si>
  <si>
    <t>09252</t>
  </si>
  <si>
    <t>07892</t>
  </si>
  <si>
    <t>07874</t>
  </si>
  <si>
    <t>07886</t>
  </si>
  <si>
    <t>09194</t>
  </si>
  <si>
    <t>UPS OMEGA</t>
  </si>
  <si>
    <t>09749</t>
  </si>
  <si>
    <t>10009</t>
  </si>
  <si>
    <t>06676</t>
  </si>
  <si>
    <t>10013</t>
  </si>
  <si>
    <t>09992</t>
  </si>
  <si>
    <t>UPS</t>
  </si>
  <si>
    <t>SILLA SECRETARIAL</t>
  </si>
  <si>
    <t>07802</t>
  </si>
  <si>
    <t>11417</t>
  </si>
  <si>
    <t>11182</t>
  </si>
  <si>
    <t>SILLONES</t>
  </si>
  <si>
    <t>09339</t>
  </si>
  <si>
    <t>02787</t>
  </si>
  <si>
    <t>11197</t>
  </si>
  <si>
    <t>11196</t>
  </si>
  <si>
    <t>07825</t>
  </si>
  <si>
    <t>09344</t>
  </si>
  <si>
    <t>00933</t>
  </si>
  <si>
    <t>SILLA CON BRAZOS</t>
  </si>
  <si>
    <t>08770</t>
  </si>
  <si>
    <t>SILLA VISITA</t>
  </si>
  <si>
    <t>09332</t>
  </si>
  <si>
    <t>SILLA VISITA METAL Y PLASTICO</t>
  </si>
  <si>
    <t>08108</t>
  </si>
  <si>
    <t>SILLA</t>
  </si>
  <si>
    <t>07980</t>
  </si>
  <si>
    <t>11195</t>
  </si>
  <si>
    <t>SILLA SEMI EJECUTIVO</t>
  </si>
  <si>
    <t>06874</t>
  </si>
  <si>
    <t>SILLON GERENCIAL CON BRAZOS</t>
  </si>
  <si>
    <t>08749</t>
  </si>
  <si>
    <t>06234</t>
  </si>
  <si>
    <t>SILLON SECRETARIAL</t>
  </si>
  <si>
    <t>08045</t>
  </si>
  <si>
    <t>SILLON OPERATIVO ERGONOMICO</t>
  </si>
  <si>
    <t>10181</t>
  </si>
  <si>
    <t>10164</t>
  </si>
  <si>
    <t>06473</t>
  </si>
  <si>
    <t>06472</t>
  </si>
  <si>
    <t>SILLA SECRETARIAL HIDRAULICA</t>
  </si>
  <si>
    <t>08697</t>
  </si>
  <si>
    <t>SILLA BLANCA</t>
  </si>
  <si>
    <t>06140</t>
  </si>
  <si>
    <t>11418</t>
  </si>
  <si>
    <t>11715</t>
  </si>
  <si>
    <t>11184</t>
  </si>
  <si>
    <t>00891</t>
  </si>
  <si>
    <t>SILLA OPERATIVO ERGONOMICO</t>
  </si>
  <si>
    <t>10180</t>
  </si>
  <si>
    <t>02620</t>
  </si>
  <si>
    <t>SILLON SEMI EJECUTIVO EN PIEL</t>
  </si>
  <si>
    <t>11436</t>
  </si>
  <si>
    <t>05267</t>
  </si>
  <si>
    <t>03226</t>
  </si>
  <si>
    <t>10152</t>
  </si>
  <si>
    <t>07832</t>
  </si>
  <si>
    <t>11415</t>
  </si>
  <si>
    <t>SILLON IMP. EN TACTO PIEL</t>
  </si>
  <si>
    <t>07546</t>
  </si>
  <si>
    <t>SILLON EJECUTIVO EN PIERLINA</t>
  </si>
  <si>
    <t>SILLON EJECUTIVO ENGONOMICO</t>
  </si>
  <si>
    <t>10131</t>
  </si>
  <si>
    <t>SILLON EJECUTIVO EN PIEL</t>
  </si>
  <si>
    <t>11180</t>
  </si>
  <si>
    <t>SILLA SEC</t>
  </si>
  <si>
    <t>02797</t>
  </si>
  <si>
    <t>11213</t>
  </si>
  <si>
    <t>SILLA DE VISITA</t>
  </si>
  <si>
    <t>04780</t>
  </si>
  <si>
    <t>00922</t>
  </si>
  <si>
    <t>03543</t>
  </si>
  <si>
    <t>08135</t>
  </si>
  <si>
    <t>SILLA PLASTICO BLANCO</t>
  </si>
  <si>
    <t>08081</t>
  </si>
  <si>
    <t>07141</t>
  </si>
  <si>
    <t>08067</t>
  </si>
  <si>
    <t>07139</t>
  </si>
  <si>
    <t>08055</t>
  </si>
  <si>
    <t>03192</t>
  </si>
  <si>
    <t>11177</t>
  </si>
  <si>
    <t>11773</t>
  </si>
  <si>
    <t>07797</t>
  </si>
  <si>
    <t>07807</t>
  </si>
  <si>
    <t>07818</t>
  </si>
  <si>
    <t>11424</t>
  </si>
  <si>
    <t>07821</t>
  </si>
  <si>
    <t>07824</t>
  </si>
  <si>
    <t>03473</t>
  </si>
  <si>
    <t>03808</t>
  </si>
  <si>
    <t>06987</t>
  </si>
  <si>
    <t>SILLAS SEC</t>
  </si>
  <si>
    <t>09500</t>
  </si>
  <si>
    <t>09508</t>
  </si>
  <si>
    <t>08125</t>
  </si>
  <si>
    <t>SILLON</t>
  </si>
  <si>
    <t>03193</t>
  </si>
  <si>
    <t>05276</t>
  </si>
  <si>
    <t>SILLON OPERATIVO</t>
  </si>
  <si>
    <t>10155</t>
  </si>
  <si>
    <t>SIILON SEM-EJECUTIVO CON BRAZOS</t>
  </si>
  <si>
    <t>03178</t>
  </si>
  <si>
    <t>09502</t>
  </si>
  <si>
    <t>SILLON ENGONOMICO EN PIEL NEGRO</t>
  </si>
  <si>
    <t>08618</t>
  </si>
  <si>
    <t>03910</t>
  </si>
  <si>
    <t>SILLON EJEC. EN PIEL</t>
  </si>
  <si>
    <t>03804</t>
  </si>
  <si>
    <t>06956</t>
  </si>
  <si>
    <t>SILLA DE VISITA EN TELA NEGRA</t>
  </si>
  <si>
    <t>04224</t>
  </si>
  <si>
    <t>04803</t>
  </si>
  <si>
    <t>05290</t>
  </si>
  <si>
    <t>09766</t>
  </si>
  <si>
    <t>03764</t>
  </si>
  <si>
    <t>07094</t>
  </si>
  <si>
    <t>11186</t>
  </si>
  <si>
    <t>06941</t>
  </si>
  <si>
    <t>08622</t>
  </si>
  <si>
    <t>SILLON EJEC ERGONOMICO</t>
  </si>
  <si>
    <t>09756</t>
  </si>
  <si>
    <t>10812</t>
  </si>
  <si>
    <t>09764</t>
  </si>
  <si>
    <t>SILLON SEM EJEC</t>
  </si>
  <si>
    <t>09304</t>
  </si>
  <si>
    <t>06957</t>
  </si>
  <si>
    <t>06943</t>
  </si>
  <si>
    <t>SILLON SEMI-EJECUTIVO NEGRO</t>
  </si>
  <si>
    <t>08898</t>
  </si>
  <si>
    <t>07842</t>
  </si>
  <si>
    <t>03247</t>
  </si>
  <si>
    <t>05188</t>
  </si>
  <si>
    <t>10171</t>
  </si>
  <si>
    <t>03401</t>
  </si>
  <si>
    <t>SILLON SEMI EJEC CON BRAZOS</t>
  </si>
  <si>
    <t>08906</t>
  </si>
  <si>
    <t>08897</t>
  </si>
  <si>
    <t>SILLON EJECUTIVO</t>
  </si>
  <si>
    <t>10137</t>
  </si>
  <si>
    <t>03709</t>
  </si>
  <si>
    <t>03098</t>
  </si>
  <si>
    <t>09763</t>
  </si>
  <si>
    <t>08142</t>
  </si>
  <si>
    <t>08528</t>
  </si>
  <si>
    <t>03809</t>
  </si>
  <si>
    <t>07836</t>
  </si>
  <si>
    <t>08754</t>
  </si>
  <si>
    <t>08696</t>
  </si>
  <si>
    <t>09337</t>
  </si>
  <si>
    <t>08706</t>
  </si>
  <si>
    <t>09767</t>
  </si>
  <si>
    <t>SILLON SEMI EJEC</t>
  </si>
  <si>
    <t>02645</t>
  </si>
  <si>
    <t>07827</t>
  </si>
  <si>
    <t>09760</t>
  </si>
  <si>
    <t>SILLON EJEC. PIERLINA</t>
  </si>
  <si>
    <t>03462</t>
  </si>
  <si>
    <t>03917</t>
  </si>
  <si>
    <t>06977</t>
  </si>
  <si>
    <t>SILLON SEMI-EJECUTIVO</t>
  </si>
  <si>
    <t>08891</t>
  </si>
  <si>
    <t>08755</t>
  </si>
  <si>
    <t>09330</t>
  </si>
  <si>
    <t>SILLON OPERATIVO Y BASE DE METAL</t>
  </si>
  <si>
    <t>10172</t>
  </si>
  <si>
    <t>08741</t>
  </si>
  <si>
    <t>SILLON EJEC</t>
  </si>
  <si>
    <t>06953</t>
  </si>
  <si>
    <t>SILLON EJEC. EN PIEL NEGRO</t>
  </si>
  <si>
    <t>08746</t>
  </si>
  <si>
    <t>03756</t>
  </si>
  <si>
    <t>03539</t>
  </si>
  <si>
    <t>SILLON SEMI</t>
  </si>
  <si>
    <t>02641</t>
  </si>
  <si>
    <t>SILLA DE RUEDAS</t>
  </si>
  <si>
    <t>03588</t>
  </si>
  <si>
    <t>SILLA SECRETARIAL SIN BRAZOS</t>
  </si>
  <si>
    <t>09761</t>
  </si>
  <si>
    <t>SILLA VISITA BLANCA</t>
  </si>
  <si>
    <t>08012</t>
  </si>
  <si>
    <t>SILLA DE VISITA BLANCA</t>
  </si>
  <si>
    <t>08038</t>
  </si>
  <si>
    <t>07985</t>
  </si>
  <si>
    <t>08078</t>
  </si>
  <si>
    <t>08040</t>
  </si>
  <si>
    <t>08031</t>
  </si>
  <si>
    <t>08134</t>
  </si>
  <si>
    <t>07819</t>
  </si>
  <si>
    <t>05176</t>
  </si>
  <si>
    <t>SILLA PARA VISITANTES</t>
  </si>
  <si>
    <t>06981</t>
  </si>
  <si>
    <t>SILLA PLEGABLES DE MADERA</t>
  </si>
  <si>
    <t>06734</t>
  </si>
  <si>
    <t>06714</t>
  </si>
  <si>
    <t>06747</t>
  </si>
  <si>
    <t>SILLA DE VISITA SIN BRAZOS</t>
  </si>
  <si>
    <t>06936</t>
  </si>
  <si>
    <t>08620</t>
  </si>
  <si>
    <t xml:space="preserve">SILLA SECRETARIAL </t>
  </si>
  <si>
    <t>08751</t>
  </si>
  <si>
    <t>SILLA SECRETARIAL NEGRA</t>
  </si>
  <si>
    <t>07799</t>
  </si>
  <si>
    <t>09768</t>
  </si>
  <si>
    <t>ESCRITORIO</t>
  </si>
  <si>
    <t>00350</t>
  </si>
  <si>
    <t>06125</t>
  </si>
  <si>
    <t>07667</t>
  </si>
  <si>
    <t>ASIENTOS DE 3 PERSONAS</t>
  </si>
  <si>
    <t>07678</t>
  </si>
  <si>
    <t>ARCHIVO DE 4 GAB</t>
  </si>
  <si>
    <t>07660</t>
  </si>
  <si>
    <t>04895</t>
  </si>
  <si>
    <t>ESCRITORIO EN FORM</t>
  </si>
  <si>
    <t>03721</t>
  </si>
  <si>
    <t>ABANICO DE PEDESTAL</t>
  </si>
  <si>
    <t>11732</t>
  </si>
  <si>
    <t>ABANICO</t>
  </si>
  <si>
    <t>07781</t>
  </si>
  <si>
    <t>ABANICO UNIVERSAL DE PARED</t>
  </si>
  <si>
    <t>06877</t>
  </si>
  <si>
    <t>11865</t>
  </si>
  <si>
    <t>BANCADA DE 3</t>
  </si>
  <si>
    <t>05215</t>
  </si>
  <si>
    <t>09391</t>
  </si>
  <si>
    <t>05205</t>
  </si>
  <si>
    <t>S/COD</t>
  </si>
  <si>
    <t>PEDESTAL DE BOCINA</t>
  </si>
  <si>
    <t>S-C</t>
  </si>
  <si>
    <t>TOPE DE MESA</t>
  </si>
  <si>
    <t>03819</t>
  </si>
  <si>
    <t>CAJA FUERTE</t>
  </si>
  <si>
    <t>03621</t>
  </si>
  <si>
    <t>MESA DE COMPUTADORA</t>
  </si>
  <si>
    <t>03972</t>
  </si>
  <si>
    <t>02981</t>
  </si>
  <si>
    <t>NEVERA EJECUTIVA</t>
  </si>
  <si>
    <t>NEVERA EJECUTIVA MARCA NIKKEL</t>
  </si>
  <si>
    <t>00535</t>
  </si>
  <si>
    <t>CAMILLA</t>
  </si>
  <si>
    <t>02059</t>
  </si>
  <si>
    <t>2.6.5.7.01</t>
  </si>
  <si>
    <t>CAMILLA STRIYKER</t>
  </si>
  <si>
    <t>02076</t>
  </si>
  <si>
    <t>ARCHIVO DE 3 GAB</t>
  </si>
  <si>
    <t>01181</t>
  </si>
  <si>
    <t>04214</t>
  </si>
  <si>
    <t>01169</t>
  </si>
  <si>
    <t>04210</t>
  </si>
  <si>
    <t>00680</t>
  </si>
  <si>
    <t>04286</t>
  </si>
  <si>
    <t>01168</t>
  </si>
  <si>
    <t>ARCHIVO METAL 2 GAB</t>
  </si>
  <si>
    <t>03208</t>
  </si>
  <si>
    <t>ARCHIVO DE 5 GABETA</t>
  </si>
  <si>
    <t>02582</t>
  </si>
  <si>
    <t>ARCHIVO DE FORMICA DE 3 GABETA</t>
  </si>
  <si>
    <t>03405</t>
  </si>
  <si>
    <t xml:space="preserve">ARCHIVO DE 4 GABETAS </t>
  </si>
  <si>
    <t>04216</t>
  </si>
  <si>
    <t>ARCHIVO DE 2 GABETAS</t>
  </si>
  <si>
    <t>ARCHIVO DE 3 GABETAS</t>
  </si>
  <si>
    <t>01170</t>
  </si>
  <si>
    <t>ARCHIVO DE 3 GAB COLOR NEGRO</t>
  </si>
  <si>
    <t>03190</t>
  </si>
  <si>
    <t>ARCHIVO 2 GAB EN FORM</t>
  </si>
  <si>
    <t>BEBEDERO AMERICAN</t>
  </si>
  <si>
    <t>09419</t>
  </si>
  <si>
    <t>07677</t>
  </si>
  <si>
    <t>09406</t>
  </si>
  <si>
    <t>07644</t>
  </si>
  <si>
    <t>07945</t>
  </si>
  <si>
    <t>BEBEDERO AMERICAN LM 06</t>
  </si>
  <si>
    <t>07649</t>
  </si>
  <si>
    <t>07750</t>
  </si>
  <si>
    <t>BEBEDERO MARCA OSTER</t>
  </si>
  <si>
    <t>05364</t>
  </si>
  <si>
    <t>BEBEDERO</t>
  </si>
  <si>
    <t>03206</t>
  </si>
  <si>
    <t>11950</t>
  </si>
  <si>
    <t>11951</t>
  </si>
  <si>
    <t>TELEVISOR SMART</t>
  </si>
  <si>
    <t>02589</t>
  </si>
  <si>
    <t>TELEVISOR TCL</t>
  </si>
  <si>
    <t>07508</t>
  </si>
  <si>
    <t>PANTALLA CUBO</t>
  </si>
  <si>
    <t>05368</t>
  </si>
  <si>
    <t>11662</t>
  </si>
  <si>
    <t>MAQUINA SUMADORA</t>
  </si>
  <si>
    <t>03036</t>
  </si>
  <si>
    <t>02947</t>
  </si>
  <si>
    <t>ESTUFA ELETRICA</t>
  </si>
  <si>
    <t>08778</t>
  </si>
  <si>
    <t>ESTUFA COLOR BLANCO</t>
  </si>
  <si>
    <t>08789</t>
  </si>
  <si>
    <t>SILLA DE RUEDA COLOR ROJO VINO</t>
  </si>
  <si>
    <t>TRITURADORA MARCA SWINGLINE</t>
  </si>
  <si>
    <t>03782</t>
  </si>
  <si>
    <t>TRITURADORA</t>
  </si>
  <si>
    <t>CONSOLA DE AIRE PISO TECHO TGM</t>
  </si>
  <si>
    <t>01411</t>
  </si>
  <si>
    <t>CONSOLA DE AIRE AIR MAX 60,000 BTU</t>
  </si>
  <si>
    <t>01622</t>
  </si>
  <si>
    <t>01623</t>
  </si>
  <si>
    <t>CONSOLA DE AIRE</t>
  </si>
  <si>
    <t>04867</t>
  </si>
  <si>
    <t>00494</t>
  </si>
  <si>
    <t>CONSOLA AMERICAN 18000 BTU</t>
  </si>
  <si>
    <t>00220</t>
  </si>
  <si>
    <t>CONSOLA TACHAIR- 24000BTU</t>
  </si>
  <si>
    <t>02163</t>
  </si>
  <si>
    <t>TGM FAN COIL</t>
  </si>
  <si>
    <t>CONSOLA FAN CONFORT LINE</t>
  </si>
  <si>
    <t>01251</t>
  </si>
  <si>
    <t>CONSOLA SPLIT</t>
  </si>
  <si>
    <t>06143</t>
  </si>
  <si>
    <t>CONDENSADOR RUUD</t>
  </si>
  <si>
    <t>S/C</t>
  </si>
  <si>
    <t>CONDENSADOR DE AIRE RUUD</t>
  </si>
  <si>
    <t>CONDENSADOR DE AIRE AMERICAN</t>
  </si>
  <si>
    <t>CONDENSADOR CONFORT TIME</t>
  </si>
  <si>
    <t>NV</t>
  </si>
  <si>
    <t>CONDENSADOR DE AIRE 60,000 BTU</t>
  </si>
  <si>
    <t>COMPRESOR</t>
  </si>
  <si>
    <t>COMPRESOR TACHAIR- 24000BTU</t>
  </si>
  <si>
    <t>CONDENSADOR DE AIRE CONFOR.</t>
  </si>
  <si>
    <t>COMPRESOR AMERICAN 18000 BTU</t>
  </si>
  <si>
    <t>COMPRESOR DE AIRE</t>
  </si>
  <si>
    <t>CAMAROTE DOBLE</t>
  </si>
  <si>
    <t>04091</t>
  </si>
  <si>
    <t>FREEZER FOGEL</t>
  </si>
  <si>
    <t>02194</t>
  </si>
  <si>
    <t>INVERSOR</t>
  </si>
  <si>
    <t>06305</t>
  </si>
  <si>
    <t>LAPTOP</t>
  </si>
  <si>
    <t>EXTRACTOR</t>
  </si>
  <si>
    <t>04246</t>
  </si>
  <si>
    <t>PATINETA ELECTRICA</t>
  </si>
  <si>
    <t>09063</t>
  </si>
  <si>
    <t>2.6.4.8.01</t>
  </si>
  <si>
    <t>PARA ALTA</t>
  </si>
  <si>
    <t>DG-INS-02-31</t>
  </si>
  <si>
    <t>Encargando Activos Fijos</t>
  </si>
  <si>
    <t>Formulario de Bienes Transferidos a Terceros</t>
  </si>
  <si>
    <t>Subcapítulo:</t>
  </si>
  <si>
    <t>ESTRUCTURA PROGRAMATICA</t>
  </si>
  <si>
    <t>Núm. del devengado o libramiento, cheque o transferencia</t>
  </si>
  <si>
    <t>Fecha de transferencia o entrega del bien</t>
  </si>
  <si>
    <t>INSTITUCIÓN O PERSONA RECEPTORA</t>
  </si>
  <si>
    <t>Observaciones</t>
  </si>
  <si>
    <t>Fte Fin</t>
  </si>
  <si>
    <t>Fte Esp</t>
  </si>
  <si>
    <t>Org. Financ</t>
  </si>
  <si>
    <t>Prog</t>
  </si>
  <si>
    <t>Sub-Prog</t>
  </si>
  <si>
    <t>Proy.</t>
  </si>
  <si>
    <t>Act/Obr</t>
  </si>
  <si>
    <t xml:space="preserve">Descripción Del Bien </t>
  </si>
  <si>
    <t>Precio Por Unidad</t>
  </si>
  <si>
    <t xml:space="preserve">Total </t>
  </si>
  <si>
    <t>Tipo de Institución/Persona Receptora:</t>
  </si>
  <si>
    <t>Código Institución/Persona Receptora</t>
  </si>
  <si>
    <t>Nombre de la Institución o Persona Receptora</t>
  </si>
  <si>
    <t>Monto del Bien(s) Transferido(s)</t>
  </si>
  <si>
    <t>Institución Pública Gobierno Central</t>
  </si>
  <si>
    <t>Institución Pública Descentralizada</t>
  </si>
  <si>
    <t>Institución del Sector Privado</t>
  </si>
  <si>
    <t>Persona Física</t>
  </si>
  <si>
    <t>DG-INS-02-32</t>
  </si>
  <si>
    <t xml:space="preserve">Lic. David Minaya Peña </t>
  </si>
  <si>
    <t xml:space="preserve"> Formulario de Levantamiento de Bienes Inmuebles </t>
  </si>
  <si>
    <t xml:space="preserve">DESCRIPCION DEL INMUEBLE </t>
  </si>
  <si>
    <t xml:space="preserve">Forma de Adquisición </t>
  </si>
  <si>
    <t xml:space="preserve">Monto de Adquisición </t>
  </si>
  <si>
    <t>Sub Prog</t>
  </si>
  <si>
    <t>Descripción del Inmueble</t>
  </si>
  <si>
    <t>Certificado De Título Núm..</t>
  </si>
  <si>
    <t>Registro Núm.</t>
  </si>
  <si>
    <t>Folio Núm</t>
  </si>
  <si>
    <t>Libro Núm.</t>
  </si>
  <si>
    <t>Solar Núm</t>
  </si>
  <si>
    <t>Manzana Núm</t>
  </si>
  <si>
    <t>Porción Núm.</t>
  </si>
  <si>
    <t>Parcela  Núm</t>
  </si>
  <si>
    <t>Distrito Catastral Núm.</t>
  </si>
  <si>
    <t>Municipio</t>
  </si>
  <si>
    <t>Ubicación</t>
  </si>
  <si>
    <t>Área M² 
Terreno</t>
  </si>
  <si>
    <t>Área M² 
Edificación</t>
  </si>
  <si>
    <t>Terreno</t>
  </si>
  <si>
    <t>Edificio</t>
  </si>
  <si>
    <t>NO APLICA: EN ESTE PERIODO NO HUBO ADQUISICIONES DE BIENES INMUEBLES</t>
  </si>
  <si>
    <t>DG-INS-02-33 a</t>
  </si>
  <si>
    <t>Lic. David Minaya Peeña</t>
  </si>
  <si>
    <t xml:space="preserve"> Formulario de Levantamiento de Adquisición de Bienes Muebles e Intangibles </t>
  </si>
  <si>
    <t>DESCRIPCION DEL BIEN MUEBLE O INTANGIBLE</t>
  </si>
  <si>
    <t>Fte. Esp.</t>
  </si>
  <si>
    <t>Código Bienes Nacionales</t>
  </si>
  <si>
    <t>Descripción del Bien Mueble o Intangible</t>
  </si>
  <si>
    <t>RNC</t>
  </si>
  <si>
    <t>Nombre del Proveedor</t>
  </si>
  <si>
    <t>Núm. Devengado o Libramiento, Cheque o Transferencia</t>
  </si>
  <si>
    <t xml:space="preserve">Cuenta Contable </t>
  </si>
  <si>
    <t>ARCHIVO  MODULAR DE 4 GABETAS COLOR GRIS</t>
  </si>
  <si>
    <t>GRUPO 2000 SRL</t>
  </si>
  <si>
    <t>COMPRAS</t>
  </si>
  <si>
    <t>ARCHIVO MODULAR DE 3 GABETAS COLOR GRIS</t>
  </si>
  <si>
    <t>ARCHIVO MODULAR DE 2 GABETAS COLOR GRIS</t>
  </si>
  <si>
    <t xml:space="preserve">BANCADA DE VISITA DE METAL DE 3 PERSONAS </t>
  </si>
  <si>
    <t>BANCACA DE VISITA EN METAL DE 2 PERSONAS</t>
  </si>
  <si>
    <t>ESCRITORIO MELAMINA EN METAL 24X48</t>
  </si>
  <si>
    <t>LAVA CABEZA NEGRO CON BASE DE ACERO</t>
  </si>
  <si>
    <t>SILLON EJECUTIVO ERGONOMICO COLOR NEGRO</t>
  </si>
  <si>
    <t>SILLON SEMI EJECUTIVO ERGONOMICO NEGRO</t>
  </si>
  <si>
    <t xml:space="preserve">SILLON HIDRAULICO CON BRAZO EN PIEL </t>
  </si>
  <si>
    <t>SILLON HIDRAULICO SIN BRAZO EN PIEL</t>
  </si>
  <si>
    <t>SILLA PARA VISITA EN TELA SIN BRAZO</t>
  </si>
  <si>
    <t>SOFA EN PIERLINA COLOR NEGRO</t>
  </si>
  <si>
    <t>MONITOR LENOVO</t>
  </si>
  <si>
    <t>OTYMAX TECHNOLOGY SRL</t>
  </si>
  <si>
    <t>CPU  LENOVO</t>
  </si>
  <si>
    <t>UPS LENOVO</t>
  </si>
  <si>
    <t>CPU  DELL</t>
  </si>
  <si>
    <t xml:space="preserve">PUNTO DE ACCESO 505 </t>
  </si>
  <si>
    <t>PUNTO DE ACCESO 505</t>
  </si>
  <si>
    <t>MCI01</t>
  </si>
  <si>
    <t>MAQUINA DE CORTAR INALAMBRICA WAHL</t>
  </si>
  <si>
    <t>BELTRON INVESTMENT SRL</t>
  </si>
  <si>
    <t>MCI02</t>
  </si>
  <si>
    <t>MCI03</t>
  </si>
  <si>
    <t>MCI04</t>
  </si>
  <si>
    <t>MCI05</t>
  </si>
  <si>
    <t>MAI01</t>
  </si>
  <si>
    <t>MAQUINA DE AFEITAR INALAMBRICA ANDIS</t>
  </si>
  <si>
    <t>MAI02</t>
  </si>
  <si>
    <t>MAI03</t>
  </si>
  <si>
    <t>MAI04</t>
  </si>
  <si>
    <t>MAI05</t>
  </si>
  <si>
    <t>MAI06</t>
  </si>
  <si>
    <t>MAA01</t>
  </si>
  <si>
    <t>MAQUINA DE AFEITAR ANDIS</t>
  </si>
  <si>
    <t>MAA02</t>
  </si>
  <si>
    <t>MAA03</t>
  </si>
  <si>
    <t>MAA04</t>
  </si>
  <si>
    <t>MAA05</t>
  </si>
  <si>
    <t>MAA06</t>
  </si>
  <si>
    <t>MAA07</t>
  </si>
  <si>
    <t>MAA08</t>
  </si>
  <si>
    <t>BOCINA ELECTRO VOICE COLOR NEGRA</t>
  </si>
  <si>
    <t>ROSMA SOLUCITIONS SERVICES GROUP,SRL</t>
  </si>
  <si>
    <t>PERFORADORA DE 2 A 3 AGUJERO DE 160 HOJAS</t>
  </si>
  <si>
    <t>CONSOLA MIDEA DE 12000 BTU</t>
  </si>
  <si>
    <t>CONDENSADOR MIDEA DE 12000 BTU</t>
  </si>
  <si>
    <t>CONSOLA MIDEA DE 18000 BTU</t>
  </si>
  <si>
    <t>CONSOLA TCL DE 18000 BTU</t>
  </si>
  <si>
    <t>CONDENSADOR MIDEA DE 18000 BTU</t>
  </si>
  <si>
    <t>CONSOLA  MIDEA DE 24000 BTU</t>
  </si>
  <si>
    <t>CONDENSADOR MIDEA DE 24000 BTU</t>
  </si>
  <si>
    <t>EXTRACTOR DE AIRE 12 PULG DE PARED</t>
  </si>
  <si>
    <t xml:space="preserve">INVERSOR 3.5 KILOS JB ELECTRONICA </t>
  </si>
  <si>
    <t>JOKAGER DISTRIBUIDORA SRL</t>
  </si>
  <si>
    <t>KIT ALCOHOLIMETRO ALCO SENSON</t>
  </si>
  <si>
    <t xml:space="preserve">BAÑOS PORTATILES </t>
  </si>
  <si>
    <t>CGL SUPLIDORA SRL</t>
  </si>
  <si>
    <t>DG-INS-02-33b</t>
  </si>
  <si>
    <t>Formulario para Obras en Proceso (Proyectos de Inversión)</t>
  </si>
  <si>
    <t>Código SNIP</t>
  </si>
  <si>
    <t>Detalles</t>
  </si>
  <si>
    <t>Fecha de Inicio de Obra</t>
  </si>
  <si>
    <t>Fecha de Terminación de Obra</t>
  </si>
  <si>
    <t>Presupuesto Original de la Obra</t>
  </si>
  <si>
    <t>Adendas</t>
  </si>
  <si>
    <t xml:space="preserve">Total Presupuestado </t>
  </si>
  <si>
    <t>Núm. del devengado/libramiento, cheque o transferencia</t>
  </si>
  <si>
    <t>Monto Por Ejecutar</t>
  </si>
  <si>
    <t>Act/  Obr</t>
  </si>
  <si>
    <t>Org. Fin.</t>
  </si>
  <si>
    <t>Fuente Finac</t>
  </si>
  <si>
    <t>Fuente Esp</t>
  </si>
  <si>
    <t>Ccp Auxiliar</t>
  </si>
  <si>
    <t>Origen De Los Recursos</t>
  </si>
  <si>
    <t>DG-INS-02-37</t>
  </si>
  <si>
    <t>NO TENEMOS  OBRAS EN PROCESO EN ESTE PERIODO.</t>
  </si>
  <si>
    <t xml:space="preserve">Formulario Inversiones Financieras </t>
  </si>
  <si>
    <t>Instrumento Núm.</t>
  </si>
  <si>
    <t>Fecha de Colocación</t>
  </si>
  <si>
    <t>Tipo Moneda</t>
  </si>
  <si>
    <t>Monto en Moneda Original</t>
  </si>
  <si>
    <t>Tasa de Cambio</t>
  </si>
  <si>
    <t>Monto en Pesos</t>
  </si>
  <si>
    <t>Tasa anual</t>
  </si>
  <si>
    <t>Duración</t>
  </si>
  <si>
    <t>Rendimiento Generado</t>
  </si>
  <si>
    <t>NO APLICA PARA ESTE PERIODO, PUES NO REALIZAMOS INVERSIONES FINANCIERAS.</t>
  </si>
  <si>
    <t>DG-INS-02-45</t>
  </si>
  <si>
    <t>LIC. SEVILLA CIPION M.</t>
  </si>
  <si>
    <t xml:space="preserve"> LIC. DAVID  MINAYA  PEÑA</t>
  </si>
  <si>
    <t xml:space="preserve">                                                                                                                                                                                             DIRECCION GENERAL DE CONTABILIDAD GUBERNAMENTAL</t>
  </si>
  <si>
    <t>FORMULARIO PAGO ANTICIPADO LICENCIAS DE SOFTWARE</t>
  </si>
  <si>
    <t xml:space="preserve"> DAF:</t>
  </si>
  <si>
    <t>Datos de la Licencia de Software</t>
  </si>
  <si>
    <t>Cálculo Amortización (automático)</t>
  </si>
  <si>
    <t>Partida Presupuestaria</t>
  </si>
  <si>
    <t>Fuente Especifica</t>
  </si>
  <si>
    <t>Cuenta. Contable</t>
  </si>
  <si>
    <t xml:space="preserve"> Nombre de la Cuenta Contable</t>
  </si>
  <si>
    <t>RNC del Proveedor</t>
  </si>
  <si>
    <t>Proveedor de la Licencia</t>
  </si>
  <si>
    <t>Número de Licencia</t>
  </si>
  <si>
    <t>Descripción/tipo de Licencia</t>
  </si>
  <si>
    <t>Monto total de la Licencia</t>
  </si>
  <si>
    <t>Monto pagado por adelantado</t>
  </si>
  <si>
    <t>Monto Pendiente de pago</t>
  </si>
  <si>
    <t>Fecha NCF</t>
  </si>
  <si>
    <t>NCF</t>
  </si>
  <si>
    <t>Número Devengado</t>
  </si>
  <si>
    <t>Monto Devengado</t>
  </si>
  <si>
    <t>Fecha Inicio/ activación</t>
  </si>
  <si>
    <t>Fecha Final/ vencimiento</t>
  </si>
  <si>
    <t>Fecha de Corte</t>
  </si>
  <si>
    <t>Días de Licencia</t>
  </si>
  <si>
    <t>Monto Por Días</t>
  </si>
  <si>
    <t>Días Consumido</t>
  </si>
  <si>
    <t>Monto consumido periodos anteriores</t>
  </si>
  <si>
    <t>Monto consumo actual periodo</t>
  </si>
  <si>
    <t>Monto pendiente de amortizar siguiente periodo</t>
  </si>
  <si>
    <t xml:space="preserve">  PUES NO ADQUIRIMOS LICENCIAS DE SOFTWARE </t>
  </si>
  <si>
    <t>EN ESTE PERIODO</t>
  </si>
  <si>
    <t>preparado por</t>
  </si>
  <si>
    <t>DG-INS-02-48 a</t>
  </si>
  <si>
    <t>Cheques en Transito</t>
  </si>
  <si>
    <t>Formulario Detalle de la Deuda Administrativa</t>
  </si>
  <si>
    <t>Número Documento</t>
  </si>
  <si>
    <t>Fecha Doc.</t>
  </si>
  <si>
    <t>Monto Original</t>
  </si>
  <si>
    <t xml:space="preserve">Monto RD$ </t>
  </si>
  <si>
    <t>Suplidor/Acreedor</t>
  </si>
  <si>
    <t>Tipo de Deuda</t>
  </si>
  <si>
    <t>Concepto de la Deuda</t>
  </si>
  <si>
    <t>CCP. Auxiliar</t>
  </si>
  <si>
    <t>Distribución del Monto Adeudado</t>
  </si>
  <si>
    <t>Disminución de Deuda Administrativa</t>
  </si>
  <si>
    <t>ID</t>
  </si>
  <si>
    <t>Fuente de Financiamiento</t>
  </si>
  <si>
    <t>Número de documento de pago</t>
  </si>
  <si>
    <t xml:space="preserve">Monto Pagado </t>
  </si>
  <si>
    <t>14 -15</t>
  </si>
  <si>
    <t>23-24-26 Y 27/07/2001</t>
  </si>
  <si>
    <t>HORIZONTE DE VIAS Y SEÑALES</t>
  </si>
  <si>
    <t>PAGO SEÑALIZACION DE VIAS</t>
  </si>
  <si>
    <t>INDUCIVIL</t>
  </si>
  <si>
    <t>ASISTENCIA TECNICA</t>
  </si>
  <si>
    <t>FS-5558</t>
  </si>
  <si>
    <t>CONSULTORES DE LA TELECOMUNICACIONES</t>
  </si>
  <si>
    <t>COMP. D/BATERIAS MOTOROLA</t>
  </si>
  <si>
    <t>85/33</t>
  </si>
  <si>
    <t>10-23/01/2002</t>
  </si>
  <si>
    <t>VIDTEL, S.A.</t>
  </si>
  <si>
    <t>COMP. ROLLOS MAT. REFLECTIVOS</t>
  </si>
  <si>
    <t>1528653770-71-971</t>
  </si>
  <si>
    <t>10 Y 12/2002</t>
  </si>
  <si>
    <t>FERRETERIA HACHE</t>
  </si>
  <si>
    <t>COMP. ELECTRICOS Y MAT. FERRETEROS</t>
  </si>
  <si>
    <t>S/N</t>
  </si>
  <si>
    <t>31/12/102</t>
  </si>
  <si>
    <t>PRIAMO A. MEDINA P.</t>
  </si>
  <si>
    <t>PAGO SERVICIO PUBLICIDAD</t>
  </si>
  <si>
    <t>EDIFICACIONES &amp; CARRETERAS</t>
  </si>
  <si>
    <t>OBRAS MENORES</t>
  </si>
  <si>
    <t>O/C Ns. 1611/1612</t>
  </si>
  <si>
    <t>EDITORA DE REVISTA</t>
  </si>
  <si>
    <t>IMPRESIÓN MANUAL EDUCACION VIAL</t>
  </si>
  <si>
    <t>SERVICIOS DOMINICANOS DE SALUD</t>
  </si>
  <si>
    <t>PAGO SERVICIOS MEDICO</t>
  </si>
  <si>
    <t>THE PRINT SHOP</t>
  </si>
  <si>
    <t>COMPRA DE TINTAS</t>
  </si>
  <si>
    <t>FERRETERIA DIMEICA</t>
  </si>
  <si>
    <t>COMP. D/MATERIALES VARIOS FERRETEROS</t>
  </si>
  <si>
    <t>ESTACIONES DE SERVICIO H Y B</t>
  </si>
  <si>
    <t>CONSUMO COMBUSTIBLE SAN JUAN D/L M.</t>
  </si>
  <si>
    <t>8925-2002</t>
  </si>
  <si>
    <t>EQUIPSOS DE TECNICOS EN TRANSPORTE</t>
  </si>
  <si>
    <t>DESARROLLO 2DA. FASE ESTUDIO VIABILIDAD</t>
  </si>
  <si>
    <t>LOGOMAR-CA</t>
  </si>
  <si>
    <t>COMPRA DE SELLOS</t>
  </si>
  <si>
    <t>5702/5785</t>
  </si>
  <si>
    <t>EXTRA COPIADORAS</t>
  </si>
  <si>
    <t>COMP. DE TINTA Y DRUM NP</t>
  </si>
  <si>
    <t>182968/201805</t>
  </si>
  <si>
    <t>AVELINO ABREU, C.POR A.</t>
  </si>
  <si>
    <t>COMP. DE ACEITE PARA VEHICULOS</t>
  </si>
  <si>
    <t>5156/5225</t>
  </si>
  <si>
    <t>PAPELERIA CAPITOLIO, C. POR A.</t>
  </si>
  <si>
    <t>COMPRA DE MATERIALES DE OFICINA</t>
  </si>
  <si>
    <t>411-510-14-16-18-19-21-22-25</t>
  </si>
  <si>
    <t>CV FULBIEMS</t>
  </si>
  <si>
    <t>COMP. MAT. D/OFIC. Y PAGO IMPRESOS</t>
  </si>
  <si>
    <r>
      <t xml:space="preserve">ESTAC. ISLA VIDAL LIZARDO </t>
    </r>
    <r>
      <rPr>
        <b/>
        <sz val="8"/>
        <color theme="1"/>
        <rFont val="Aptos Narrow"/>
        <family val="2"/>
        <scheme val="minor"/>
      </rPr>
      <t>(RECIBIDA DIC./16)</t>
    </r>
  </si>
  <si>
    <t>CONSUMO DE COMBUSTIBLE</t>
  </si>
  <si>
    <t>426/456/486</t>
  </si>
  <si>
    <t>CAREL COMERCIAL</t>
  </si>
  <si>
    <t>COMP. D/MATERIALES VARIOS D/OFICINA</t>
  </si>
  <si>
    <t>10827/10828</t>
  </si>
  <si>
    <t>ESTACION TEXACO LA HOZ</t>
  </si>
  <si>
    <t>CONSUMO COMBUSTIBLE LA ROMANA</t>
  </si>
  <si>
    <t>OHTSU DEL CARIBE</t>
  </si>
  <si>
    <t>COMP. DE GOMAS P/VEHICULO</t>
  </si>
  <si>
    <t>R B PUBLICIDAD</t>
  </si>
  <si>
    <t>PAGO IMPRESISON DE CARNET P/MOTORITA</t>
  </si>
  <si>
    <t>SYNTES</t>
  </si>
  <si>
    <t>COMPRA DE CARTUCHOS</t>
  </si>
  <si>
    <t>COMERCIAL MATEX</t>
  </si>
  <si>
    <t>COMP. DE OVERALLS Y GORRAS</t>
  </si>
  <si>
    <t>SEGUROS BANRESERVAS</t>
  </si>
  <si>
    <t>AUMENTO FACT. POLIZA SEGURO D/VEHIC.</t>
  </si>
  <si>
    <t>ESTACION LOS ARMANDO</t>
  </si>
  <si>
    <t>CONSUMO COMBUSTIBLE LA VEGA</t>
  </si>
  <si>
    <t xml:space="preserve">LUIS PIMENTEL &amp; Co. </t>
  </si>
  <si>
    <t>COMP. ARTICULOS PARA LA BARBERIA</t>
  </si>
  <si>
    <t>CRISTAL MUEBLES</t>
  </si>
  <si>
    <t>COMPRA DE ELECTROMESTICOS</t>
  </si>
  <si>
    <t>18895/19272-273</t>
  </si>
  <si>
    <t>REPUESTOS DE JESUS</t>
  </si>
  <si>
    <t>COMP. D/REPUESTOS P/VEHICULO</t>
  </si>
  <si>
    <t>SUPLIDORA DE LAS ANTILLAS</t>
  </si>
  <si>
    <t>14081/14428</t>
  </si>
  <si>
    <t>12/2002/01/03</t>
  </si>
  <si>
    <t>MATERIALES INDUSTRIALES DOMINGO, C.PO A.</t>
  </si>
  <si>
    <t>COMP. DE MATERIALES ELECTRICOS</t>
  </si>
  <si>
    <t>ESTACION SHELL PRIMAVERA</t>
  </si>
  <si>
    <t>DIFFO, S.A.</t>
  </si>
  <si>
    <t>COMP. DE UNIFORMES P/PERSONAL CIVIL</t>
  </si>
  <si>
    <t>98015913/14 98015187</t>
  </si>
  <si>
    <t>IMPRESOS Y SERVICIOS LOPEZ</t>
  </si>
  <si>
    <t>COMP. DE ARTICULOS D COMPUTADORA</t>
  </si>
  <si>
    <t>DISTRIBUIDORA UNIVERSAL</t>
  </si>
  <si>
    <t>COMP. DE MOTOR SHARP</t>
  </si>
  <si>
    <t>96-95-002076</t>
  </si>
  <si>
    <t>ARS HUMANO</t>
  </si>
  <si>
    <t>COBERTURA MEDICA</t>
  </si>
  <si>
    <t>A010010011500000146</t>
  </si>
  <si>
    <t>CDL COMUNICACIONES, C. POR A.</t>
  </si>
  <si>
    <t>COMPRA DE CLIP PARA BATERRIA</t>
  </si>
  <si>
    <t>A010010011500000174</t>
  </si>
  <si>
    <t>COMPRA DE ARTICULOS DE INFORMATICA</t>
  </si>
  <si>
    <t>A010010011500000178</t>
  </si>
  <si>
    <t>A010010011500001570</t>
  </si>
  <si>
    <t>IMPRESOS &amp; SERVIC. LOPEZ C. POR A. (IMPRESEL)</t>
  </si>
  <si>
    <t>COMPRA DE CAMARA DIGITAL</t>
  </si>
  <si>
    <t>A010010011500000012</t>
  </si>
  <si>
    <t>SUPLIDORES LOPEZ, S.A. (SUDILSA)</t>
  </si>
  <si>
    <t>COMPRA DE PINTURAS Y OTROS</t>
  </si>
  <si>
    <t>A010010011500000053</t>
  </si>
  <si>
    <t>SERVICIOS FERRETEROS J &amp; M , S.A.</t>
  </si>
  <si>
    <t>COMPRA DE MATERIALES ELECTRICOS</t>
  </si>
  <si>
    <t>A010010011500002088</t>
  </si>
  <si>
    <t>COMPRA DE TONER Y CARTUCHOS</t>
  </si>
  <si>
    <t>A010010011500001086</t>
  </si>
  <si>
    <t>MOTO FRANCIS, C.POR A.</t>
  </si>
  <si>
    <t>COMPRA DE REPUESTOS P/VEHICULOS</t>
  </si>
  <si>
    <t>A010010011500001087</t>
  </si>
  <si>
    <t>A010010011500001100</t>
  </si>
  <si>
    <t>MOTO FRANCIS, C. POR A.</t>
  </si>
  <si>
    <t>A010010011500000984</t>
  </si>
  <si>
    <t>IMPORTADORA DOPEL, S.A.</t>
  </si>
  <si>
    <t>COMPRA DE PAPEL BOND</t>
  </si>
  <si>
    <t>A010010011500000019</t>
  </si>
  <si>
    <t xml:space="preserve">LIJAS         </t>
  </si>
  <si>
    <t>A010010011500001238</t>
  </si>
  <si>
    <t>A010010011500000001</t>
  </si>
  <si>
    <t>REPUESTOS &amp; GOMAS EL CONDUCTOR , S.A.</t>
  </si>
  <si>
    <t>A010010011500000111</t>
  </si>
  <si>
    <r>
      <t xml:space="preserve">IMPRESOS BREA, C. POR A.  </t>
    </r>
    <r>
      <rPr>
        <b/>
        <sz val="8"/>
        <color indexed="8"/>
        <rFont val="Calibri"/>
        <family val="2"/>
      </rPr>
      <t xml:space="preserve"> (RESTO)</t>
    </r>
  </si>
  <si>
    <t>COMPRA DE BANDERINES SERIGRAFIADOS</t>
  </si>
  <si>
    <t>A010010011500000006</t>
  </si>
  <si>
    <t>MADE IN THE HEAVEN</t>
  </si>
  <si>
    <t>COMPRA DE BANDERAS</t>
  </si>
  <si>
    <t>A010010011500000265</t>
  </si>
  <si>
    <t>MAIMI DIESEL</t>
  </si>
  <si>
    <t>PAGO SERVICIO REPARACION DE VEHICULO</t>
  </si>
  <si>
    <t>A010010011500000268</t>
  </si>
  <si>
    <t>MIAMI DIESEL</t>
  </si>
  <si>
    <t>A010010011500000065</t>
  </si>
  <si>
    <t>SALDENT INTERNACIONAL</t>
  </si>
  <si>
    <t>PRODUCTOS MEDICINALES</t>
  </si>
  <si>
    <t>A010010011500000099</t>
  </si>
  <si>
    <t>MERCANTIL RAMI,  S. A.</t>
  </si>
  <si>
    <t>COMPRA DE PAPEL ABBY 81/2X11</t>
  </si>
  <si>
    <t>A010010011500000119</t>
  </si>
  <si>
    <t>RV IMPERIO ELECTRICO, S. A.</t>
  </si>
  <si>
    <t>COMPRA DE MATERIALES D PLOMERIA</t>
  </si>
  <si>
    <t>A010010011500000076</t>
  </si>
  <si>
    <t>LENYIRUB, C. POR A.</t>
  </si>
  <si>
    <t>COMPRA DE MATERIALES MEDICO</t>
  </si>
  <si>
    <t>A010010011500000100</t>
  </si>
  <si>
    <t>COMPRA DE APARATOS TELEFONICOS</t>
  </si>
  <si>
    <t>A010010011500000129</t>
  </si>
  <si>
    <t>A010010011500000566</t>
  </si>
  <si>
    <r>
      <t xml:space="preserve">MGP AUTOMOTRIZ, S. A. </t>
    </r>
    <r>
      <rPr>
        <b/>
        <sz val="8"/>
        <color indexed="8"/>
        <rFont val="Calibri"/>
        <family val="2"/>
      </rPr>
      <t xml:space="preserve"> (RESTO)</t>
    </r>
  </si>
  <si>
    <t>COMPRA REPUESTOS P/VEHICULO</t>
  </si>
  <si>
    <t>A010010011500000131</t>
  </si>
  <si>
    <t>A010010011500000144</t>
  </si>
  <si>
    <t>AVL TECH</t>
  </si>
  <si>
    <t>IMPRESIÓN DE BAJANTES</t>
  </si>
  <si>
    <t>A010010011500000005</t>
  </si>
  <si>
    <t>GUZMAN &amp; THEN COMERCIAL</t>
  </si>
  <si>
    <t>COMPRA DE CAMISAS</t>
  </si>
  <si>
    <t>A010010011500000114</t>
  </si>
  <si>
    <t xml:space="preserve">JOCH DOMINICANA C X A </t>
  </si>
  <si>
    <t>A010010011500001211</t>
  </si>
  <si>
    <t>REMANUFACTURE SOLUTION DOMINICANA , S.A.</t>
  </si>
  <si>
    <t>COMPRA DE TONERS</t>
  </si>
  <si>
    <t>A010010011500000575</t>
  </si>
  <si>
    <t>MGP AUTOMOTRIZ, S. A.</t>
  </si>
  <si>
    <t>A010010011500000576</t>
  </si>
  <si>
    <t>A010010011500001218</t>
  </si>
  <si>
    <t>A010010011500001226</t>
  </si>
  <si>
    <t>A010010011500000003</t>
  </si>
  <si>
    <t xml:space="preserve">MEGA FRIO &amp; FRENOS MEDINA, S.A. </t>
  </si>
  <si>
    <t>COMPRA D/MATERIALES D/REFRIGERACION</t>
  </si>
  <si>
    <t>A010010011500000581</t>
  </si>
  <si>
    <t>A010010011500000110</t>
  </si>
  <si>
    <t>A010010011500000585</t>
  </si>
  <si>
    <t>A010010011500000586</t>
  </si>
  <si>
    <t>A010010011500000135</t>
  </si>
  <si>
    <t>MATERIALES DE PLOMERIA</t>
  </si>
  <si>
    <t>A010010011500000136</t>
  </si>
  <si>
    <t>A010010011500000140</t>
  </si>
  <si>
    <t>MATERIALES DE CONSTRUCCION</t>
  </si>
  <si>
    <t>A010010011500000226</t>
  </si>
  <si>
    <t>INSTALACIONES E&amp;M, S.A.</t>
  </si>
  <si>
    <t>COMPRA DE ESPEJOS</t>
  </si>
  <si>
    <t>A010010011500000004</t>
  </si>
  <si>
    <t>A010010011500000142</t>
  </si>
  <si>
    <t>MATERIALES DE PINTURA</t>
  </si>
  <si>
    <t>A010010011500001549</t>
  </si>
  <si>
    <t>OFICINA UNIVERSAL , S. A.</t>
  </si>
  <si>
    <t>COMPRA DE SILLA DE TELA</t>
  </si>
  <si>
    <t>A010010011500003266</t>
  </si>
  <si>
    <t>PUBLICACIONES AHORA, C.  POR  A.</t>
  </si>
  <si>
    <t>RENOVACION ANUAL DE PERIODICO</t>
  </si>
  <si>
    <t>A010010011500000007</t>
  </si>
  <si>
    <t>A010010011500000123</t>
  </si>
  <si>
    <t>COMPRA DE ARTICULOS VARIOS</t>
  </si>
  <si>
    <t>A010010011500000008</t>
  </si>
  <si>
    <t>A010010011500000009</t>
  </si>
  <si>
    <t xml:space="preserve">NOVOSIT , C. POR A. </t>
  </si>
  <si>
    <t>COMPRA DE SCANNER</t>
  </si>
  <si>
    <t>A010010011500000082</t>
  </si>
  <si>
    <t>COMERCIAL LA SIDRA</t>
  </si>
  <si>
    <t>COMPRA DE LUBRICANTES P/VEHICULOS</t>
  </si>
  <si>
    <t>A010010011500000083</t>
  </si>
  <si>
    <t>A010010011500000013</t>
  </si>
  <si>
    <t>A010010011500000010</t>
  </si>
  <si>
    <t>A010010011500000011</t>
  </si>
  <si>
    <t>A010010011500000104</t>
  </si>
  <si>
    <t>A010010011500000256</t>
  </si>
  <si>
    <t>COMPRA DE PUERTA DE CRISTAL</t>
  </si>
  <si>
    <t>A010010011500000132</t>
  </si>
  <si>
    <t>IMPRESOS Y PAPELERIA DALBERT S.A.</t>
  </si>
  <si>
    <t>IMPRESIONES VARIAS</t>
  </si>
  <si>
    <t>A010010011500000096</t>
  </si>
  <si>
    <t>COMPRA DE FILTROS P/VEHICULOS</t>
  </si>
  <si>
    <t>A010010011500000124</t>
  </si>
  <si>
    <t>SERVICIOS FERRETEROS J &amp; M, S. A.</t>
  </si>
  <si>
    <t>COMP. D/MATERIALES FERRETEROS VARIOS</t>
  </si>
  <si>
    <r>
      <t xml:space="preserve">MADE INTHE HEAVEN   </t>
    </r>
    <r>
      <rPr>
        <b/>
        <sz val="8"/>
        <color indexed="8"/>
        <rFont val="Calibri"/>
        <family val="2"/>
      </rPr>
      <t xml:space="preserve">  (RESTO)</t>
    </r>
  </si>
  <si>
    <t>A010010011500000186</t>
  </si>
  <si>
    <t>NUÑEZ DIAZ AUTO PARTS, S.R.L.</t>
  </si>
  <si>
    <t>COMP. DE REPUESTOS PARA VEHICULO</t>
  </si>
  <si>
    <t>A010010011500000191</t>
  </si>
  <si>
    <t>A010010011500000338</t>
  </si>
  <si>
    <t>ALMACENES ROSARIO, C.POR A.</t>
  </si>
  <si>
    <t>COMPRA DE COMESTIBLES</t>
  </si>
  <si>
    <t>A010010011500000339</t>
  </si>
  <si>
    <t>COMPRA DE BEBIDAS VARIAS</t>
  </si>
  <si>
    <t>A010010011500000361</t>
  </si>
  <si>
    <t>A010010011500000295</t>
  </si>
  <si>
    <t>A010010011500000039</t>
  </si>
  <si>
    <t>ARTIEX, S.R.L.</t>
  </si>
  <si>
    <t>COMP. DE UNIFORMES PARA POLICIAS</t>
  </si>
  <si>
    <t>A010010011500000688</t>
  </si>
  <si>
    <t>SUPLIDORA HERNANDEZ GONZALEZ, S.A.</t>
  </si>
  <si>
    <t>A010010011500000411</t>
  </si>
  <si>
    <t>PRODUCTOS MEDICINALES. SRL</t>
  </si>
  <si>
    <t>COMPRA DE MEDICAMENTOS</t>
  </si>
  <si>
    <t>A010010011500000656</t>
  </si>
  <si>
    <t>A010010011500000660</t>
  </si>
  <si>
    <t>J.P. CRISTAL, S.R.L.</t>
  </si>
  <si>
    <t>MANTENIMIENTO DE PISOS</t>
  </si>
  <si>
    <t>A010010011500000698</t>
  </si>
  <si>
    <t>A010010011500000379</t>
  </si>
  <si>
    <t>A010010011500000695</t>
  </si>
  <si>
    <t>A010010011500000683</t>
  </si>
  <si>
    <t>A010010011500000684</t>
  </si>
  <si>
    <t>A010010011500000694</t>
  </si>
  <si>
    <t>A010010011500000690</t>
  </si>
  <si>
    <t>A010010011500000692</t>
  </si>
  <si>
    <t>A010010011500000933</t>
  </si>
  <si>
    <t>ESTACION DE SERVICIOS ANACAONA</t>
  </si>
  <si>
    <t>COMP. D/COMBUSTIBLES SAN D/L MAGUANA</t>
  </si>
  <si>
    <t>A010010011500000935</t>
  </si>
  <si>
    <t>A010010011500000934</t>
  </si>
  <si>
    <t>A010010011500005721</t>
  </si>
  <si>
    <r>
      <t xml:space="preserve">OFFITEX </t>
    </r>
    <r>
      <rPr>
        <b/>
        <sz val="8"/>
        <color theme="1"/>
        <rFont val="Aptos Narrow"/>
        <family val="2"/>
        <scheme val="minor"/>
      </rPr>
      <t xml:space="preserve">  </t>
    </r>
  </si>
  <si>
    <t>A010010011500000936</t>
  </si>
  <si>
    <t>JUAN CARLOS DE LA CRUZ</t>
  </si>
  <si>
    <t>A010010011500000098</t>
  </si>
  <si>
    <t>A010010011500003311</t>
  </si>
  <si>
    <t>REPUESTOS DE JESUS, S.R.L.</t>
  </si>
  <si>
    <t>A010010011500000726</t>
  </si>
  <si>
    <t>MIAMI DIESEL TURBOCHARGERS, C.POR A.</t>
  </si>
  <si>
    <t>A010010011500000736</t>
  </si>
  <si>
    <t>A010010011500003222</t>
  </si>
  <si>
    <t>M&amp;N FIESTAS Y DECORACIONES</t>
  </si>
  <si>
    <t>ALQ. D/ARTICULOS VARIOS P/CELEB. D/ACT.</t>
  </si>
  <si>
    <t>A010010011500003223</t>
  </si>
  <si>
    <t>A010010011500000751</t>
  </si>
  <si>
    <t>A010010011500000752</t>
  </si>
  <si>
    <t>A010010011500000754</t>
  </si>
  <si>
    <t>A010010011500000755</t>
  </si>
  <si>
    <t>A010010011500000775</t>
  </si>
  <si>
    <t>A010010011500000759</t>
  </si>
  <si>
    <t>A010010011500000777</t>
  </si>
  <si>
    <t>A010010011500000771</t>
  </si>
  <si>
    <t>A010010011500000773</t>
  </si>
  <si>
    <t>P010010011502093205</t>
  </si>
  <si>
    <t>DEQUINSA COMERCIAL S. A.</t>
  </si>
  <si>
    <t>REPARACION DE VEHICULO</t>
  </si>
  <si>
    <t>P010010011502093206</t>
  </si>
  <si>
    <t>A010010011500000779</t>
  </si>
  <si>
    <t>REPARAC. Y COMP REPUESTOS P/VEHICULO</t>
  </si>
  <si>
    <t>A010010011500000798</t>
  </si>
  <si>
    <t>A010010011500000801</t>
  </si>
  <si>
    <t>A010010011500000799</t>
  </si>
  <si>
    <t>A010010011500000800</t>
  </si>
  <si>
    <t>A010010011500000802</t>
  </si>
  <si>
    <t>COMP. D/REPUESTOS Y REPARAC. D/VEHICULO</t>
  </si>
  <si>
    <t>A010010011500000804</t>
  </si>
  <si>
    <t>A010010011500000805</t>
  </si>
  <si>
    <t>A010010011500000806</t>
  </si>
  <si>
    <t>A010010011500000807</t>
  </si>
  <si>
    <t>A010010011500000812</t>
  </si>
  <si>
    <t>A010010011500000815</t>
  </si>
  <si>
    <t>A010010011500009589</t>
  </si>
  <si>
    <t>EDITORA HOY, S.A.S.</t>
  </si>
  <si>
    <t>SUSCRIPCION ANUAL</t>
  </si>
  <si>
    <t>P010010011500020038</t>
  </si>
  <si>
    <t>D LUJO FIESTA O XIOMARI VELOZ</t>
  </si>
  <si>
    <t>ALQUILER DE VARIOS</t>
  </si>
  <si>
    <t>A010010011500000817</t>
  </si>
  <si>
    <t>A010010011500000824</t>
  </si>
  <si>
    <t>A010010011500000825</t>
  </si>
  <si>
    <t>P010010011500097404</t>
  </si>
  <si>
    <t>A010010011500000829</t>
  </si>
  <si>
    <t xml:space="preserve">MIAMI DIESEL TURBOCHARGERS, C. POR A. </t>
  </si>
  <si>
    <t>PAGO SERVICIO REPARACION D/VEHICULO</t>
  </si>
  <si>
    <t>A010010011500000837</t>
  </si>
  <si>
    <t>A010010011500000845</t>
  </si>
  <si>
    <t>A010010011500001309</t>
  </si>
  <si>
    <t>SERVICIOS GENERALES, MA, SRL</t>
  </si>
  <si>
    <t>COMP. DE INDUMENTARIAS</t>
  </si>
  <si>
    <t>A010010011500000532</t>
  </si>
  <si>
    <t>ARMAS M&amp;R, SRL</t>
  </si>
  <si>
    <t>A010010011500001328</t>
  </si>
  <si>
    <t>A010010011500000869</t>
  </si>
  <si>
    <t>P010010011500294019</t>
  </si>
  <si>
    <t>D LUJO FIESTA O XIOMARI VELOZ ROSARIO</t>
  </si>
  <si>
    <t>ALQUILER D/VARIOS</t>
  </si>
  <si>
    <t>A010010031500000013</t>
  </si>
  <si>
    <t>EDITORA PHOENIX, SRL</t>
  </si>
  <si>
    <t>COMP. DE MATERIALES DE LIMPIEZA</t>
  </si>
  <si>
    <t>P010010011500361605</t>
  </si>
  <si>
    <t>A010010031500000008</t>
  </si>
  <si>
    <t>A020010021500009522</t>
  </si>
  <si>
    <r>
      <t xml:space="preserve">EDITORA LISTIN DIARIO   </t>
    </r>
    <r>
      <rPr>
        <b/>
        <sz val="9"/>
        <color theme="1"/>
        <rFont val="Aptos Narrow"/>
        <family val="2"/>
        <scheme val="minor"/>
      </rPr>
      <t xml:space="preserve"> (RESTO)</t>
    </r>
  </si>
  <si>
    <t>PAGO SERVICIO DE PUBLICIDA D/LICITACION</t>
  </si>
  <si>
    <t>A010010011500002910</t>
  </si>
  <si>
    <t>CHICO AUTO PAINT EIRL</t>
  </si>
  <si>
    <t>PAGO SERVICIO REPARAC. DE VEHICULO</t>
  </si>
  <si>
    <t>A010010011500003531</t>
  </si>
  <si>
    <t>AUTO REPUESTOS RODRIGUEZ MONTILLA, SRL</t>
  </si>
  <si>
    <t>COMPRA DE BATERIAS PARA VEHICULOS</t>
  </si>
  <si>
    <t>A010010011500000155</t>
  </si>
  <si>
    <t>RAFAEL ANT. PEREZ BELLIARD</t>
  </si>
  <si>
    <t>COMP. DE PICADERAS Y ALQUILER DE VARIOS</t>
  </si>
  <si>
    <t>A010010011500003004</t>
  </si>
  <si>
    <r>
      <t xml:space="preserve">CHICO AUTO PAINT EIRL </t>
    </r>
    <r>
      <rPr>
        <b/>
        <sz val="9"/>
        <color theme="1"/>
        <rFont val="Aptos Narrow"/>
        <family val="2"/>
        <scheme val="minor"/>
      </rPr>
      <t xml:space="preserve"> ( RESTO)</t>
    </r>
  </si>
  <si>
    <t>A020010011500000032</t>
  </si>
  <si>
    <t>COMP. DE REPUESTOS P/VEHICULOS</t>
  </si>
  <si>
    <t>A020010011500000033</t>
  </si>
  <si>
    <t>COMP. DE REPUESTOS P/MOTOCICLETAS</t>
  </si>
  <si>
    <t>A010010021500000001</t>
  </si>
  <si>
    <r>
      <t>EMILIO VICTORIANO GIL           (</t>
    </r>
    <r>
      <rPr>
        <b/>
        <sz val="9"/>
        <color indexed="8"/>
        <rFont val="Aptos Narrow"/>
        <family val="2"/>
        <scheme val="minor"/>
      </rPr>
      <t>RESTO)</t>
    </r>
  </si>
  <si>
    <t>05300207338</t>
  </si>
  <si>
    <t>COMP. DE MATERIALES P/REPARAC. D/GRUAS</t>
  </si>
  <si>
    <t>A010010011500000169</t>
  </si>
  <si>
    <t>A010010011500001435</t>
  </si>
  <si>
    <t>SUPLIDORES INDUSTRIALES MELLA, SRL</t>
  </si>
  <si>
    <t>COMP. D/PTAS COMERCIALES Y OTROS MATERIAL.</t>
  </si>
  <si>
    <t>CUCINA DI YARI Y/O RAFAEL PEREZ BELLIARD</t>
  </si>
  <si>
    <t>A010010011500003726</t>
  </si>
  <si>
    <t>INVERSIONES MIGS, SRL</t>
  </si>
  <si>
    <t>COMPRA DE GASOLINA REGULAR</t>
  </si>
  <si>
    <t>A010010011500003742</t>
  </si>
  <si>
    <t>A010010011500003744</t>
  </si>
  <si>
    <t>A010010011500003758</t>
  </si>
  <si>
    <t>A010010011500003765</t>
  </si>
  <si>
    <t>A010010011500003773</t>
  </si>
  <si>
    <t>A010010011500003800</t>
  </si>
  <si>
    <t>A030010011500000039</t>
  </si>
  <si>
    <r>
      <t xml:space="preserve">EQUIPOS DIESEL, S.A.  </t>
    </r>
    <r>
      <rPr>
        <b/>
        <sz val="9"/>
        <color indexed="8"/>
        <rFont val="Aptos Narrow"/>
        <family val="2"/>
        <scheme val="minor"/>
      </rPr>
      <t xml:space="preserve"> (RESTO)</t>
    </r>
  </si>
  <si>
    <t xml:space="preserve">COMPRA DE TRACTORES AGRICOLAS </t>
  </si>
  <si>
    <t>A010010011500006870</t>
  </si>
  <si>
    <t>SERVICIO SISTEMA  MOTRIZ A.M.G., E.I.R.L.</t>
  </si>
  <si>
    <t>COMPRA DE PINTURA DE CASCO DE MOTOR</t>
  </si>
  <si>
    <t>A020010011500000034</t>
  </si>
  <si>
    <t>A010010011500000210</t>
  </si>
  <si>
    <t>QUIRICO NEON, SRL</t>
  </si>
  <si>
    <t>ELABORACION DE LETRERO EN ACRILICO</t>
  </si>
  <si>
    <t>A010010011500000027</t>
  </si>
  <si>
    <r>
      <t xml:space="preserve">GUILLEN GROUP   </t>
    </r>
    <r>
      <rPr>
        <b/>
        <sz val="9"/>
        <color theme="1"/>
        <rFont val="Aptos Narrow"/>
        <family val="2"/>
        <scheme val="minor"/>
      </rPr>
      <t xml:space="preserve"> (RESTO)</t>
    </r>
  </si>
  <si>
    <t>COMPRA DE SOMBREROS</t>
  </si>
  <si>
    <t>A010010031500033201</t>
  </si>
  <si>
    <t>COMP. D/CARPETAS D/SEG. P/ACTA COMP.</t>
  </si>
  <si>
    <t>CONFECCIONES E IMPORTACIONES ZAGLUL, SRL</t>
  </si>
  <si>
    <t>A010010011500000016</t>
  </si>
  <si>
    <r>
      <t>GRUPO S J T A, SRL</t>
    </r>
    <r>
      <rPr>
        <b/>
        <sz val="9"/>
        <color theme="1"/>
        <rFont val="Aptos Narrow"/>
        <family val="2"/>
        <scheme val="minor"/>
      </rPr>
      <t xml:space="preserve">        (RESTO)</t>
    </r>
  </si>
  <si>
    <t xml:space="preserve">COMP. DE CAMISETAS BLANCA Y MEDIAS </t>
  </si>
  <si>
    <t>A010010011500000627</t>
  </si>
  <si>
    <t>VIAMAR, S.A.</t>
  </si>
  <si>
    <t>BARRA DE 12 VOLTIOS O 24 VOLTIOS</t>
  </si>
  <si>
    <r>
      <t xml:space="preserve">LGS COMERCIAL, SRL   </t>
    </r>
    <r>
      <rPr>
        <b/>
        <sz val="9"/>
        <color theme="1"/>
        <rFont val="Aptos Narrow"/>
        <family val="2"/>
        <scheme val="minor"/>
      </rPr>
      <t xml:space="preserve">  (RESTO)</t>
    </r>
  </si>
  <si>
    <t>COMP. DE CAMIONETA MAZDA 4X4</t>
  </si>
  <si>
    <r>
      <t xml:space="preserve">MALVIN AZARIAS HERRERA CONTRERAS </t>
    </r>
    <r>
      <rPr>
        <b/>
        <sz val="9"/>
        <color theme="1"/>
        <rFont val="Aptos Narrow"/>
        <family val="2"/>
        <scheme val="minor"/>
      </rPr>
      <t>(RESTO)</t>
    </r>
  </si>
  <si>
    <t>COMP. RADAL D/CONTROL D/VELOCIDAD</t>
  </si>
  <si>
    <t>INVERSIONES ANCAPE, SRL</t>
  </si>
  <si>
    <t>COMPRA DE CHALECOS P/POLICIAS</t>
  </si>
  <si>
    <t>A010010011500000340</t>
  </si>
  <si>
    <t>INVERSIONES STWARD, SRL</t>
  </si>
  <si>
    <t>COMPRA DE TELEVISOR LG DE  "48</t>
  </si>
  <si>
    <t>MATERIA GRIS PRODUCTIONS, C.X A.</t>
  </si>
  <si>
    <t>PAGO IMPRESIÓN DE TALONARIOS</t>
  </si>
  <si>
    <t>A010010011500011438</t>
  </si>
  <si>
    <t>EDITORA HOY, S.A.</t>
  </si>
  <si>
    <t>PAGO POR IMPRESIONES VARIAS</t>
  </si>
  <si>
    <t>A010010011500011439</t>
  </si>
  <si>
    <t>SUSCRIPCION ANUAL DE PERIODICO</t>
  </si>
  <si>
    <t>EL PISO DE ARRIBA, SRL</t>
  </si>
  <si>
    <r>
      <t xml:space="preserve">UFAMA COMERCIALIZADORA, C.POR A. </t>
    </r>
    <r>
      <rPr>
        <b/>
        <sz val="9"/>
        <color indexed="8"/>
        <rFont val="Aptos Narrow"/>
        <family val="2"/>
        <scheme val="minor"/>
      </rPr>
      <t>(RESTO)</t>
    </r>
  </si>
  <si>
    <t>CEBAS, SRL</t>
  </si>
  <si>
    <t>P010010011501299024</t>
  </si>
  <si>
    <r>
      <t xml:space="preserve">JUAN E. CAMEJO </t>
    </r>
    <r>
      <rPr>
        <b/>
        <sz val="9"/>
        <color indexed="8"/>
        <rFont val="Aptos Narrow"/>
        <family val="2"/>
        <scheme val="minor"/>
      </rPr>
      <t xml:space="preserve">  (RESTO)</t>
    </r>
  </si>
  <si>
    <t>COMP. DE PRODUCTOS ALIMENTICIOS</t>
  </si>
  <si>
    <t>GGC TECNOLOGIAS UNIDAS SRL</t>
  </si>
  <si>
    <t>PAGO CAPACITACION D CURSO SISTEMA INF. G.</t>
  </si>
  <si>
    <t>A010010011500000109</t>
  </si>
  <si>
    <r>
      <t xml:space="preserve">FELIX CORDERO    </t>
    </r>
    <r>
      <rPr>
        <b/>
        <sz val="9"/>
        <color indexed="8"/>
        <rFont val="Aptos Narrow"/>
        <family val="2"/>
        <scheme val="minor"/>
      </rPr>
      <t xml:space="preserve"> (RESTO)</t>
    </r>
  </si>
  <si>
    <t>A010010011500000020</t>
  </si>
  <si>
    <r>
      <t xml:space="preserve">RUB SOLUTIOMS, SRL  </t>
    </r>
    <r>
      <rPr>
        <b/>
        <sz val="9"/>
        <color theme="1"/>
        <rFont val="Aptos Narrow"/>
        <family val="2"/>
        <scheme val="minor"/>
      </rPr>
      <t>-RESTO-</t>
    </r>
  </si>
  <si>
    <t>COMP. DE EQUIPO DE SONIDO COMPLETO</t>
  </si>
  <si>
    <t>A010010011500000022</t>
  </si>
  <si>
    <t>RUB SOLUTIOMS, SRL</t>
  </si>
  <si>
    <t xml:space="preserve"> IMPRESOS VARIOS</t>
  </si>
  <si>
    <t>A010010011500000023</t>
  </si>
  <si>
    <t>P010010011500060019</t>
  </si>
  <si>
    <t>DANIEL TAVERAS PERDOMO</t>
  </si>
  <si>
    <t>COMP. D/BANDERAS, GUANTES Y LOGO D/AMET</t>
  </si>
  <si>
    <t>A010010011500000213</t>
  </si>
  <si>
    <t>SUPLIDORA MULTIPLE JUMOSA, SRL</t>
  </si>
  <si>
    <t>ARTICULOS VARIOS P/BANDERA</t>
  </si>
  <si>
    <t>A010010011500000568</t>
  </si>
  <si>
    <t>HAILA, SRL</t>
  </si>
  <si>
    <t>PAGO SERVICIO MAESTRO DE CEREMONIA</t>
  </si>
  <si>
    <t>A010010011500004314</t>
  </si>
  <si>
    <r>
      <t xml:space="preserve">BATISTA PEÑA Y ASOCIADOS, SRL  </t>
    </r>
    <r>
      <rPr>
        <b/>
        <sz val="9"/>
        <color indexed="8"/>
        <rFont val="Aptos Narrow"/>
        <family val="2"/>
        <scheme val="minor"/>
      </rPr>
      <t>(RESTO)</t>
    </r>
  </si>
  <si>
    <t>COMP. D/MATERIALES D/PLOMERIA</t>
  </si>
  <si>
    <t>A010010011500001500</t>
  </si>
  <si>
    <t>MARTINEZ RAMOS, SRL</t>
  </si>
  <si>
    <t>COMP. DE MATERIALES GASTABLES DE OFICINA</t>
  </si>
  <si>
    <t>A010010011500004338</t>
  </si>
  <si>
    <t>BATISTA PEÑA Y ASOCIADOS, SRL</t>
  </si>
  <si>
    <t>COMP. DE CHAMACOS, GORRAS Y BOTAS</t>
  </si>
  <si>
    <t>A010010011500000252</t>
  </si>
  <si>
    <t>INVERSIONES BRAVA, S.A.</t>
  </si>
  <si>
    <t>COMP. D/REPUESTOS P/REPARAC. D/VEHICULO</t>
  </si>
  <si>
    <t>A010010011500001068</t>
  </si>
  <si>
    <t>CLIMOSA ENTERPRISE, SRL</t>
  </si>
  <si>
    <t>COMPRA DE EQUIPOS DE COMPUTADORA</t>
  </si>
  <si>
    <t>RUB SOLUTIONS, SRL</t>
  </si>
  <si>
    <t>COMPRA DE COMPRESOR PUMA</t>
  </si>
  <si>
    <t>A010010011500001179</t>
  </si>
  <si>
    <t>INVERSONES PALMERO GIL, SRL</t>
  </si>
  <si>
    <t>COMP. DE MUEBLE DE ODONTOLOGIA</t>
  </si>
  <si>
    <t>A010010011500001522</t>
  </si>
  <si>
    <t>COMPRA DE CHALECOS REFLECTIVOS</t>
  </si>
  <si>
    <t>A010010011500001525</t>
  </si>
  <si>
    <t>REMOZAMIENTO CENTRAL D/RADIO Y CCM.</t>
  </si>
  <si>
    <t>A010010011500001534</t>
  </si>
  <si>
    <t>COMP. DE EQUIPOS DE OFICINA</t>
  </si>
  <si>
    <t>A010010011500000356</t>
  </si>
  <si>
    <t>TALLERES DE REPARACION DE EQUIPOS J&amp;F, SRL</t>
  </si>
  <si>
    <t>COMERCIALIZADORA DEL ANIRA   K, SRL</t>
  </si>
  <si>
    <t>P010010011502059518</t>
  </si>
  <si>
    <t>DISTRIBUID.   D/NEUMATICOS Y REPUESTOS, SRL</t>
  </si>
  <si>
    <t>O/C  210/15</t>
  </si>
  <si>
    <t>SERVIC. EGIA ELECT. DIGESETT PEDERNALES</t>
  </si>
  <si>
    <t>O/C  211/15</t>
  </si>
  <si>
    <t>SERVIC. EGIA ELECT. DIGESETT LOS ALCARRIZOS</t>
  </si>
  <si>
    <t>O/C  218/15</t>
  </si>
  <si>
    <t>PAGO REPARACION DE VEHICULO</t>
  </si>
  <si>
    <t>O/C  230/15</t>
  </si>
  <si>
    <t>CHICO AUTO PAINT</t>
  </si>
  <si>
    <t>O/C  239/15</t>
  </si>
  <si>
    <t>GR GROUP SERVICE, SRL</t>
  </si>
  <si>
    <t>O/C  240/15</t>
  </si>
  <si>
    <t>O/C  219/15</t>
  </si>
  <si>
    <t>SERVIC. MANTENIMIENTO DE VEHICULO</t>
  </si>
  <si>
    <t>2018-0067</t>
  </si>
  <si>
    <t>LA ANTILLANA COMERCIAL, S.A.</t>
  </si>
  <si>
    <t>2018-0069</t>
  </si>
  <si>
    <t>DERMIA MERCEDES MEJIA ROSA  DE SEVERINO</t>
  </si>
  <si>
    <t>SENTENCIA No.1170/15 D/F 20/11/15</t>
  </si>
  <si>
    <t>VICTOR M.DIAZ,MARIA MORA Y WILIAM C. ACOSTA</t>
  </si>
  <si>
    <t>SENTENCIA No. 3242/13 D/F 13/09/13</t>
  </si>
  <si>
    <t xml:space="preserve">CONTRATO  S/N  D/F              31/07/2013            </t>
  </si>
  <si>
    <t>OCT CORPORATION, S.R.L.</t>
  </si>
  <si>
    <t>ALQUILER DE PARQUEO P/RETENCION D/VEHICULOS DE ABRIL A  JUL./19</t>
  </si>
  <si>
    <t>B1500000001</t>
  </si>
  <si>
    <t>COMERCIALIZADORA DEL ATLANTICO JAL, SRL</t>
  </si>
  <si>
    <r>
      <t>COMPRA DE ARTICULOS DEL HOGAR</t>
    </r>
    <r>
      <rPr>
        <b/>
        <sz val="8"/>
        <color theme="1"/>
        <rFont val="Aptos Narrow"/>
        <family val="2"/>
        <scheme val="minor"/>
      </rPr>
      <t xml:space="preserve">  (RESTO)</t>
    </r>
  </si>
  <si>
    <t>S/F</t>
  </si>
  <si>
    <t>EX-EMPLEADOS DE AMET</t>
  </si>
  <si>
    <t>PRESTACIONES LABORALES  (INDEMNIZAC. Y VAC.)</t>
  </si>
  <si>
    <t>GEOVANNA FLOR DE LIZ MENDOZA REGALADO</t>
  </si>
  <si>
    <t>PRESTACIONES LABORALES  (SALRIO NAVIDAD)</t>
  </si>
  <si>
    <t>PRESTACIONES LABORALES  (VACACIONES)</t>
  </si>
  <si>
    <t>B1500005689</t>
  </si>
  <si>
    <t>CORAABO</t>
  </si>
  <si>
    <t>CONSUMO AGUA POTABLE BOCA CHICA EN./23</t>
  </si>
  <si>
    <t>B1500005803</t>
  </si>
  <si>
    <t>CONSUMO AGUA POTABLE BOCA CHICA FEB./23</t>
  </si>
  <si>
    <t>B1500005918</t>
  </si>
  <si>
    <t>CONSUMO AGUA POTABLE BOCA CHICA MR./23</t>
  </si>
  <si>
    <t>B1500006032</t>
  </si>
  <si>
    <t>CONSUMO AGUA POTABLE BOCA CHICA AB./23</t>
  </si>
  <si>
    <t>B1500006146</t>
  </si>
  <si>
    <t>B1500006260</t>
  </si>
  <si>
    <t>CONSUMO AGUA POTABLE BOCA CHICA JN./23</t>
  </si>
  <si>
    <t>B1500006375</t>
  </si>
  <si>
    <t>CONSUMO AGUA POTABLE BOCA CHICA JUL./23</t>
  </si>
  <si>
    <t>B1500006719</t>
  </si>
  <si>
    <t>CONSUMO AGUA POTABLE BOCA CHICA OCT./23</t>
  </si>
  <si>
    <t>B1500006834</t>
  </si>
  <si>
    <t>CONSUMO AGUA POTABLE BOCA CHICA NOV./23</t>
  </si>
  <si>
    <t>B1500006949</t>
  </si>
  <si>
    <t>CONSUMO AGUA POTABLE BOCA CHICA DIC./23</t>
  </si>
  <si>
    <t>B150033181</t>
  </si>
  <si>
    <t>AGUAS SAJOMA</t>
  </si>
  <si>
    <t>CONSUMO AGUA POTABLE  SAJOMA JUNIO 2024</t>
  </si>
  <si>
    <t>DG-INS-02-29</t>
  </si>
  <si>
    <t>Lic. Ponciana Encarancion Novas</t>
  </si>
  <si>
    <t>Lic. Sevilla  Cipion Morillo</t>
  </si>
  <si>
    <t>Enc. Cuentas por pagar</t>
  </si>
  <si>
    <t>Dctor. Administ. Y Financiero</t>
  </si>
  <si>
    <t>NO APLICA: EN ESTE PERIODO NO HUBO ADQUISICION DE BIENES PARA SER TRANSFERIDOS A TERCEROS</t>
  </si>
  <si>
    <t>NO HUBO  DE BIENES  TRANSFERIDOS A TERCEROS</t>
  </si>
  <si>
    <t>ESTE ACTIVO SE DESCARGO POR ERROR HUMANO, POR LO CUAL ENVIAMOS UN CORREO AL ANALISTA PARA QUE SU ALTA, SE ACTIVE NUEVAMENTE EN LOS ACTIVOS VIGENTES DE ESTA DIGESETT. 0202.02.0005</t>
  </si>
  <si>
    <t>1.2.06.02.09</t>
  </si>
  <si>
    <t>1.2.06.02.04</t>
  </si>
  <si>
    <t>1.2.06.01.07.99.01</t>
  </si>
  <si>
    <t>Formulario de Bienes De Consumo</t>
  </si>
  <si>
    <t>Nombre Cuenta Contable</t>
  </si>
  <si>
    <t>Seleccione Fecha</t>
  </si>
  <si>
    <t xml:space="preserve">Entradas </t>
  </si>
  <si>
    <t>Consumo/ Salidas de Almacén</t>
  </si>
  <si>
    <t>Balance Inicial</t>
  </si>
  <si>
    <t>Por Ejecución Presupuestaria</t>
  </si>
  <si>
    <t>Recursos Captación directa y/o Donaciones</t>
  </si>
  <si>
    <t>Balance Final</t>
  </si>
  <si>
    <t>2.3.1.1.01</t>
  </si>
  <si>
    <t>11.05.01.01.01</t>
  </si>
  <si>
    <t>Alimentos y Productos agroforestales</t>
  </si>
  <si>
    <t>2.3.2.1.01</t>
  </si>
  <si>
    <t>11.05.01.02.01</t>
  </si>
  <si>
    <t>Hilados y vestuarios</t>
  </si>
  <si>
    <t>2.3.2.4.01</t>
  </si>
  <si>
    <t>Calzados</t>
  </si>
  <si>
    <t>2.3.3.1.01</t>
  </si>
  <si>
    <t>11.05.01.03.01</t>
  </si>
  <si>
    <t xml:space="preserve">Prod. de Papel, Carton e Impresos </t>
  </si>
  <si>
    <t>2.3.4.1.01</t>
  </si>
  <si>
    <t>5.1.03.04.01</t>
  </si>
  <si>
    <t xml:space="preserve">Prod. Medicinales </t>
  </si>
  <si>
    <t>2.3.5.3.01</t>
  </si>
  <si>
    <t>11.05.01.05.01</t>
  </si>
  <si>
    <t>Prod. de Cuero, caucho y plastico</t>
  </si>
  <si>
    <t>2.3.6.3.06</t>
  </si>
  <si>
    <t>5.1.03.07.03</t>
  </si>
  <si>
    <t xml:space="preserve">Productos metalicos </t>
  </si>
  <si>
    <t>2.3.7.1.01</t>
  </si>
  <si>
    <t>11.05.01.07.01</t>
  </si>
  <si>
    <t>Combustible, Lubricantes, Prod. Quimico y conexos</t>
  </si>
  <si>
    <t>2.3.7.2.06</t>
  </si>
  <si>
    <t>5.1.03.07.05</t>
  </si>
  <si>
    <t xml:space="preserve">Pinturas, Lacas, barnices, diluyentes y absorbentes para pintura </t>
  </si>
  <si>
    <t>2.3.9.1.01</t>
  </si>
  <si>
    <t>5.1.03.10</t>
  </si>
  <si>
    <t>Materiales y Suministro varios</t>
  </si>
  <si>
    <t>2.3.9.2.01</t>
  </si>
  <si>
    <t>5.1.03.10.02</t>
  </si>
  <si>
    <t xml:space="preserve">Utiles y materiales de escritorio, oficina e informatica </t>
  </si>
  <si>
    <t>2.3.9.3.01</t>
  </si>
  <si>
    <t>5.1.03.05.01</t>
  </si>
  <si>
    <t xml:space="preserve">Utiles menores medico, quirurgicos o de laboratorio </t>
  </si>
  <si>
    <t>2.3.9.5.01</t>
  </si>
  <si>
    <t>5.1.03.10.04</t>
  </si>
  <si>
    <t xml:space="preserve">Utiles de cocina y comedor                                                                                                                               </t>
  </si>
  <si>
    <t>2.3.9.6.01</t>
  </si>
  <si>
    <t>5.1.03.10.05</t>
  </si>
  <si>
    <t xml:space="preserve">Productos electricos y afines </t>
  </si>
  <si>
    <t>2.3.9.8.01</t>
  </si>
  <si>
    <t>5.1.03.10.99</t>
  </si>
  <si>
    <t xml:space="preserve">Repuestos </t>
  </si>
  <si>
    <t>2.3.9.9.01</t>
  </si>
  <si>
    <t>5.1.03.09.99</t>
  </si>
  <si>
    <t xml:space="preserve">Materiales y suministros de defensa seguridad </t>
  </si>
  <si>
    <t>2.3.9.9.04</t>
  </si>
  <si>
    <t xml:space="preserve">              TOTALES RD$</t>
  </si>
  <si>
    <t>DG-INS-02-43</t>
  </si>
  <si>
    <t>LIC. YUDY AQUINO DE LA CRUZ</t>
  </si>
  <si>
    <t>Maria I. Mateo Santiago</t>
  </si>
  <si>
    <t>Asistente Suministro</t>
  </si>
  <si>
    <t xml:space="preserve">Formulario de Propuestas de Asientos de Ajustes y/o Reclasificaciones </t>
  </si>
  <si>
    <t>Unidad Contable:</t>
  </si>
  <si>
    <t>Fecha de Imputación:</t>
  </si>
  <si>
    <t>Nombre de la Cuenta Contable</t>
  </si>
  <si>
    <t>Formulario de Referencia</t>
  </si>
  <si>
    <t>5.1.03.01.01</t>
  </si>
  <si>
    <t>5.1.03.02.03</t>
  </si>
  <si>
    <t>5.1.03.06.03</t>
  </si>
  <si>
    <t>5.1.03.08.01</t>
  </si>
  <si>
    <t>5.1.03.10.01</t>
  </si>
  <si>
    <t>1.1.05.01.01.01</t>
  </si>
  <si>
    <t>1.1.05.01.02.01</t>
  </si>
  <si>
    <t>1.1.05.01.03.01</t>
  </si>
  <si>
    <t>1.1.05.01.07.01</t>
  </si>
  <si>
    <t>1.1.05.01.99.01</t>
  </si>
  <si>
    <t>Monto Total</t>
  </si>
  <si>
    <t>Director Admvo. Y Financiero</t>
  </si>
  <si>
    <t>LIC. SEVILLA CIPION MORILLO</t>
  </si>
  <si>
    <t>LIC. DAVID MINAYA PEÑA</t>
  </si>
  <si>
    <t>30/06/2025</t>
  </si>
  <si>
    <t>LIC. RAMON ANT. RAMIREZ</t>
  </si>
  <si>
    <t>Auditor</t>
  </si>
  <si>
    <t>Encargado UAI</t>
  </si>
  <si>
    <t>Alimentos y bebidas para personas y animales consumidos</t>
  </si>
  <si>
    <t>5.1.03.02.01</t>
  </si>
  <si>
    <t>Hilados y telas consumidos</t>
  </si>
  <si>
    <t>Prendas de vestir consumidas</t>
  </si>
  <si>
    <t>5.1.03.03.01</t>
  </si>
  <si>
    <t>Papel de escritorio consumido</t>
  </si>
  <si>
    <t>Productos medicinales para uso humano</t>
  </si>
  <si>
    <t>Llantas y neumáticos</t>
  </si>
  <si>
    <t>Productos metálicos y sus derivados</t>
  </si>
  <si>
    <t>Combustibles consumidos</t>
  </si>
  <si>
    <t>Productos y útiles varios no identificados precedentemente (.)</t>
  </si>
  <si>
    <t>Materiales para limpieza consumidos</t>
  </si>
  <si>
    <t>Útiles de escritorio, oficina informática y enseñanza consumidos</t>
  </si>
  <si>
    <t>Útiles menores médicos-quirúrgicos consumidos</t>
  </si>
  <si>
    <t>Útiles de cocina y comedor consumidos</t>
  </si>
  <si>
    <t>Productos eléctricos y afines consumidos</t>
  </si>
  <si>
    <t>Alimentos y productos agroforestales</t>
  </si>
  <si>
    <t>Textiles y vestuarios</t>
  </si>
  <si>
    <t>Productos de papel, cartón e impresos</t>
  </si>
  <si>
    <t>1.1.05.01.04.01</t>
  </si>
  <si>
    <t>Materiales y útiles médicos</t>
  </si>
  <si>
    <t>1.1.05.01.09.01</t>
  </si>
  <si>
    <t>Repuestos y accesorios para maquinaria y equipos</t>
  </si>
  <si>
    <t>Combustibles, lubricantes, productos químicos y conexos</t>
  </si>
  <si>
    <t>Materiales y suministros varios</t>
  </si>
  <si>
    <t>1.1.05.01.08.01</t>
  </si>
  <si>
    <t>Materiales y suministros de defensa, orden público, protección y seguridad</t>
  </si>
  <si>
    <t>000000000</t>
  </si>
  <si>
    <t>.</t>
  </si>
  <si>
    <t xml:space="preserve">                                                          </t>
  </si>
  <si>
    <t>DIRECCIÒN GENERAL DE SEGURIDAD DE TRÁNSITO Y TRANSPORTE TERRESTRE, DIGESETT</t>
  </si>
  <si>
    <t xml:space="preserve"> INVENTARIO MATERIALES DE OFICINA</t>
  </si>
  <si>
    <t xml:space="preserve">No. </t>
  </si>
  <si>
    <t>FECHA 
ADQUISICION / 
 REGISTRO</t>
  </si>
  <si>
    <t>FECHA DE  
REGISTRO</t>
  </si>
  <si>
    <t>CODIGO
 INST.</t>
  </si>
  <si>
    <t xml:space="preserve">DESCRIPCION  DEL PRODUCTO </t>
  </si>
  <si>
    <t xml:space="preserve">EXISTENCIA 
</t>
  </si>
  <si>
    <t>$ VALOR UNIT.</t>
  </si>
  <si>
    <t>$ VALOR TOTAL</t>
  </si>
  <si>
    <t>01001</t>
  </si>
  <si>
    <t xml:space="preserve">ARCHIVO ACORDEON 8 1/2 X 11 </t>
  </si>
  <si>
    <t>U/D</t>
  </si>
  <si>
    <t>01002</t>
  </si>
  <si>
    <t>ARCHIVO  ACORDEON 8 1/2 X 14</t>
  </si>
  <si>
    <t>01003</t>
  </si>
  <si>
    <t>BANDEJA AHUMADA P/ESCRITORIO 2 NIVELES</t>
  </si>
  <si>
    <t>01004</t>
  </si>
  <si>
    <t xml:space="preserve">BANDAS ELASTICAS NO.18 </t>
  </si>
  <si>
    <t>CAJA</t>
  </si>
  <si>
    <t>01005</t>
  </si>
  <si>
    <t xml:space="preserve">BOLIGRAFO FABER CASTELL </t>
  </si>
  <si>
    <t xml:space="preserve">CAJA </t>
  </si>
  <si>
    <t>01006</t>
  </si>
  <si>
    <t xml:space="preserve">BOLIGRAFO AZUL DE 12/1 EN GEL </t>
  </si>
  <si>
    <t>01007</t>
  </si>
  <si>
    <t xml:space="preserve">BOLIGRAFO CON PUNTA DE METAL </t>
  </si>
  <si>
    <t>01008</t>
  </si>
  <si>
    <t xml:space="preserve">CARPETA BINDER NO. 10 </t>
  </si>
  <si>
    <t>01009</t>
  </si>
  <si>
    <t>CARPETA TRIMBRADA LOGO DIGESETT</t>
  </si>
  <si>
    <t>01010</t>
  </si>
  <si>
    <t xml:space="preserve">BORRAS </t>
  </si>
  <si>
    <t>BORRAS PEQUEÑA</t>
  </si>
  <si>
    <t>01011</t>
  </si>
  <si>
    <t>CINTA COLOR YMCKO 300</t>
  </si>
  <si>
    <t>01012</t>
  </si>
  <si>
    <t>CINTA  ADHESIVA</t>
  </si>
  <si>
    <t>UD</t>
  </si>
  <si>
    <t xml:space="preserve">CINTA ADHESIVA DE 3/4 </t>
  </si>
  <si>
    <t>01013</t>
  </si>
  <si>
    <t>CINTA DE EMPAQUE, SEGÚN MUESTRA, MARCA WORKER.</t>
  </si>
  <si>
    <t>01014</t>
  </si>
  <si>
    <t>CORRECTOR LIQUIDO BOTELLA, SEGÚN MUESTRA, MARCA POINTER.</t>
  </si>
  <si>
    <t>01015</t>
  </si>
  <si>
    <t>CLIP 23 CM</t>
  </si>
  <si>
    <t>CAJAS</t>
  </si>
  <si>
    <t>01018</t>
  </si>
  <si>
    <t>CLIP NO.1 DE 100/1</t>
  </si>
  <si>
    <t>01019</t>
  </si>
  <si>
    <t>CLIP BILLETERO 25MM</t>
  </si>
  <si>
    <t>01020</t>
  </si>
  <si>
    <t>CLIP BILLETERO DE 51MM NO.2, DE 12/1.</t>
  </si>
  <si>
    <t>CLIP BILLETERO DE 51MM NO.2</t>
  </si>
  <si>
    <t>CLIP BILLETERO DE 25 MM NO. 1 TALBOT</t>
  </si>
  <si>
    <t>01023</t>
  </si>
  <si>
    <t xml:space="preserve">DISPENSADOR  DE CINTAS </t>
  </si>
  <si>
    <t>DISPENSADOR DE CINTAS MARCA NUSTAR</t>
  </si>
  <si>
    <t>01024</t>
  </si>
  <si>
    <t>FOLDER MANILA 9X12, 100/1</t>
  </si>
  <si>
    <t>01025</t>
  </si>
  <si>
    <t>FOLDER MANILA 10X13, 100/1</t>
  </si>
  <si>
    <t>01026</t>
  </si>
  <si>
    <t>FOLDERS MANILA  8 1/2 X 11   1/100</t>
  </si>
  <si>
    <t>01027</t>
  </si>
  <si>
    <t>FOLDERS MANILA 8 1/2 X 14   1/100</t>
  </si>
  <si>
    <t>01028</t>
  </si>
  <si>
    <t>GANCHO DE CARPETA MACHO Y HEMBRA</t>
  </si>
  <si>
    <t xml:space="preserve">GANCHO METALICO MACHO </t>
  </si>
  <si>
    <t>01029</t>
  </si>
  <si>
    <t>GRAPAS 0.25</t>
  </si>
  <si>
    <t>GRAPAS DE METAL ESTANDAR 3/8  (23/10)</t>
  </si>
  <si>
    <t>GRAPAS GRANDE</t>
  </si>
  <si>
    <t>01032</t>
  </si>
  <si>
    <t>GRAPADORA MEDIANA DE COLOR NEGRO, MARCA SWINGLINE.</t>
  </si>
  <si>
    <t>GRAPADORA MEDIANA DE COLOR NEGRO, MARCA POINTER.</t>
  </si>
  <si>
    <t>01033</t>
  </si>
  <si>
    <t xml:space="preserve">HUMEDECEDOR DACTILAR </t>
  </si>
  <si>
    <t>01034</t>
  </si>
  <si>
    <t>LAPIZ NO. 2 POINTER 12/1</t>
  </si>
  <si>
    <t>01035</t>
  </si>
  <si>
    <t>LABEL ADHESIVO PARA FOLDER 10/1</t>
  </si>
  <si>
    <t>LABEL PARA FOLDER 10/1</t>
  </si>
  <si>
    <t>01036</t>
  </si>
  <si>
    <t>LIBRETAS RAYADAS 8 1/2 X 11</t>
  </si>
  <si>
    <t>01037</t>
  </si>
  <si>
    <t>LIBRETAS RAYADAS 8 X 5</t>
  </si>
  <si>
    <t>LIBRO RECORD 500 PG MARCA OFFI-NOTA</t>
  </si>
  <si>
    <t>01039</t>
  </si>
  <si>
    <t>LIBRO RECORD 300 PG MARCA OFFI-NOTA</t>
  </si>
  <si>
    <t>l</t>
  </si>
  <si>
    <t>LIBRO RECORD 500 PG</t>
  </si>
  <si>
    <t>LIBRO RECORD 300 PG</t>
  </si>
  <si>
    <t>01040</t>
  </si>
  <si>
    <t>MARCADORES, SEGÚN MUESTRA, MARCA NUSTER.</t>
  </si>
  <si>
    <t>01041</t>
  </si>
  <si>
    <t>MARCADORES PARA PIZARRA BLANCA 10/1, MARCA POINTER.</t>
  </si>
  <si>
    <t>01042</t>
  </si>
  <si>
    <t xml:space="preserve">PIZARRA BLANCA 4X30CM </t>
  </si>
  <si>
    <t>01043</t>
  </si>
  <si>
    <t>PIZARRA DE CORCHO 30X40CM</t>
  </si>
  <si>
    <t>01044</t>
  </si>
  <si>
    <t>PORTA LAPIZ</t>
  </si>
  <si>
    <t>PORTA LAPIZ TIPO VASO</t>
  </si>
  <si>
    <t>01045</t>
  </si>
  <si>
    <t xml:space="preserve">PORTA CLIP </t>
  </si>
  <si>
    <t>PORTA CLIP PLASTICO</t>
  </si>
  <si>
    <t>01046</t>
  </si>
  <si>
    <t xml:space="preserve">POST-IT 2*3, 12/1 </t>
  </si>
  <si>
    <t>PQT</t>
  </si>
  <si>
    <t>01047</t>
  </si>
  <si>
    <t xml:space="preserve">POST-IT 3*3, 12/1 </t>
  </si>
  <si>
    <t>POST-IT 3*5, 12/1</t>
  </si>
  <si>
    <t>POST IT 2 X  3   12/1</t>
  </si>
  <si>
    <t>POST IT 3 X  3   12/1</t>
  </si>
  <si>
    <t>POST IT 3 X  5   12/1</t>
  </si>
  <si>
    <t>01049</t>
  </si>
  <si>
    <t>PAPEL BOND 8 1/2 X 11 BLANCO</t>
  </si>
  <si>
    <t>RESMA</t>
  </si>
  <si>
    <t>01050</t>
  </si>
  <si>
    <t>PAPEL BOND 8 1/2 X 14 BLANCO</t>
  </si>
  <si>
    <t>01051</t>
  </si>
  <si>
    <t>PAPEL TIMBRADO 8 1/2 X 11</t>
  </si>
  <si>
    <t>01052</t>
  </si>
  <si>
    <t>PAPEL TIMBRADO 8 1/2 X 14</t>
  </si>
  <si>
    <t>01053</t>
  </si>
  <si>
    <t>PERFORADORA DE DOS HOYOS</t>
  </si>
  <si>
    <t>01054</t>
  </si>
  <si>
    <t>REGLA</t>
  </si>
  <si>
    <t>REGLA DE METAL 12 PULG</t>
  </si>
  <si>
    <t>01055</t>
  </si>
  <si>
    <t>RESALTADORES DE DIFERENTES COLORES, SEGÚN MUESTRA, NUSTAR.</t>
  </si>
  <si>
    <t>01056</t>
  </si>
  <si>
    <t>ROLLO PAPEL P/SUMADORA 2 1/4, 10/1</t>
  </si>
  <si>
    <t>SACA GRAPAS NEGRO, SEGÚN MUESTRA, MARCA NUSTAR.</t>
  </si>
  <si>
    <t>01058</t>
  </si>
  <si>
    <t xml:space="preserve">SACAPUNTAS EN METAL </t>
  </si>
  <si>
    <t>01059</t>
  </si>
  <si>
    <t>SOBRES TIMBRADO NO. 10</t>
  </si>
  <si>
    <t>01060</t>
  </si>
  <si>
    <t xml:space="preserve">SOBRE MANILA 9 X 12 DE 500/1 </t>
  </si>
  <si>
    <t>01061</t>
  </si>
  <si>
    <t xml:space="preserve">SOBRE MANILA NO. 7 100/1 </t>
  </si>
  <si>
    <t>01062</t>
  </si>
  <si>
    <t>TIJERAS 7 PULGADAS,  MARCA NUSTAR.</t>
  </si>
  <si>
    <t>01063</t>
  </si>
  <si>
    <t xml:space="preserve">TABLA DE CHEQUEO </t>
  </si>
  <si>
    <t>01064</t>
  </si>
  <si>
    <t>TABLA DE CHEQUEO 8  1/2 X 11</t>
  </si>
  <si>
    <t>01065</t>
  </si>
  <si>
    <t>TONER HP cf217a</t>
  </si>
  <si>
    <t>01066</t>
  </si>
  <si>
    <t>TONER HP cf283a</t>
  </si>
  <si>
    <t>01067</t>
  </si>
  <si>
    <t>TONER HP cf278a</t>
  </si>
  <si>
    <t>01068</t>
  </si>
  <si>
    <t>TONER HP cf248a</t>
  </si>
  <si>
    <t>01069</t>
  </si>
  <si>
    <t>TONER HP cf280a</t>
  </si>
  <si>
    <t>01070</t>
  </si>
  <si>
    <t>TONER CANON 051 /30A</t>
  </si>
  <si>
    <t>01071</t>
  </si>
  <si>
    <t>TONER CANON  069/COMPATIBLE BLACK</t>
  </si>
  <si>
    <t>01072</t>
  </si>
  <si>
    <t xml:space="preserve">TONER CANON  069/CYAN /COMPATIBLE </t>
  </si>
  <si>
    <t>01073</t>
  </si>
  <si>
    <t xml:space="preserve">TONER CANON  069/YELOW/COMPATIBLE </t>
  </si>
  <si>
    <t>01074</t>
  </si>
  <si>
    <t>TONER CANON  069/COMPATIBLE  MAGENTA</t>
  </si>
  <si>
    <t>01075</t>
  </si>
  <si>
    <t>TINTA PARA SELLOS AZUL, SEGÚN MUESTRA, MARCA POINTER.</t>
  </si>
  <si>
    <t>01076</t>
  </si>
  <si>
    <t>TINTA BROTHER btd60 BLACK</t>
  </si>
  <si>
    <t>01077</t>
  </si>
  <si>
    <t>TINTA BROTHER btd60 CYAN</t>
  </si>
  <si>
    <t>01078</t>
  </si>
  <si>
    <t>TINTA BROTHER btd5001 YELLOW</t>
  </si>
  <si>
    <t>01079</t>
  </si>
  <si>
    <t xml:space="preserve">TINTA BROTHER btd5001 MAGENTA </t>
  </si>
  <si>
    <t>01080</t>
  </si>
  <si>
    <t>CARTUCHO HP 131A (cf210a) BLACK</t>
  </si>
  <si>
    <t>01081</t>
  </si>
  <si>
    <t>CARTUCHO HP 131A (cf211a) CYAN</t>
  </si>
  <si>
    <t>01082</t>
  </si>
  <si>
    <t xml:space="preserve">CARTUCHO HP 131A (cf212a) YELLOW </t>
  </si>
  <si>
    <t>01083</t>
  </si>
  <si>
    <t>CARTUCHO HP 131A (cf212a) MAGENTA</t>
  </si>
  <si>
    <t>01084</t>
  </si>
  <si>
    <t>CARTUCHO CANON 057 mf455 dw</t>
  </si>
  <si>
    <t>01085</t>
  </si>
  <si>
    <t>TINTA EPSON 504 BLACK</t>
  </si>
  <si>
    <t>01086</t>
  </si>
  <si>
    <t>TINTA EPSON 504 CYAN</t>
  </si>
  <si>
    <t>01087</t>
  </si>
  <si>
    <t xml:space="preserve">TINTA EPSON 504 MAGENTA </t>
  </si>
  <si>
    <t>01088</t>
  </si>
  <si>
    <t>TINTA EPSON 504 YELLOW</t>
  </si>
  <si>
    <t>TOTAL FINAL $</t>
  </si>
  <si>
    <t>___________________________________________</t>
  </si>
  <si>
    <t xml:space="preserve">        Lic.  NEREYDA  Y.  NAVARRO MATEO</t>
  </si>
  <si>
    <t xml:space="preserve">         Tte. Coronel, P.N. </t>
  </si>
  <si>
    <t xml:space="preserve">           Enc. División de Almacén y Suministro, DIGESETT.</t>
  </si>
  <si>
    <t xml:space="preserve"> INVENTARIO MATERIALES DE LIMPIEZA</t>
  </si>
  <si>
    <t>Al 30 de junio 2025</t>
  </si>
  <si>
    <t>FECHA DE ADQUISICION /  REGISTRO</t>
  </si>
  <si>
    <t>FECHA DE  REGISTRO</t>
  </si>
  <si>
    <t>CODIGO INST.</t>
  </si>
  <si>
    <t xml:space="preserve">DESCRIPCION DEL PRODUCTO </t>
  </si>
  <si>
    <t>03001</t>
  </si>
  <si>
    <t xml:space="preserve">AMBIENTADOR EN SPRAY </t>
  </si>
  <si>
    <t>03002</t>
  </si>
  <si>
    <t>ALCOHOL 70%</t>
  </si>
  <si>
    <t>BRILLO VERDE 10/1</t>
  </si>
  <si>
    <t>03004</t>
  </si>
  <si>
    <t>CEPILLO DE PARED</t>
  </si>
  <si>
    <t xml:space="preserve">CLORO </t>
  </si>
  <si>
    <t>03008</t>
  </si>
  <si>
    <t xml:space="preserve">DESINFECTANTE EN SPRAY </t>
  </si>
  <si>
    <t>03025</t>
  </si>
  <si>
    <t xml:space="preserve">DESINFECTANTE LIQUIDO </t>
  </si>
  <si>
    <t>GAL</t>
  </si>
  <si>
    <t>03010</t>
  </si>
  <si>
    <t xml:space="preserve">DETERGENTE EN POLVO  30LB </t>
  </si>
  <si>
    <t xml:space="preserve">SACOS DETERGENTE EN POLVO 30LB </t>
  </si>
  <si>
    <t>03011</t>
  </si>
  <si>
    <t xml:space="preserve">DISPENSADOR DE PAPEL </t>
  </si>
  <si>
    <t>03014</t>
  </si>
  <si>
    <t xml:space="preserve">ESCOBAS PLASTICAS </t>
  </si>
  <si>
    <t>03015</t>
  </si>
  <si>
    <t>SERVILLETAS DOMINO 500/10</t>
  </si>
  <si>
    <t>FARDOS DE SERVILLETAS 500/10</t>
  </si>
  <si>
    <t>03017</t>
  </si>
  <si>
    <t>FARDO PAPEL HIGIENICO JUMBO 12/1</t>
  </si>
  <si>
    <t>03018</t>
  </si>
  <si>
    <t>FARDOS PAPEL TOALLA JUMBO 6/1</t>
  </si>
  <si>
    <t>FARDO</t>
  </si>
  <si>
    <t>03019</t>
  </si>
  <si>
    <t>GUANTES DE LIMPIEZA</t>
  </si>
  <si>
    <t>PAR</t>
  </si>
  <si>
    <t>GUANTES DE GOMA (LIMPIEZA)</t>
  </si>
  <si>
    <t xml:space="preserve">PAR </t>
  </si>
  <si>
    <t>03026</t>
  </si>
  <si>
    <t xml:space="preserve">JABON LIQUIDO </t>
  </si>
  <si>
    <t xml:space="preserve">GAL </t>
  </si>
  <si>
    <t>03021</t>
  </si>
  <si>
    <t xml:space="preserve">LIMPIADOR DE CERAMICA </t>
  </si>
  <si>
    <t>03022</t>
  </si>
  <si>
    <t xml:space="preserve">SUAPER NO.36 </t>
  </si>
  <si>
    <t xml:space="preserve">SUAPER NO.36 CON PALO DE MADERA </t>
  </si>
  <si>
    <t>03023</t>
  </si>
  <si>
    <t xml:space="preserve">ZAFACON PLASTICOS PARA BAÑOS </t>
  </si>
  <si>
    <t>03024</t>
  </si>
  <si>
    <t xml:space="preserve">ZAFACON DE METAL PARA OFICINAS </t>
  </si>
  <si>
    <t>________________________________________</t>
  </si>
  <si>
    <t xml:space="preserve">                                                    </t>
  </si>
  <si>
    <t xml:space="preserve">INVENTARIO PRENDAS DE VESTIR </t>
  </si>
  <si>
    <t>No.</t>
  </si>
  <si>
    <t>FECHA DE ADQUISICION Y REGISTRO</t>
  </si>
  <si>
    <t>DESCRIPCION</t>
  </si>
  <si>
    <t>02001</t>
  </si>
  <si>
    <t>BASTON DE TRAFICO CON LUCES LED MULTIUSOS</t>
  </si>
  <si>
    <t>)</t>
  </si>
  <si>
    <t>02002</t>
  </si>
  <si>
    <t>BASTON EXTENDIBLE (MACANA)</t>
  </si>
  <si>
    <t>02003</t>
  </si>
  <si>
    <t>BOTAS TIPO POLICIAL O MILITAR</t>
  </si>
  <si>
    <t>02004</t>
  </si>
  <si>
    <t>BOTAS TIPO POLICIAL O MILITAR RANGER</t>
  </si>
  <si>
    <t>02005</t>
  </si>
  <si>
    <t>BRASIELES PARA DAMAS</t>
  </si>
  <si>
    <t>02006</t>
  </si>
  <si>
    <t xml:space="preserve">CAMISAS MANGA CORTA MIL RAYAS </t>
  </si>
  <si>
    <t>02007</t>
  </si>
  <si>
    <t xml:space="preserve">CAMISAS MANGA LARGA MIL RAYAS </t>
  </si>
  <si>
    <t>02008</t>
  </si>
  <si>
    <t xml:space="preserve">CALZONCILLOS TIPO BOXER </t>
  </si>
  <si>
    <t>02009</t>
  </si>
  <si>
    <t xml:space="preserve">CINTURON RICHER </t>
  </si>
  <si>
    <t>02010</t>
  </si>
  <si>
    <t xml:space="preserve">CONOS COLOR NARANJA </t>
  </si>
  <si>
    <t>02011</t>
  </si>
  <si>
    <t>CORBATAS NEGRA</t>
  </si>
  <si>
    <t>02012</t>
  </si>
  <si>
    <t xml:space="preserve">CORREAS NEGRAS DE NYLON CON HEBILLAS </t>
  </si>
  <si>
    <t>02013</t>
  </si>
  <si>
    <t xml:space="preserve">CHALECOS MULTIUSOS </t>
  </si>
  <si>
    <t>02014</t>
  </si>
  <si>
    <t xml:space="preserve">CHALECOS REFLECTIVOS </t>
  </si>
  <si>
    <t>02015</t>
  </si>
  <si>
    <t>CHALECO REFLECTIVO CON LUCES LED</t>
  </si>
  <si>
    <t>02016</t>
  </si>
  <si>
    <t xml:space="preserve">CHAMACO VERDE DE FAENA PARA ENTRENAMIENTO </t>
  </si>
  <si>
    <t>02017</t>
  </si>
  <si>
    <t xml:space="preserve">CAPA DE LUVIA </t>
  </si>
  <si>
    <t>02018</t>
  </si>
  <si>
    <t>FRAZADA DE LANA TIPO MILITAR</t>
  </si>
  <si>
    <t>02019</t>
  </si>
  <si>
    <t>GORRAS VERDES DIGESETT</t>
  </si>
  <si>
    <t>02020</t>
  </si>
  <si>
    <t xml:space="preserve">GUANTES BLANCO </t>
  </si>
  <si>
    <t>02021</t>
  </si>
  <si>
    <t>KIT DE BENGALAS REFLECTIVAS</t>
  </si>
  <si>
    <t>02022</t>
  </si>
  <si>
    <t>MACANA POLICIAL NEGRA EN MADERA</t>
  </si>
  <si>
    <t>02023</t>
  </si>
  <si>
    <t>OVEROL DIGESETT PARA GRUEROS</t>
  </si>
  <si>
    <t>02024</t>
  </si>
  <si>
    <t>PANTALONES VERDE OLIVO</t>
  </si>
  <si>
    <t>02025</t>
  </si>
  <si>
    <t xml:space="preserve">PANTYS PARA DAMAS </t>
  </si>
  <si>
    <t>02026</t>
  </si>
  <si>
    <t xml:space="preserve">PARES DE MEDIAS GRUESAS COLOR NEGRO </t>
  </si>
  <si>
    <t>02027</t>
  </si>
  <si>
    <t xml:space="preserve">PARES DE MEDIAS FINAS NEGRAS </t>
  </si>
  <si>
    <t>02028</t>
  </si>
  <si>
    <t xml:space="preserve">PORTA TALONARIO </t>
  </si>
  <si>
    <t>02029</t>
  </si>
  <si>
    <t>PINES TRIANGULAR CON LOGO DIGESETT</t>
  </si>
  <si>
    <t>02030</t>
  </si>
  <si>
    <t xml:space="preserve">PITOS CON SU PORTA  PITO </t>
  </si>
  <si>
    <t>02031</t>
  </si>
  <si>
    <t>PINES REDONDO CON LOGO DIGESETT (CURSO BASICO)</t>
  </si>
  <si>
    <t>02032</t>
  </si>
  <si>
    <t>T-SHIRT BLANCO TIPO FRANELA</t>
  </si>
  <si>
    <t>02033</t>
  </si>
  <si>
    <t xml:space="preserve">t-SHIRT BLANCO </t>
  </si>
  <si>
    <t>02034</t>
  </si>
  <si>
    <t>ZAPATO  TIPO POLICIAL O MILITAR</t>
  </si>
  <si>
    <t>_________________________________________</t>
  </si>
  <si>
    <t xml:space="preserve">INVENTARIO ALMACEN DE PIEZAS MECANICA </t>
  </si>
  <si>
    <t>FECHA DE
  REGISTRO</t>
  </si>
  <si>
    <t xml:space="preserve">DESCRIPCION DESCRIPCION </t>
  </si>
  <si>
    <t>05001</t>
  </si>
  <si>
    <t xml:space="preserve">AUTOMATICO DE ENCENDIDO ISUZU </t>
  </si>
  <si>
    <t>05002</t>
  </si>
  <si>
    <t>AUTOMATICO DE MOTOR DE ARRANQUE GRUA HYUNDAY</t>
  </si>
  <si>
    <t>05003</t>
  </si>
  <si>
    <t>AUTOMATICO DE MOTOR DE ARRANQUE HYUNDAY</t>
  </si>
  <si>
    <t>05004</t>
  </si>
  <si>
    <t>AROS PARA MOTOCICLETA NO. 17</t>
  </si>
  <si>
    <t>05005</t>
  </si>
  <si>
    <t>AROS PARA PARA MOTOCICLETA NO. 19</t>
  </si>
  <si>
    <t>05006</t>
  </si>
  <si>
    <t>BANDAS DELANTERAS PARA MOTOCICLETA</t>
  </si>
  <si>
    <t>05007</t>
  </si>
  <si>
    <t xml:space="preserve">BANDAS TRASERAPARA MOTOCICLETA  YAMAHA </t>
  </si>
  <si>
    <t>05008</t>
  </si>
  <si>
    <t>BANDA TRASERA X1000</t>
  </si>
  <si>
    <t>05009</t>
  </si>
  <si>
    <t>JUEGO DE BANDA TRASERA PARA MAZDA Y RANGER</t>
  </si>
  <si>
    <t>05010</t>
  </si>
  <si>
    <t>JUEGO DE BANDA DELANTERA PARA COLORADO 2015</t>
  </si>
  <si>
    <t>05011</t>
  </si>
  <si>
    <t>JUEGO DE BANDA DELANTERA PARA L200</t>
  </si>
  <si>
    <t>05012</t>
  </si>
  <si>
    <t>JUEGO DE BANDA DELANTERA PARA COLORADO 2020</t>
  </si>
  <si>
    <t>05013</t>
  </si>
  <si>
    <t xml:space="preserve">BENDI PARA MATOR DE ARRANQUE ISUZU </t>
  </si>
  <si>
    <t>05014</t>
  </si>
  <si>
    <t>VIELA PARA MOTOCICLETA X1000/YAMAHA</t>
  </si>
  <si>
    <t>05015</t>
  </si>
  <si>
    <t>VIELA PARA MOTOCICLETA HONDA</t>
  </si>
  <si>
    <t>05016</t>
  </si>
  <si>
    <t>BARRA DE LUZ-CENTELLA DE EMERGENCIA</t>
  </si>
  <si>
    <t>05017</t>
  </si>
  <si>
    <t>BOMBILLO H4 A 24 V 100/90/W P43T</t>
  </si>
  <si>
    <t>05018</t>
  </si>
  <si>
    <t>BOMBILLO 1 CONTACTO CHATO 12 V</t>
  </si>
  <si>
    <t>05019</t>
  </si>
  <si>
    <t>BOMBILLO 1 CONTACTO CHATO 24 V</t>
  </si>
  <si>
    <t>05020</t>
  </si>
  <si>
    <t>BOMBILLO H3 24 V</t>
  </si>
  <si>
    <t>05021</t>
  </si>
  <si>
    <t>BOMBILLO 1 CONTACTO  12 V 55/W</t>
  </si>
  <si>
    <t>05022</t>
  </si>
  <si>
    <t xml:space="preserve">BOMBILLO 2 CONTACTO 24 VOLTIO  21/5/W </t>
  </si>
  <si>
    <t>05023</t>
  </si>
  <si>
    <t xml:space="preserve">BOMBILLO 2 CONTACTO E4 / 12V/5/W </t>
  </si>
  <si>
    <t>05024</t>
  </si>
  <si>
    <t xml:space="preserve">BATERIA TRONIC 6V 225 AMP PARA INVERSOR </t>
  </si>
  <si>
    <t>05025</t>
  </si>
  <si>
    <t>BATERIA 9/12 MOTOCRAFT BXL51A AMER PARA TRATOR</t>
  </si>
  <si>
    <t>05026</t>
  </si>
  <si>
    <t xml:space="preserve">BATERIA 9/12  MOTOCICLETA </t>
  </si>
  <si>
    <t>18/042024</t>
  </si>
  <si>
    <t>05027</t>
  </si>
  <si>
    <t>BATERIA 12V 12 ªMP HOSUYA JP</t>
  </si>
  <si>
    <t>05028</t>
  </si>
  <si>
    <t>BATERIA 17/12 POLO ATORNILLADO MOTOCRAFT</t>
  </si>
  <si>
    <t>05029</t>
  </si>
  <si>
    <t>BATERIA 12V 7 MP HOUYA JP</t>
  </si>
  <si>
    <t>05030</t>
  </si>
  <si>
    <t xml:space="preserve">CDI PÁRA MOTOCICLETA X1000 ORIGINAL </t>
  </si>
  <si>
    <t>05031</t>
  </si>
  <si>
    <t xml:space="preserve">CASCO </t>
  </si>
  <si>
    <t>05032</t>
  </si>
  <si>
    <t xml:space="preserve">COLLARIN </t>
  </si>
  <si>
    <t>05033</t>
  </si>
  <si>
    <t xml:space="preserve">CALIFER TRASERO CF MOTOR </t>
  </si>
  <si>
    <t>05034</t>
  </si>
  <si>
    <t xml:space="preserve">CALIFER DE FRENO CF MOTOR ORIGINAL </t>
  </si>
  <si>
    <t>05035</t>
  </si>
  <si>
    <t>CAJA DE BOLA NO. 6301 ORIGINAL</t>
  </si>
  <si>
    <t>05036</t>
  </si>
  <si>
    <t>CAJA DE BOLA No. 6302 ORIGINAL</t>
  </si>
  <si>
    <t>05037</t>
  </si>
  <si>
    <t>CAJA DE BOLA No. 6303 ORIGINAL</t>
  </si>
  <si>
    <t>05038</t>
  </si>
  <si>
    <t>CAJA DE BOLA No. 6305 ORIGINAL</t>
  </si>
  <si>
    <t>05039</t>
  </si>
  <si>
    <t>CAJA DE BOLA No. 6204 ORIGINAL</t>
  </si>
  <si>
    <t>05040</t>
  </si>
  <si>
    <t>CAJA DE BOLA NO. 6205 ORIGINAL</t>
  </si>
  <si>
    <t>05041</t>
  </si>
  <si>
    <t xml:space="preserve">CATALINA PEQUEÑA PARA MOTOCICLETA </t>
  </si>
  <si>
    <t>05042</t>
  </si>
  <si>
    <t>CATALINA GRANDE PARA MOTO T49</t>
  </si>
  <si>
    <t>05043</t>
  </si>
  <si>
    <t>CATALINA GRANDE PARA MOTO T52</t>
  </si>
  <si>
    <t>05044</t>
  </si>
  <si>
    <t>CACHIMBO PARA  BUJIA</t>
  </si>
  <si>
    <t>05045</t>
  </si>
  <si>
    <t>CABLE DE CLOCHE PARA MOTOCICLETA YAMAHA</t>
  </si>
  <si>
    <t>05046</t>
  </si>
  <si>
    <t>CABLE DE CLOCHE PARA MOTOCICLETA HONDA BROSS</t>
  </si>
  <si>
    <t>05047</t>
  </si>
  <si>
    <t>CABLE DE CLOCHE CF MOTO</t>
  </si>
  <si>
    <t>05048</t>
  </si>
  <si>
    <t>CARBON ESCOBILLA 2/1</t>
  </si>
  <si>
    <t>05049</t>
  </si>
  <si>
    <t>CARBON ESCOBILLA 4/1</t>
  </si>
  <si>
    <t>05050</t>
  </si>
  <si>
    <t xml:space="preserve">CABLE DE ACELERADOR HONDA BROS </t>
  </si>
  <si>
    <t>05051</t>
  </si>
  <si>
    <t>CABLE DE ACELERADOR PARA YAMAHA XTZ</t>
  </si>
  <si>
    <t>05052</t>
  </si>
  <si>
    <t xml:space="preserve">DISCO DE CLOCHE PARA MOTOCICLETA </t>
  </si>
  <si>
    <t>05053</t>
  </si>
  <si>
    <t>DISCO DE FRENO CAMIONTA NISSAN FRONTIER</t>
  </si>
  <si>
    <t>05054</t>
  </si>
  <si>
    <t>DISCO DE FRENO CAMIONETA IZUSU DIMA 2017</t>
  </si>
  <si>
    <t>05055</t>
  </si>
  <si>
    <t>DISCO DE CLOUCH PARA VEHICULO</t>
  </si>
  <si>
    <t>05056</t>
  </si>
  <si>
    <t xml:space="preserve">DISCO DE FRENO FORTUNER </t>
  </si>
  <si>
    <t>05057</t>
  </si>
  <si>
    <t>DIRECCIONALES PARA MOTOCICLETA JUEGO 2/1</t>
  </si>
  <si>
    <t>05058</t>
  </si>
  <si>
    <t>CENTRO DE CLOUCH PARA MOTOCICLETA X1000</t>
  </si>
  <si>
    <t>05059</t>
  </si>
  <si>
    <t>DISCO DE FRENO PARA MOTOCICLETA HONDA</t>
  </si>
  <si>
    <t>05060</t>
  </si>
  <si>
    <t>EJE DE CATALINA PEQUEÑA YAMAHA XTZ 125 CC ORIGINAL</t>
  </si>
  <si>
    <t>05061</t>
  </si>
  <si>
    <t xml:space="preserve">EJE DE CATALINA PEQUEÑA YAMAHA XTZ125CC ORIGINAL </t>
  </si>
  <si>
    <t>05062</t>
  </si>
  <si>
    <t xml:space="preserve">ESPARRAGO PARA CAMION </t>
  </si>
  <si>
    <t>05063</t>
  </si>
  <si>
    <t xml:space="preserve">EJE DE LEVA HONDA </t>
  </si>
  <si>
    <t>05064</t>
  </si>
  <si>
    <t xml:space="preserve">GUARDA LODO MOTOCICLETA  HONDA </t>
  </si>
  <si>
    <t>05065</t>
  </si>
  <si>
    <t>GOMA DE TAMBOR X1000</t>
  </si>
  <si>
    <t>05066</t>
  </si>
  <si>
    <t xml:space="preserve">JUNTA DE CULATA PARA HONDA </t>
  </si>
  <si>
    <t>05067</t>
  </si>
  <si>
    <t>JUNTA DE CULATA PARA YAMAHA</t>
  </si>
  <si>
    <t>05068</t>
  </si>
  <si>
    <t>JUEGO DE TASA PARA TIMON DE MOTOCICLETA</t>
  </si>
  <si>
    <t>05069</t>
  </si>
  <si>
    <t>JUNTA DE CILINDRO X1000</t>
  </si>
  <si>
    <t>05070</t>
  </si>
  <si>
    <t>JUEGO DE SELLO DE VALVULA</t>
  </si>
  <si>
    <t>05071</t>
  </si>
  <si>
    <t xml:space="preserve">JUEGO DE ESQUINERO HYUNDAI </t>
  </si>
  <si>
    <t>05072</t>
  </si>
  <si>
    <t>JUEGO DE ESQUINERO IZQUIERDO, GRUA ISUZU</t>
  </si>
  <si>
    <t>05073</t>
  </si>
  <si>
    <t xml:space="preserve"> JUEGO DE RETENEDORA PARA MOTOCICLETA</t>
  </si>
  <si>
    <t>05074</t>
  </si>
  <si>
    <t>JUEGOS DE ESCOBILLA DE CARBÓN BRUSS</t>
  </si>
  <si>
    <t>05075</t>
  </si>
  <si>
    <t>JUEGOS DE ESCOBILLA DE CARBÓN 4/1</t>
  </si>
  <si>
    <t>05076</t>
  </si>
  <si>
    <t>DISCO DE CLOUCH DE MOTOR  CF MOTOR ORIGINAL</t>
  </si>
  <si>
    <t>05077</t>
  </si>
  <si>
    <t>JUEGO DE RAYOS TRASERO NO.17</t>
  </si>
  <si>
    <t>05078</t>
  </si>
  <si>
    <t>JUEGO DE RAYOS DELANTERO NO.19</t>
  </si>
  <si>
    <t>05079</t>
  </si>
  <si>
    <t xml:space="preserve">LUZ TRASERA HILUX </t>
  </si>
  <si>
    <t>05080</t>
  </si>
  <si>
    <t>PANTALLA DELANTERA, CAMIONETA TOYOTA HILUX 2016 (R)</t>
  </si>
  <si>
    <t>05081</t>
  </si>
  <si>
    <t>PANTALLA DELANTERA, CAMIONETA TOYOTA HILUX 2016 (L)</t>
  </si>
  <si>
    <t>05082</t>
  </si>
  <si>
    <t xml:space="preserve">PANTALLA HYUNDAI </t>
  </si>
  <si>
    <t>05083</t>
  </si>
  <si>
    <t xml:space="preserve">PANTALLA MISUBISHI FUSON </t>
  </si>
  <si>
    <t>05084</t>
  </si>
  <si>
    <t>PANTALLA ISUZU</t>
  </si>
  <si>
    <t>05085</t>
  </si>
  <si>
    <t xml:space="preserve">PANTALLA PARA CAMION </t>
  </si>
  <si>
    <t>05086</t>
  </si>
  <si>
    <t>PANTALLA PARA MOTOCICLETA HONDA BROSS</t>
  </si>
  <si>
    <t>05087</t>
  </si>
  <si>
    <t>PANTALLA PARA MOTOCICLETA YAMAHA</t>
  </si>
  <si>
    <t>05088</t>
  </si>
  <si>
    <t>PATEO  PARA MOTOCICLETA</t>
  </si>
  <si>
    <t>05089</t>
  </si>
  <si>
    <t>PALANCA DE VELOCIDAD X1000</t>
  </si>
  <si>
    <t>05090</t>
  </si>
  <si>
    <t>PALANCA DE VELOCIDAD YAMAHA</t>
  </si>
  <si>
    <t>05091</t>
  </si>
  <si>
    <t xml:space="preserve">POLO POSITIVO PARA BATERIA </t>
  </si>
  <si>
    <t>05092</t>
  </si>
  <si>
    <t xml:space="preserve">POLO NEGATIVO PARA BATERIA </t>
  </si>
  <si>
    <t>05093</t>
  </si>
  <si>
    <t xml:space="preserve">PIÑON DE PATEO YAMAHA </t>
  </si>
  <si>
    <t>05094</t>
  </si>
  <si>
    <t xml:space="preserve">MANECILLAS DE FRENOS MOTOCICLETAS </t>
  </si>
  <si>
    <t>05095</t>
  </si>
  <si>
    <t>MANGUERA DE CALIPER LADO DERECHO, CAMIONETA MAZDA BT50 2018 Y 2021</t>
  </si>
  <si>
    <t>05096</t>
  </si>
  <si>
    <t>MUELITA</t>
  </si>
  <si>
    <t>05097</t>
  </si>
  <si>
    <t>MODULO CONVERTIDOR  DE 24 A 12V PARA CENTELLA</t>
  </si>
  <si>
    <t>05098</t>
  </si>
  <si>
    <t xml:space="preserve">MOTOR DE ARRANQUE PARA NISSAN </t>
  </si>
  <si>
    <t>05099</t>
  </si>
  <si>
    <t>MOTOR DE ARRANQUE PARA  CAMION HYUNDAI</t>
  </si>
  <si>
    <t>05100</t>
  </si>
  <si>
    <t>MOTOR DE ARRANQUE PARA GRUA HYUNDAI</t>
  </si>
  <si>
    <t>05101</t>
  </si>
  <si>
    <t>NEUMATICO PARA MOTOCICLETA DE ALTO CILINDRAJE 120/70R17</t>
  </si>
  <si>
    <t>05102</t>
  </si>
  <si>
    <t>NEUMATICO PARA MOTOCICLETA 100/90R18</t>
  </si>
  <si>
    <t>05103</t>
  </si>
  <si>
    <t>NEUMATICO PARA MOTOCICLETA DE ALTO CILINDRAJE 120/90R17</t>
  </si>
  <si>
    <t>05104</t>
  </si>
  <si>
    <t>NEUMATICO PARA MOTOCICLETA DE ALTO CILINDRAJE 180/55Z R17</t>
  </si>
  <si>
    <t>05105</t>
  </si>
  <si>
    <t>NEUMATICO 155 / R12 TRACTOR ROADX</t>
  </si>
  <si>
    <t>05106</t>
  </si>
  <si>
    <t xml:space="preserve">NEUMATICO 215/75R17.5 BRIDGESTONE R294 126M (JP) </t>
  </si>
  <si>
    <t>05107</t>
  </si>
  <si>
    <t xml:space="preserve">NEUMATICO 7.50 R16 GRUA </t>
  </si>
  <si>
    <t>05108</t>
  </si>
  <si>
    <t xml:space="preserve">NEUMATICO 700 R16 GRUA </t>
  </si>
  <si>
    <t>05109</t>
  </si>
  <si>
    <t>NEUMATICO 265/65R17</t>
  </si>
  <si>
    <t>05110</t>
  </si>
  <si>
    <t>NEUMATICO PARA MOTOCICLETA 90/90R21</t>
  </si>
  <si>
    <t>05111</t>
  </si>
  <si>
    <t>NEUMATICO PARA CAMIONETA 235/70R16</t>
  </si>
  <si>
    <t>05112</t>
  </si>
  <si>
    <t>NEUMATICO 245/65R17</t>
  </si>
  <si>
    <t>05113</t>
  </si>
  <si>
    <t>NEUMATICO 245/70R19.5</t>
  </si>
  <si>
    <t>05114</t>
  </si>
  <si>
    <t>NEUMATICO 265/50R20</t>
  </si>
  <si>
    <t>05115</t>
  </si>
  <si>
    <t>NEUMATICO 8.5R17.5</t>
  </si>
  <si>
    <t>05116</t>
  </si>
  <si>
    <t>LUZ TRASERA GRUA ISUZU 3/1</t>
  </si>
  <si>
    <t>05117</t>
  </si>
  <si>
    <t>SISTEMAS DE SIRENA CON AMPLIFICADORES, MICROFONO ALTOPARLANTE</t>
  </si>
  <si>
    <t>05118</t>
  </si>
  <si>
    <t xml:space="preserve">SELLO DE VALVULA </t>
  </si>
  <si>
    <t>05119</t>
  </si>
  <si>
    <t xml:space="preserve">SUPER TANQUE </t>
  </si>
  <si>
    <t>05120</t>
  </si>
  <si>
    <t xml:space="preserve">LUZ TRASERA HYUNDAY </t>
  </si>
  <si>
    <t>05121</t>
  </si>
  <si>
    <t xml:space="preserve">LUZ DE PUERTA HYUNDAI </t>
  </si>
  <si>
    <t>05122</t>
  </si>
  <si>
    <t xml:space="preserve">TIE RAPS 3,6 MM * 10 </t>
  </si>
  <si>
    <t>05123</t>
  </si>
  <si>
    <t xml:space="preserve">TRANSMISION PARA MOTOCICLETA YAMAHA </t>
  </si>
  <si>
    <t>05124</t>
  </si>
  <si>
    <t>TAPON DE RADIADOR PARA CAMIONETA ISUZU</t>
  </si>
  <si>
    <t>05125</t>
  </si>
  <si>
    <t>TUBOS PARA MOTOCICLETAS No. 2.75/3 00-17</t>
  </si>
  <si>
    <t>05126</t>
  </si>
  <si>
    <t>TUBO PARA MOTOCICLETA No. 3.25/3 50-19</t>
  </si>
  <si>
    <t>05127</t>
  </si>
  <si>
    <t>TUBO PARA MOTOCICLETA No. 3.50/400-18</t>
  </si>
  <si>
    <t>05128</t>
  </si>
  <si>
    <t>TUBO PARA MOTOCICLETA No. 2.75/3.00-21</t>
  </si>
  <si>
    <t>05129</t>
  </si>
  <si>
    <t>TIMON PARA MOTOCICLETA</t>
  </si>
  <si>
    <t>05130</t>
  </si>
  <si>
    <t xml:space="preserve">TORNILLO TIRAFONDO </t>
  </si>
  <si>
    <t>05131</t>
  </si>
  <si>
    <t xml:space="preserve">TORNILLO TIRAFONDO CON TUERCA </t>
  </si>
  <si>
    <t>05132</t>
  </si>
  <si>
    <t xml:space="preserve">TAPE NEGRO 3 M </t>
  </si>
  <si>
    <t>05133</t>
  </si>
  <si>
    <t>PLATO DE CLOUCH</t>
  </si>
  <si>
    <t>05134</t>
  </si>
  <si>
    <t>PATA DE CLOUCH PARA CAMIONETA</t>
  </si>
  <si>
    <t>05135</t>
  </si>
  <si>
    <t xml:space="preserve">TAMBOR TRASERO PARA MOTOCICLETA </t>
  </si>
  <si>
    <t>05136</t>
  </si>
  <si>
    <t>VALVULA PARA MOTOCICLETA CG</t>
  </si>
  <si>
    <t>05137</t>
  </si>
  <si>
    <t>RETROVISOR PARA MOTOCICLETA YAMAHA</t>
  </si>
  <si>
    <t>05138</t>
  </si>
  <si>
    <t xml:space="preserve">VALVULA PARA MOTOCICLETA HONDA BROSS </t>
  </si>
  <si>
    <t>_____________________________________________________</t>
  </si>
  <si>
    <t>Asiento No. 9</t>
  </si>
  <si>
    <t>Concepto del asiento: Para reconocer el consumo de la cuenta Inventario de Materiales y Suministros en la Prestación de Servicios al 30/06/2025 Según informaciones cargada en el Corte Semestral 2025 por el monto de RD$111,109,680.62.</t>
  </si>
  <si>
    <t>DIGESET</t>
  </si>
  <si>
    <t>2.1.01.01.03.01.01</t>
  </si>
  <si>
    <t>Cuentas por Deuda Administrativa por Pagar</t>
  </si>
  <si>
    <t>5.1.02.01.08</t>
  </si>
  <si>
    <t>Recoleccion de Residuos Solidos</t>
  </si>
  <si>
    <t xml:space="preserve">Asiento No. 7 </t>
  </si>
  <si>
    <t>Para reconocer la desafectación  del pago de la factura Nos. B1500004174. año 2024.  d/f Julio /24 (Devengado y Pagado en el 2025) según Dev. No.889  d/f  mayo./2025, pagado mediante Lib. 895 d/f  23/5/2025 AYUNTAMIENTO MUNICIPAL DE BANI</t>
  </si>
  <si>
    <t>DG-INS-02-46</t>
  </si>
  <si>
    <t>Lic. Ponciana Encarnacion Novas</t>
  </si>
  <si>
    <t xml:space="preserve">              Lic. Sevilla Cipion M.</t>
  </si>
  <si>
    <t xml:space="preserve">               Revisado por </t>
  </si>
  <si>
    <t>Enc. Cuentas por Pagar</t>
  </si>
  <si>
    <t xml:space="preserve">                   Tesorera</t>
  </si>
  <si>
    <t>5.1.02.02.01</t>
  </si>
  <si>
    <t xml:space="preserve">publicidad y propganda </t>
  </si>
  <si>
    <t>Asiento No. 8</t>
  </si>
  <si>
    <t>Para reconocer la desafectacion del pago de las factura No .B1500006067. año 2024.  d/f  Dic/24 (Devengado y Pagado en el 2025) según Dev. No.432 d/f  Marzo./2025, pagado mediante Lib.449 d/f  19/03/2025. EDITORA DEL CARIBE C POR A.</t>
  </si>
  <si>
    <t xml:space="preserve">Formulario Pago Anticipados a proveedores de Bienes y/o Servicios </t>
  </si>
  <si>
    <t>Datos del Proveedor</t>
  </si>
  <si>
    <t>Monto Anticipado</t>
  </si>
  <si>
    <t>Monto consumido periodo actual</t>
  </si>
  <si>
    <t>Monto pendiente consumir siguiente periodo</t>
  </si>
  <si>
    <t>Descripción Contable</t>
  </si>
  <si>
    <t>Concepto</t>
  </si>
  <si>
    <t>Poliza de vehs.</t>
  </si>
  <si>
    <t>2.2.6.2.01</t>
  </si>
  <si>
    <t>1.1.09.01.01.01.01</t>
  </si>
  <si>
    <t>Gastos de Seguros de Bienes Inmuebles a devengar c/p</t>
  </si>
  <si>
    <t>DG-INS-02-48 b</t>
  </si>
  <si>
    <t>La Colonial, S.A</t>
  </si>
  <si>
    <t>Las polizas de Seguro se unificaron en una sola para 2025</t>
  </si>
  <si>
    <t xml:space="preserve">DIVISION DE ACTIVOS FIJOS </t>
  </si>
  <si>
    <t>INVENTARIO FISICO CORRESPONDIENTE ENERO - JUNIO 2025</t>
  </si>
  <si>
    <t>Fecha de Registro</t>
  </si>
  <si>
    <t>Descripcion de Mobiliarios</t>
  </si>
  <si>
    <t>Unidad Medida Almacen</t>
  </si>
  <si>
    <t>Cantidad en Existencia</t>
  </si>
  <si>
    <t>Toma Fisica Ubicación</t>
  </si>
  <si>
    <t>Valor de Adquisicion</t>
  </si>
  <si>
    <t>UND</t>
  </si>
  <si>
    <t>ALMACEN SEDE</t>
  </si>
  <si>
    <t>ALCOHOLIMETRIA</t>
  </si>
  <si>
    <t>CRV 28</t>
  </si>
  <si>
    <t xml:space="preserve">ALMACEN </t>
  </si>
  <si>
    <t>BOCA CHICA</t>
  </si>
  <si>
    <t>CRV- INDEPENDENCIA</t>
  </si>
  <si>
    <t>DEP.LA VITORIA</t>
  </si>
  <si>
    <t xml:space="preserve">TECNOLOGIA DE LA INFORMACION </t>
  </si>
  <si>
    <t>ARCHIVO  MODULAR GRIS DE 4 GABETA</t>
  </si>
  <si>
    <t>PROC. BOCA CHICA</t>
  </si>
  <si>
    <t>SAN FRANCISCO</t>
  </si>
  <si>
    <t>ARCHIVO MODULAR GRIS DE 3 GABETA</t>
  </si>
  <si>
    <t xml:space="preserve">ACTIVOS FIJIOS </t>
  </si>
  <si>
    <t>DIRECCION GENERAL</t>
  </si>
  <si>
    <t>ARCHIVO MODULAR GRIS DE 2 GABETA</t>
  </si>
  <si>
    <t>GIMNASIO</t>
  </si>
  <si>
    <t>TECNOLOGIA</t>
  </si>
  <si>
    <t>DIR.PLANIFICACION Y DESA.</t>
  </si>
  <si>
    <t xml:space="preserve">BANCADA DE VISITA DE 3 PERSONAS </t>
  </si>
  <si>
    <t>PROC. DE ACCIDENTES TRANS</t>
  </si>
  <si>
    <t>DIGESETT OESTE</t>
  </si>
  <si>
    <t>BANCACA DE VISITA DE 2 PERSONAS</t>
  </si>
  <si>
    <t>DIRECCION DE PROC.</t>
  </si>
  <si>
    <t>INTELIGENCIA VIAL</t>
  </si>
  <si>
    <t>LAVA CABEZA NEGRO BASE DE ACERO</t>
  </si>
  <si>
    <t>SALON DE BELLEZA</t>
  </si>
  <si>
    <t>PERFORADORA DE 2 A 3 AGUJERO</t>
  </si>
  <si>
    <t>FINANCIERA CONTABILIDAD</t>
  </si>
  <si>
    <t>SILLON EJECUTIVO COLOR NEGRO</t>
  </si>
  <si>
    <t>REGULARIZACION DE MOTOCI…</t>
  </si>
  <si>
    <t>CONTABILIDAD-FINANCIERO</t>
  </si>
  <si>
    <t>DISP ALMACEN</t>
  </si>
  <si>
    <t xml:space="preserve">ARCHIVO DE LA DIRECCION </t>
  </si>
  <si>
    <t>DIRECCION PROC. ACCIDENTES</t>
  </si>
  <si>
    <t xml:space="preserve">DIRECCION ESCUELA </t>
  </si>
  <si>
    <t>DIRECCION ADM FINANC</t>
  </si>
  <si>
    <t>SILLON SEMI EJECUTIVO NEGRO</t>
  </si>
  <si>
    <t xml:space="preserve">DIRECCION GENERAL </t>
  </si>
  <si>
    <t>PROCEDIMIENTO SAN CRISTOBAL</t>
  </si>
  <si>
    <t>JURIDICA LA VEGA</t>
  </si>
  <si>
    <t>SUB RR.HH</t>
  </si>
  <si>
    <t>CIRCUNVALACION ANTIGUO COCO</t>
  </si>
  <si>
    <t xml:space="preserve">FINANCIERO TESORERIA </t>
  </si>
  <si>
    <t xml:space="preserve">SALON </t>
  </si>
  <si>
    <t>HIGUEY</t>
  </si>
  <si>
    <t>DIGESETT 3</t>
  </si>
  <si>
    <t xml:space="preserve">TELECOMUNICACIONES </t>
  </si>
  <si>
    <t xml:space="preserve">REGULARIZACION DE TRASPORTE </t>
  </si>
  <si>
    <t>HABITAC. DIGESETT 2</t>
  </si>
  <si>
    <t>REGULARIZACION DE TRASPORTE</t>
  </si>
  <si>
    <t xml:space="preserve">CRV-VILLA MELLA </t>
  </si>
  <si>
    <t>ALMACEN COCINA</t>
  </si>
  <si>
    <t>SERVICIOS GENERALES</t>
  </si>
  <si>
    <t>COCINA CAFETERIA</t>
  </si>
  <si>
    <t>TELECOMUNICACIONES</t>
  </si>
  <si>
    <t>MAQUINA DE CORTAR INALAM WAHL</t>
  </si>
  <si>
    <t>PELUQUERIA</t>
  </si>
  <si>
    <t>MAQUINA DE AFEITAR INALAM ANDIS</t>
  </si>
  <si>
    <t>UNIDAD DE AUDORIA INTERNA</t>
  </si>
  <si>
    <t>ENCARGADO DE ACTIVOS FIJOS</t>
  </si>
  <si>
    <t>Encagado de la UAI</t>
  </si>
  <si>
    <t>Formulario Amortización de Gastos Pagados por Adelantado de Pólizas</t>
  </si>
  <si>
    <t>Datos de la Póliza</t>
  </si>
  <si>
    <t>Cta. Contable</t>
  </si>
  <si>
    <t xml:space="preserve"> Descripción Contable</t>
  </si>
  <si>
    <t>Proveedor de la Póliza</t>
  </si>
  <si>
    <t>Número de Póliza</t>
  </si>
  <si>
    <t>Descripción/tipo de Póliza</t>
  </si>
  <si>
    <t>Monto Póliza</t>
  </si>
  <si>
    <t>Fecha Inicio/activación</t>
  </si>
  <si>
    <t>Días de Póliza</t>
  </si>
  <si>
    <t>Días Consumidos</t>
  </si>
  <si>
    <t>Poliza Seguro de Vehiculos.</t>
  </si>
  <si>
    <t>Gastos de seguros de bienes inmuebles a devengar c/p</t>
  </si>
  <si>
    <t>DG-INS-02-48 c</t>
  </si>
  <si>
    <t xml:space="preserve">Director Admvo.y Financiero </t>
  </si>
  <si>
    <t>90-1-2025</t>
  </si>
  <si>
    <t>1-2-500-0376137</t>
  </si>
  <si>
    <t>E450000000304</t>
  </si>
  <si>
    <t>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</si>
</sst>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yy"/>
    <numFmt numFmtId="165" formatCode="dd\-mmmm\-yyyy"/>
    <numFmt numFmtId="166" formatCode="ddd\-dd\-mmm\-yyyy"/>
    <numFmt numFmtId="167" formatCode="_(* #,##0_);_(* \(#,##0\);_(* &quot;-&quot;??_);_(@_)"/>
    <numFmt numFmtId="168" formatCode="_-* #,##0.00\ _€_-;\-* #,##0.00\ _€_-;_-* &quot;-&quot;??\ _€_-;_-@_-"/>
    <numFmt numFmtId="169" formatCode="ddd\-dd\-mmm\-yy"/>
    <numFmt numFmtId="170" formatCode="dd\/mm\/yyyy"/>
    <numFmt numFmtId="171" formatCode="_-* #,##0.00_-;\-* #,##0.00_-;_-* &quot;-&quot;??_-;_-@_-"/>
    <numFmt numFmtId="172" formatCode="dd\-mmm\-yyyy"/>
    <numFmt numFmtId="173" formatCode="dd/mm/yyyy;@"/>
    <numFmt numFmtId="174" formatCode="_(&quot;RD$&quot;* #,##0.00_);_(&quot;RD$&quot;* \(#,##0.00\);_(&quot;RD$&quot;* &quot;-&quot;??_);_(@_)"/>
    <numFmt numFmtId="175" formatCode="_-* #,##0\ _€_-;\-* #,##0\ _€_-;_-* &quot;-&quot;??\ _€_-;_-@_-"/>
    <numFmt numFmtId="176" formatCode="&quot;$&quot;#,##0.00"/>
  </numFmts>
  <fonts count="1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8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4" tint="0.59999389629810485"/>
      <name val="Aptos Narrow"/>
      <family val="2"/>
      <scheme val="minor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b/>
      <u/>
      <sz val="10.5"/>
      <name val="Times New Roman"/>
      <family val="1"/>
    </font>
    <font>
      <sz val="10.5"/>
      <name val="Times New Roman"/>
      <family val="1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sz val="8"/>
      <name val="Times New Roman"/>
      <family val="1"/>
    </font>
    <font>
      <b/>
      <u/>
      <sz val="11"/>
      <name val="Times New Roman"/>
      <family val="1"/>
    </font>
    <font>
      <sz val="12"/>
      <name val="Aptos Narrow"/>
      <family val="2"/>
      <scheme val="minor"/>
    </font>
    <font>
      <u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6"/>
      <name val="Times New Roman"/>
      <family val="1"/>
    </font>
    <font>
      <b/>
      <u/>
      <sz val="16"/>
      <name val="Times New Roman"/>
      <family val="1"/>
    </font>
    <font>
      <b/>
      <sz val="16"/>
      <name val="Times New Roman"/>
      <family val="1"/>
    </font>
    <font>
      <sz val="11"/>
      <color theme="0"/>
      <name val="Times New Roman"/>
      <family val="1"/>
    </font>
    <font>
      <u/>
      <sz val="10"/>
      <name val="Times New Roman"/>
      <family val="1"/>
    </font>
    <font>
      <sz val="8"/>
      <name val="Aptos Narrow"/>
      <family val="2"/>
      <scheme val="minor"/>
    </font>
    <font>
      <sz val="10"/>
      <color indexed="10"/>
      <name val="Times New Roman"/>
      <family val="1"/>
    </font>
    <font>
      <b/>
      <sz val="16"/>
      <color theme="1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b/>
      <u/>
      <sz val="12"/>
      <color theme="1"/>
      <name val="Times New Roman"/>
      <family val="1"/>
    </font>
    <font>
      <sz val="9"/>
      <color rgb="FFFF0000"/>
      <name val="Times New Roman"/>
      <family val="1"/>
    </font>
    <font>
      <sz val="11"/>
      <color indexed="8"/>
      <name val="Times New Roman"/>
      <family val="1"/>
    </font>
    <font>
      <sz val="20"/>
      <color theme="1"/>
      <name val="Times New Roman"/>
      <family val="1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9"/>
      <color indexed="81"/>
      <name val="Tahoma"/>
      <family val="2"/>
    </font>
    <font>
      <b/>
      <sz val="15"/>
      <name val="Times New Roman"/>
      <family val="1"/>
    </font>
    <font>
      <sz val="13"/>
      <name val="Times New Roman"/>
      <family val="1"/>
    </font>
    <font>
      <sz val="20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0"/>
      <name val="Times New Roman"/>
      <family val="1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8"/>
      <color theme="0"/>
      <name val="Times New Roman"/>
      <family val="1"/>
    </font>
    <font>
      <sz val="12"/>
      <color rgb="FF000000"/>
      <name val="Times New Roman"/>
      <family val="1"/>
    </font>
    <font>
      <b/>
      <sz val="8"/>
      <color theme="1"/>
      <name val="Aptos Narrow"/>
      <family val="2"/>
      <scheme val="minor"/>
    </font>
    <font>
      <b/>
      <sz val="8"/>
      <color indexed="8"/>
      <name val="Calibri"/>
      <family val="2"/>
    </font>
    <font>
      <sz val="8"/>
      <color rgb="FF21252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sz val="8"/>
      <color theme="1"/>
      <name val="Calibri"/>
      <family val="2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  <font>
      <sz val="9"/>
      <name val="Aptos Narrow"/>
      <family val="2"/>
      <scheme val="minor"/>
    </font>
    <font>
      <sz val="7"/>
      <color theme="1"/>
      <name val="Times New Roman"/>
      <family val="1"/>
    </font>
    <font>
      <b/>
      <sz val="11"/>
      <color indexed="8"/>
      <name val="Times New Roman"/>
      <family val="1"/>
    </font>
    <font>
      <sz val="12"/>
      <color theme="1"/>
      <name val="Arial"/>
      <family val="2"/>
    </font>
    <font>
      <sz val="9"/>
      <name val="Arial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u/>
      <sz val="9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4506668294322"/>
        <bgColor indexed="24"/>
      </patternFill>
    </fill>
    <fill>
      <patternFill patternType="solid">
        <fgColor theme="4" tint="0.3999450666829432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83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0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/>
      <protection locked="0"/>
    </xf>
    <xf numFmtId="0" fontId="7" fillId="0" borderId="0" xfId="2" applyFont="1" applyAlignment="1" applyProtection="1">
      <alignment horizontal="right"/>
      <protection locked="0"/>
    </xf>
    <xf numFmtId="0" fontId="7" fillId="0" borderId="0" xfId="2" applyFont="1"/>
    <xf numFmtId="0" fontId="5" fillId="0" borderId="1" xfId="0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2" borderId="1" xfId="0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3" fillId="2" borderId="0" xfId="0" applyFont="1" applyFill="1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166" fontId="11" fillId="0" borderId="0" xfId="2" applyNumberFormat="1" applyFont="1" applyAlignment="1">
      <alignment horizontal="center"/>
    </xf>
    <xf numFmtId="0" fontId="8" fillId="0" borderId="0" xfId="2" applyFont="1"/>
    <xf numFmtId="43" fontId="3" fillId="0" borderId="0" xfId="1" applyFont="1"/>
    <xf numFmtId="43" fontId="7" fillId="0" borderId="0" xfId="1" applyFont="1"/>
    <xf numFmtId="43" fontId="5" fillId="0" borderId="0" xfId="1" applyFont="1"/>
    <xf numFmtId="4" fontId="7" fillId="0" borderId="0" xfId="3" applyNumberFormat="1" applyFont="1" applyBorder="1" applyProtection="1"/>
    <xf numFmtId="0" fontId="7" fillId="0" borderId="2" xfId="2" applyFont="1" applyBorder="1"/>
    <xf numFmtId="0" fontId="7" fillId="0" borderId="3" xfId="2" applyFont="1" applyBorder="1"/>
    <xf numFmtId="4" fontId="7" fillId="0" borderId="3" xfId="3" applyNumberFormat="1" applyFont="1" applyBorder="1" applyProtection="1"/>
    <xf numFmtId="0" fontId="7" fillId="0" borderId="4" xfId="2" applyFont="1" applyBorder="1"/>
    <xf numFmtId="0" fontId="7" fillId="3" borderId="5" xfId="2" applyFont="1" applyFill="1" applyBorder="1"/>
    <xf numFmtId="0" fontId="7" fillId="3" borderId="0" xfId="2" applyFont="1" applyFill="1"/>
    <xf numFmtId="0" fontId="7" fillId="0" borderId="6" xfId="2" applyFont="1" applyBorder="1"/>
    <xf numFmtId="0" fontId="14" fillId="3" borderId="5" xfId="2" applyFont="1" applyFill="1" applyBorder="1" applyAlignment="1">
      <alignment horizontal="center"/>
    </xf>
    <xf numFmtId="0" fontId="14" fillId="3" borderId="0" xfId="2" applyFont="1" applyFill="1" applyAlignment="1">
      <alignment horizontal="center"/>
    </xf>
    <xf numFmtId="4" fontId="14" fillId="3" borderId="0" xfId="2" applyNumberFormat="1" applyFont="1" applyFill="1" applyAlignment="1">
      <alignment horizontal="center"/>
    </xf>
    <xf numFmtId="0" fontId="13" fillId="0" borderId="0" xfId="2" applyFont="1" applyAlignment="1">
      <alignment horizontal="right"/>
    </xf>
    <xf numFmtId="0" fontId="14" fillId="3" borderId="7" xfId="2" applyFont="1" applyFill="1" applyBorder="1" applyAlignment="1">
      <alignment horizontal="center"/>
    </xf>
    <xf numFmtId="0" fontId="14" fillId="3" borderId="3" xfId="2" applyFont="1" applyFill="1" applyBorder="1" applyAlignment="1">
      <alignment horizontal="center"/>
    </xf>
    <xf numFmtId="0" fontId="7" fillId="3" borderId="8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7" fillId="0" borderId="5" xfId="2" applyFont="1" applyBorder="1"/>
    <xf numFmtId="0" fontId="13" fillId="0" borderId="0" xfId="0" applyFont="1" applyAlignment="1">
      <alignment horizontal="right"/>
    </xf>
    <xf numFmtId="43" fontId="15" fillId="0" borderId="1" xfId="1" applyFont="1" applyBorder="1" applyProtection="1"/>
    <xf numFmtId="0" fontId="15" fillId="0" borderId="0" xfId="2" applyFont="1"/>
    <xf numFmtId="1" fontId="15" fillId="0" borderId="3" xfId="1" applyNumberFormat="1" applyFont="1" applyBorder="1" applyProtection="1"/>
    <xf numFmtId="1" fontId="15" fillId="0" borderId="0" xfId="1" applyNumberFormat="1" applyFont="1" applyBorder="1" applyProtection="1"/>
    <xf numFmtId="0" fontId="15" fillId="0" borderId="1" xfId="2" applyFont="1" applyBorder="1" applyAlignment="1" applyProtection="1">
      <alignment horizontal="center"/>
      <protection locked="0"/>
    </xf>
    <xf numFmtId="0" fontId="13" fillId="0" borderId="0" xfId="2" applyFont="1"/>
    <xf numFmtId="0" fontId="15" fillId="0" borderId="8" xfId="2" applyFont="1" applyBorder="1" applyAlignment="1" applyProtection="1">
      <alignment horizontal="center"/>
      <protection locked="0"/>
    </xf>
    <xf numFmtId="0" fontId="15" fillId="0" borderId="8" xfId="2" applyFont="1" applyBorder="1" applyProtection="1">
      <protection locked="0"/>
    </xf>
    <xf numFmtId="0" fontId="13" fillId="3" borderId="0" xfId="2" applyFont="1" applyFill="1" applyAlignment="1">
      <alignment horizontal="right"/>
    </xf>
    <xf numFmtId="4" fontId="15" fillId="3" borderId="1" xfId="2" applyNumberFormat="1" applyFont="1" applyFill="1" applyBorder="1" applyAlignment="1" applyProtection="1">
      <alignment horizontal="left"/>
      <protection locked="0"/>
    </xf>
    <xf numFmtId="0" fontId="15" fillId="0" borderId="0" xfId="2" applyFont="1" applyAlignment="1" applyProtection="1">
      <alignment horizontal="center"/>
      <protection locked="0"/>
    </xf>
    <xf numFmtId="4" fontId="15" fillId="3" borderId="0" xfId="2" applyNumberFormat="1" applyFont="1" applyFill="1" applyAlignment="1" applyProtection="1">
      <alignment horizontal="left"/>
      <protection locked="0"/>
    </xf>
    <xf numFmtId="0" fontId="15" fillId="0" borderId="1" xfId="2" applyFont="1" applyBorder="1" applyProtection="1">
      <protection locked="0"/>
    </xf>
    <xf numFmtId="0" fontId="13" fillId="3" borderId="0" xfId="0" applyFont="1" applyFill="1" applyAlignment="1">
      <alignment horizontal="left"/>
    </xf>
    <xf numFmtId="0" fontId="13" fillId="3" borderId="0" xfId="2" applyFont="1" applyFill="1" applyAlignment="1">
      <alignment horizontal="left"/>
    </xf>
    <xf numFmtId="4" fontId="13" fillId="3" borderId="0" xfId="2" applyNumberFormat="1" applyFont="1" applyFill="1" applyAlignment="1">
      <alignment horizontal="left"/>
    </xf>
    <xf numFmtId="0" fontId="7" fillId="0" borderId="7" xfId="2" applyFont="1" applyBorder="1"/>
    <xf numFmtId="0" fontId="13" fillId="0" borderId="7" xfId="2" applyFont="1" applyBorder="1" applyAlignment="1">
      <alignment horizontal="right"/>
    </xf>
    <xf numFmtId="0" fontId="11" fillId="0" borderId="7" xfId="2" applyFont="1" applyBorder="1" applyAlignment="1">
      <alignment horizontal="left"/>
    </xf>
    <xf numFmtId="4" fontId="7" fillId="0" borderId="7" xfId="3" applyNumberFormat="1" applyFont="1" applyBorder="1" applyProtection="1"/>
    <xf numFmtId="0" fontId="17" fillId="0" borderId="0" xfId="2" applyFont="1" applyProtection="1">
      <protection locked="0"/>
    </xf>
    <xf numFmtId="0" fontId="7" fillId="0" borderId="0" xfId="2" applyFont="1" applyAlignment="1" applyProtection="1">
      <alignment horizontal="center"/>
      <protection locked="0"/>
    </xf>
    <xf numFmtId="4" fontId="7" fillId="0" borderId="0" xfId="3" applyNumberFormat="1" applyFont="1" applyBorder="1" applyProtection="1">
      <protection locked="0"/>
    </xf>
    <xf numFmtId="0" fontId="7" fillId="0" borderId="0" xfId="2" applyFont="1" applyProtection="1">
      <protection locked="0"/>
    </xf>
    <xf numFmtId="0" fontId="18" fillId="0" borderId="0" xfId="2" applyFont="1" applyProtection="1">
      <protection locked="0"/>
    </xf>
    <xf numFmtId="43" fontId="17" fillId="0" borderId="3" xfId="1" applyFont="1" applyBorder="1" applyProtection="1">
      <protection locked="0"/>
    </xf>
    <xf numFmtId="0" fontId="7" fillId="0" borderId="7" xfId="2" applyFont="1" applyBorder="1" applyAlignment="1" applyProtection="1">
      <alignment horizontal="center"/>
      <protection locked="0"/>
    </xf>
    <xf numFmtId="4" fontId="7" fillId="0" borderId="7" xfId="2" applyNumberFormat="1" applyFont="1" applyBorder="1" applyAlignment="1" applyProtection="1">
      <alignment horizontal="center"/>
      <protection locked="0"/>
    </xf>
    <xf numFmtId="0" fontId="7" fillId="0" borderId="7" xfId="2" applyFont="1" applyBorder="1" applyProtection="1">
      <protection locked="0"/>
    </xf>
    <xf numFmtId="4" fontId="7" fillId="0" borderId="0" xfId="2" applyNumberFormat="1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7" fillId="0" borderId="7" xfId="2" applyFont="1" applyBorder="1" applyProtection="1">
      <protection locked="0"/>
    </xf>
    <xf numFmtId="4" fontId="17" fillId="0" borderId="7" xfId="3" applyNumberFormat="1" applyFont="1" applyFill="1" applyBorder="1" applyProtection="1">
      <protection locked="0"/>
    </xf>
    <xf numFmtId="0" fontId="17" fillId="0" borderId="0" xfId="2" applyFont="1"/>
    <xf numFmtId="0" fontId="15" fillId="0" borderId="0" xfId="2" applyFont="1" applyAlignment="1">
      <alignment horizontal="left"/>
    </xf>
    <xf numFmtId="0" fontId="15" fillId="0" borderId="6" xfId="2" applyFont="1" applyBorder="1" applyAlignment="1">
      <alignment horizontal="left"/>
    </xf>
    <xf numFmtId="0" fontId="15" fillId="0" borderId="5" xfId="2" applyFont="1" applyBorder="1" applyAlignment="1">
      <alignment horizontal="left"/>
    </xf>
    <xf numFmtId="0" fontId="13" fillId="0" borderId="0" xfId="2" applyFont="1" applyAlignment="1">
      <alignment horizontal="left"/>
    </xf>
    <xf numFmtId="0" fontId="15" fillId="0" borderId="5" xfId="2" applyFont="1" applyBorder="1"/>
    <xf numFmtId="0" fontId="13" fillId="0" borderId="0" xfId="2" applyFont="1" applyAlignment="1">
      <alignment horizontal="center"/>
    </xf>
    <xf numFmtId="0" fontId="13" fillId="0" borderId="0" xfId="2" applyFont="1" applyProtection="1">
      <protection locked="0"/>
    </xf>
    <xf numFmtId="0" fontId="15" fillId="0" borderId="0" xfId="2" applyFont="1" applyAlignment="1">
      <alignment horizontal="center"/>
    </xf>
    <xf numFmtId="0" fontId="15" fillId="0" borderId="6" xfId="2" applyFont="1" applyBorder="1"/>
    <xf numFmtId="0" fontId="15" fillId="0" borderId="0" xfId="2" applyFont="1" applyProtection="1">
      <protection locked="0"/>
    </xf>
    <xf numFmtId="0" fontId="17" fillId="0" borderId="0" xfId="2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0" borderId="9" xfId="2" applyFont="1" applyBorder="1"/>
    <xf numFmtId="0" fontId="13" fillId="0" borderId="7" xfId="2" applyFont="1" applyBorder="1" applyAlignment="1">
      <alignment horizontal="center"/>
    </xf>
    <xf numFmtId="0" fontId="15" fillId="0" borderId="7" xfId="2" applyFont="1" applyBorder="1"/>
    <xf numFmtId="0" fontId="19" fillId="0" borderId="7" xfId="2" applyFont="1" applyBorder="1"/>
    <xf numFmtId="0" fontId="19" fillId="0" borderId="7" xfId="2" applyFont="1" applyBorder="1" applyAlignment="1">
      <alignment horizontal="center"/>
    </xf>
    <xf numFmtId="4" fontId="7" fillId="0" borderId="0" xfId="3" applyNumberFormat="1" applyFont="1" applyProtection="1"/>
    <xf numFmtId="0" fontId="7" fillId="0" borderId="10" xfId="2" applyFont="1" applyBorder="1"/>
    <xf numFmtId="0" fontId="7" fillId="0" borderId="0" xfId="2" applyFont="1" applyAlignment="1">
      <alignment horizontal="center"/>
    </xf>
    <xf numFmtId="4" fontId="7" fillId="0" borderId="0" xfId="2" applyNumberFormat="1" applyFont="1" applyAlignment="1">
      <alignment horizontal="center"/>
    </xf>
    <xf numFmtId="4" fontId="16" fillId="4" borderId="0" xfId="3" applyNumberFormat="1" applyFont="1" applyFill="1" applyBorder="1" applyAlignment="1" applyProtection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0" xfId="0" applyFont="1"/>
    <xf numFmtId="43" fontId="21" fillId="0" borderId="11" xfId="1" applyFont="1" applyBorder="1" applyAlignment="1">
      <alignment horizontal="center"/>
    </xf>
    <xf numFmtId="4" fontId="24" fillId="0" borderId="0" xfId="0" applyNumberFormat="1" applyFont="1" applyAlignment="1">
      <alignment horizontal="left"/>
    </xf>
    <xf numFmtId="0" fontId="25" fillId="0" borderId="0" xfId="0" applyFont="1"/>
    <xf numFmtId="43" fontId="24" fillId="0" borderId="0" xfId="1" applyFont="1" applyAlignment="1">
      <alignment horizontal="right"/>
    </xf>
    <xf numFmtId="0" fontId="26" fillId="0" borderId="0" xfId="0" applyFont="1"/>
    <xf numFmtId="43" fontId="24" fillId="0" borderId="0" xfId="1" applyFont="1" applyAlignment="1">
      <alignment horizontal="center"/>
    </xf>
    <xf numFmtId="43" fontId="24" fillId="0" borderId="0" xfId="1" applyFont="1" applyAlignment="1">
      <alignment horizontal="left"/>
    </xf>
    <xf numFmtId="0" fontId="27" fillId="0" borderId="0" xfId="0" applyFont="1"/>
    <xf numFmtId="43" fontId="21" fillId="0" borderId="0" xfId="1" applyFont="1" applyAlignment="1">
      <alignment horizontal="center"/>
    </xf>
    <xf numFmtId="43" fontId="0" fillId="0" borderId="0" xfId="1" applyFont="1"/>
    <xf numFmtId="43" fontId="24" fillId="0" borderId="0" xfId="1" applyFont="1"/>
    <xf numFmtId="43" fontId="6" fillId="0" borderId="0" xfId="1" applyFont="1" applyBorder="1" applyAlignment="1">
      <alignment horizontal="right"/>
    </xf>
    <xf numFmtId="43" fontId="0" fillId="0" borderId="0" xfId="0" applyNumberFormat="1"/>
    <xf numFmtId="0" fontId="6" fillId="0" borderId="0" xfId="0" applyFont="1"/>
    <xf numFmtId="4" fontId="24" fillId="0" borderId="0" xfId="0" applyNumberFormat="1" applyFont="1"/>
    <xf numFmtId="4" fontId="21" fillId="0" borderId="0" xfId="0" applyNumberFormat="1" applyFont="1" applyAlignment="1">
      <alignment horizontal="center"/>
    </xf>
    <xf numFmtId="0" fontId="0" fillId="0" borderId="7" xfId="0" applyBorder="1"/>
    <xf numFmtId="0" fontId="28" fillId="5" borderId="0" xfId="0" applyFont="1" applyFill="1"/>
    <xf numFmtId="0" fontId="21" fillId="0" borderId="0" xfId="4" applyFont="1" applyAlignment="1">
      <alignment horizontal="center"/>
    </xf>
    <xf numFmtId="14" fontId="6" fillId="0" borderId="0" xfId="4" applyNumberFormat="1" applyAlignment="1">
      <alignment horizontal="center"/>
    </xf>
    <xf numFmtId="43" fontId="6" fillId="0" borderId="0" xfId="1" applyFont="1" applyAlignment="1">
      <alignment horizontal="center"/>
    </xf>
    <xf numFmtId="14" fontId="6" fillId="0" borderId="0" xfId="4" applyNumberFormat="1"/>
    <xf numFmtId="43" fontId="6" fillId="0" borderId="0" xfId="1" applyFont="1" applyAlignment="1">
      <alignment horizontal="right"/>
    </xf>
    <xf numFmtId="14" fontId="21" fillId="0" borderId="0" xfId="4" applyNumberFormat="1" applyFont="1" applyAlignment="1">
      <alignment horizontal="center"/>
    </xf>
    <xf numFmtId="43" fontId="21" fillId="0" borderId="12" xfId="5" applyFont="1" applyBorder="1"/>
    <xf numFmtId="0" fontId="0" fillId="5" borderId="0" xfId="0" applyFill="1"/>
    <xf numFmtId="0" fontId="31" fillId="0" borderId="0" xfId="2" applyFont="1"/>
    <xf numFmtId="0" fontId="22" fillId="0" borderId="0" xfId="2" applyFont="1" applyAlignment="1">
      <alignment horizontal="center"/>
    </xf>
    <xf numFmtId="0" fontId="32" fillId="0" borderId="13" xfId="2" applyFont="1" applyBorder="1" applyAlignment="1">
      <alignment horizontal="center"/>
    </xf>
    <xf numFmtId="0" fontId="32" fillId="0" borderId="8" xfId="2" applyFont="1" applyBorder="1" applyAlignment="1">
      <alignment horizontal="center"/>
    </xf>
    <xf numFmtId="14" fontId="6" fillId="0" borderId="0" xfId="2" applyNumberFormat="1" applyAlignment="1">
      <alignment horizontal="center"/>
    </xf>
    <xf numFmtId="0" fontId="6" fillId="0" borderId="0" xfId="2" applyAlignment="1">
      <alignment horizontal="left"/>
    </xf>
    <xf numFmtId="0" fontId="6" fillId="0" borderId="0" xfId="2" applyAlignment="1">
      <alignment horizontal="center"/>
    </xf>
    <xf numFmtId="43" fontId="6" fillId="0" borderId="0" xfId="1" applyFont="1" applyBorder="1" applyAlignment="1">
      <alignment horizontal="center"/>
    </xf>
    <xf numFmtId="0" fontId="25" fillId="0" borderId="0" xfId="0" applyFont="1" applyAlignment="1">
      <alignment horizontal="right"/>
    </xf>
    <xf numFmtId="43" fontId="25" fillId="0" borderId="15" xfId="1" applyFont="1" applyBorder="1"/>
    <xf numFmtId="0" fontId="32" fillId="0" borderId="0" xfId="2" applyFont="1" applyAlignment="1">
      <alignment horizontal="center"/>
    </xf>
    <xf numFmtId="43" fontId="6" fillId="0" borderId="0" xfId="1" applyFont="1" applyFill="1" applyBorder="1" applyAlignment="1">
      <alignment horizontal="center"/>
    </xf>
    <xf numFmtId="14" fontId="24" fillId="0" borderId="0" xfId="0" applyNumberFormat="1" applyFont="1" applyAlignment="1">
      <alignment horizontal="center"/>
    </xf>
    <xf numFmtId="0" fontId="8" fillId="0" borderId="5" xfId="2" applyFont="1" applyBorder="1"/>
    <xf numFmtId="0" fontId="12" fillId="0" borderId="0" xfId="2" applyFont="1" applyAlignment="1">
      <alignment horizontal="center"/>
    </xf>
    <xf numFmtId="0" fontId="3" fillId="0" borderId="6" xfId="0" applyFont="1" applyBorder="1"/>
    <xf numFmtId="0" fontId="13" fillId="0" borderId="0" xfId="2" applyFont="1" applyAlignment="1">
      <alignment horizontal="right" vertical="center"/>
    </xf>
    <xf numFmtId="43" fontId="15" fillId="0" borderId="1" xfId="1" applyFont="1" applyBorder="1" applyAlignment="1" applyProtection="1">
      <alignment vertical="center"/>
    </xf>
    <xf numFmtId="0" fontId="15" fillId="0" borderId="0" xfId="2" applyFont="1" applyAlignment="1">
      <alignment horizontal="right"/>
    </xf>
    <xf numFmtId="0" fontId="8" fillId="0" borderId="7" xfId="2" applyFont="1" applyBorder="1"/>
    <xf numFmtId="0" fontId="3" fillId="0" borderId="7" xfId="0" applyFont="1" applyBorder="1"/>
    <xf numFmtId="0" fontId="19" fillId="0" borderId="7" xfId="2" applyFont="1" applyBorder="1" applyAlignment="1">
      <alignment horizontal="right"/>
    </xf>
    <xf numFmtId="0" fontId="8" fillId="0" borderId="1" xfId="2" applyFont="1" applyBorder="1" applyAlignment="1" applyProtection="1">
      <alignment horizontal="center"/>
      <protection locked="0"/>
    </xf>
    <xf numFmtId="0" fontId="8" fillId="0" borderId="1" xfId="2" applyFont="1" applyBorder="1" applyProtection="1">
      <protection locked="0"/>
    </xf>
    <xf numFmtId="43" fontId="8" fillId="0" borderId="1" xfId="3" applyFont="1" applyBorder="1" applyProtection="1"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 wrapText="1"/>
      <protection locked="0"/>
    </xf>
    <xf numFmtId="0" fontId="11" fillId="0" borderId="3" xfId="2" applyFont="1" applyBorder="1" applyAlignment="1" applyProtection="1">
      <alignment horizontal="center"/>
      <protection locked="0"/>
    </xf>
    <xf numFmtId="43" fontId="8" fillId="0" borderId="3" xfId="3" applyFont="1" applyBorder="1" applyProtection="1">
      <protection locked="0"/>
    </xf>
    <xf numFmtId="0" fontId="13" fillId="0" borderId="5" xfId="2" applyFont="1" applyBorder="1"/>
    <xf numFmtId="0" fontId="34" fillId="0" borderId="6" xfId="0" applyFont="1" applyBorder="1"/>
    <xf numFmtId="0" fontId="34" fillId="0" borderId="0" xfId="0" applyFont="1"/>
    <xf numFmtId="0" fontId="11" fillId="0" borderId="0" xfId="2" applyFont="1"/>
    <xf numFmtId="0" fontId="3" fillId="0" borderId="9" xfId="0" applyFont="1" applyBorder="1"/>
    <xf numFmtId="0" fontId="3" fillId="0" borderId="10" xfId="0" applyFont="1" applyBorder="1"/>
    <xf numFmtId="0" fontId="33" fillId="4" borderId="1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/>
    </xf>
    <xf numFmtId="0" fontId="35" fillId="0" borderId="0" xfId="6" applyFont="1"/>
    <xf numFmtId="0" fontId="3" fillId="0" borderId="4" xfId="0" applyFont="1" applyBorder="1"/>
    <xf numFmtId="0" fontId="35" fillId="0" borderId="5" xfId="6" applyFont="1" applyBorder="1"/>
    <xf numFmtId="0" fontId="8" fillId="2" borderId="0" xfId="6" applyFont="1" applyFill="1"/>
    <xf numFmtId="0" fontId="13" fillId="2" borderId="0" xfId="6" applyFont="1" applyFill="1" applyAlignment="1">
      <alignment horizontal="center"/>
    </xf>
    <xf numFmtId="4" fontId="8" fillId="2" borderId="0" xfId="6" applyNumberFormat="1" applyFont="1" applyFill="1"/>
    <xf numFmtId="49" fontId="35" fillId="0" borderId="0" xfId="6" applyNumberFormat="1" applyFont="1"/>
    <xf numFmtId="49" fontId="35" fillId="0" borderId="5" xfId="6" applyNumberFormat="1" applyFont="1" applyBorder="1"/>
    <xf numFmtId="49" fontId="13" fillId="2" borderId="0" xfId="6" applyNumberFormat="1" applyFont="1" applyFill="1" applyAlignment="1">
      <alignment horizontal="right"/>
    </xf>
    <xf numFmtId="0" fontId="8" fillId="0" borderId="0" xfId="6" applyFont="1"/>
    <xf numFmtId="49" fontId="17" fillId="2" borderId="0" xfId="6" applyNumberFormat="1" applyFont="1" applyFill="1" applyProtection="1">
      <protection locked="0"/>
    </xf>
    <xf numFmtId="49" fontId="13" fillId="2" borderId="0" xfId="6" applyNumberFormat="1" applyFont="1" applyFill="1"/>
    <xf numFmtId="43" fontId="8" fillId="0" borderId="0" xfId="1" applyFont="1" applyBorder="1"/>
    <xf numFmtId="0" fontId="37" fillId="2" borderId="0" xfId="0" applyFont="1" applyFill="1"/>
    <xf numFmtId="43" fontId="11" fillId="2" borderId="0" xfId="1" applyFont="1" applyFill="1" applyBorder="1" applyAlignment="1">
      <alignment horizontal="left"/>
    </xf>
    <xf numFmtId="0" fontId="13" fillId="2" borderId="0" xfId="6" applyFont="1" applyFill="1" applyAlignment="1">
      <alignment vertical="center"/>
    </xf>
    <xf numFmtId="43" fontId="3" fillId="2" borderId="0" xfId="1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13" fillId="3" borderId="0" xfId="0" applyFont="1" applyFill="1" applyAlignment="1">
      <alignment horizontal="right"/>
    </xf>
    <xf numFmtId="0" fontId="17" fillId="3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center"/>
      <protection locked="0"/>
    </xf>
    <xf numFmtId="0" fontId="15" fillId="2" borderId="1" xfId="6" applyFont="1" applyFill="1" applyBorder="1" applyAlignment="1" applyProtection="1">
      <alignment horizontal="center"/>
      <protection locked="0"/>
    </xf>
    <xf numFmtId="43" fontId="13" fillId="2" borderId="1" xfId="1" applyFont="1" applyFill="1" applyBorder="1" applyAlignment="1" applyProtection="1">
      <alignment horizontal="center"/>
      <protection locked="0"/>
    </xf>
    <xf numFmtId="43" fontId="13" fillId="2" borderId="0" xfId="1" applyFont="1" applyFill="1" applyBorder="1" applyAlignment="1">
      <alignment horizontal="right"/>
    </xf>
    <xf numFmtId="167" fontId="15" fillId="2" borderId="1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8" fontId="11" fillId="2" borderId="0" xfId="6" applyNumberFormat="1" applyFont="1" applyFill="1" applyAlignment="1" applyProtection="1">
      <alignment horizontal="center"/>
      <protection locked="0"/>
    </xf>
    <xf numFmtId="43" fontId="39" fillId="2" borderId="1" xfId="1" applyFont="1" applyFill="1" applyBorder="1" applyAlignment="1" applyProtection="1">
      <alignment horizontal="center"/>
      <protection locked="0"/>
    </xf>
    <xf numFmtId="0" fontId="8" fillId="0" borderId="0" xfId="6" applyFont="1" applyProtection="1">
      <protection locked="0"/>
    </xf>
    <xf numFmtId="0" fontId="8" fillId="2" borderId="0" xfId="6" applyFont="1" applyFill="1" applyProtection="1">
      <protection locked="0"/>
    </xf>
    <xf numFmtId="0" fontId="39" fillId="2" borderId="0" xfId="6" applyFont="1" applyFill="1" applyProtection="1">
      <protection locked="0"/>
    </xf>
    <xf numFmtId="4" fontId="11" fillId="2" borderId="0" xfId="6" applyNumberFormat="1" applyFont="1" applyFill="1" applyProtection="1">
      <protection locked="0"/>
    </xf>
    <xf numFmtId="0" fontId="17" fillId="2" borderId="0" xfId="6" applyFont="1" applyFill="1" applyProtection="1">
      <protection locked="0"/>
    </xf>
    <xf numFmtId="0" fontId="40" fillId="3" borderId="0" xfId="2" applyFont="1" applyFill="1"/>
    <xf numFmtId="0" fontId="40" fillId="3" borderId="5" xfId="2" applyFont="1" applyFill="1" applyBorder="1"/>
    <xf numFmtId="0" fontId="41" fillId="2" borderId="0" xfId="6" applyFont="1" applyFill="1"/>
    <xf numFmtId="0" fontId="42" fillId="0" borderId="6" xfId="0" applyFont="1" applyBorder="1"/>
    <xf numFmtId="0" fontId="41" fillId="3" borderId="0" xfId="2" applyFont="1" applyFill="1"/>
    <xf numFmtId="0" fontId="41" fillId="3" borderId="5" xfId="2" applyFont="1" applyFill="1" applyBorder="1"/>
    <xf numFmtId="0" fontId="43" fillId="2" borderId="0" xfId="2" applyFont="1" applyFill="1" applyAlignment="1">
      <alignment horizontal="center"/>
    </xf>
    <xf numFmtId="0" fontId="41" fillId="2" borderId="0" xfId="2" applyFont="1" applyFill="1"/>
    <xf numFmtId="164" fontId="42" fillId="0" borderId="7" xfId="0" applyNumberFormat="1" applyFont="1" applyBorder="1" applyAlignment="1" applyProtection="1">
      <alignment horizontal="center" vertical="center"/>
      <protection locked="0"/>
    </xf>
    <xf numFmtId="164" fontId="42" fillId="0" borderId="0" xfId="0" applyNumberFormat="1" applyFont="1"/>
    <xf numFmtId="0" fontId="43" fillId="3" borderId="0" xfId="2" applyFont="1" applyFill="1"/>
    <xf numFmtId="0" fontId="43" fillId="3" borderId="5" xfId="2" applyFont="1" applyFill="1" applyBorder="1"/>
    <xf numFmtId="0" fontId="43" fillId="2" borderId="0" xfId="2" applyFont="1" applyFill="1"/>
    <xf numFmtId="0" fontId="44" fillId="0" borderId="6" xfId="0" applyFont="1" applyBorder="1"/>
    <xf numFmtId="0" fontId="45" fillId="3" borderId="0" xfId="2" applyFont="1" applyFill="1"/>
    <xf numFmtId="0" fontId="45" fillId="3" borderId="5" xfId="2" applyFont="1" applyFill="1" applyBorder="1"/>
    <xf numFmtId="164" fontId="42" fillId="0" borderId="0" xfId="0" applyNumberFormat="1" applyFont="1" applyAlignment="1">
      <alignment horizontal="center"/>
    </xf>
    <xf numFmtId="0" fontId="8" fillId="3" borderId="0" xfId="2" applyFont="1" applyFill="1"/>
    <xf numFmtId="0" fontId="8" fillId="3" borderId="5" xfId="2" applyFont="1" applyFill="1" applyBorder="1"/>
    <xf numFmtId="0" fontId="35" fillId="0" borderId="9" xfId="6" applyFont="1" applyBorder="1"/>
    <xf numFmtId="0" fontId="8" fillId="0" borderId="7" xfId="6" applyFont="1" applyBorder="1"/>
    <xf numFmtId="0" fontId="11" fillId="3" borderId="7" xfId="2" applyFont="1" applyFill="1" applyBorder="1" applyAlignment="1">
      <alignment horizontal="right"/>
    </xf>
    <xf numFmtId="0" fontId="33" fillId="4" borderId="1" xfId="6" applyFont="1" applyFill="1" applyBorder="1" applyAlignment="1">
      <alignment horizontal="center"/>
    </xf>
    <xf numFmtId="43" fontId="33" fillId="4" borderId="1" xfId="1" applyFont="1" applyFill="1" applyBorder="1" applyAlignment="1" applyProtection="1">
      <alignment horizontal="center"/>
      <protection locked="0"/>
    </xf>
    <xf numFmtId="167" fontId="13" fillId="2" borderId="1" xfId="1" applyNumberFormat="1" applyFont="1" applyFill="1" applyBorder="1" applyAlignment="1" applyProtection="1">
      <protection locked="0"/>
    </xf>
    <xf numFmtId="0" fontId="8" fillId="0" borderId="6" xfId="2" applyFont="1" applyBorder="1"/>
    <xf numFmtId="165" fontId="15" fillId="0" borderId="5" xfId="2" applyNumberFormat="1" applyFont="1" applyBorder="1" applyAlignment="1">
      <alignment horizontal="center"/>
    </xf>
    <xf numFmtId="165" fontId="15" fillId="0" borderId="0" xfId="2" applyNumberFormat="1" applyFont="1" applyAlignment="1">
      <alignment horizontal="center"/>
    </xf>
    <xf numFmtId="0" fontId="17" fillId="0" borderId="0" xfId="2" applyFont="1" applyAlignment="1">
      <alignment horizontal="right"/>
    </xf>
    <xf numFmtId="0" fontId="13" fillId="0" borderId="5" xfId="2" applyFont="1" applyBorder="1" applyAlignment="1">
      <alignment horizontal="center"/>
    </xf>
    <xf numFmtId="43" fontId="15" fillId="0" borderId="1" xfId="1" applyFont="1" applyFill="1" applyBorder="1" applyAlignment="1" applyProtection="1"/>
    <xf numFmtId="0" fontId="8" fillId="0" borderId="18" xfId="2" applyFont="1" applyBorder="1" applyProtection="1">
      <protection locked="0"/>
    </xf>
    <xf numFmtId="4" fontId="8" fillId="0" borderId="18" xfId="2" applyNumberFormat="1" applyFont="1" applyBorder="1" applyProtection="1">
      <protection locked="0"/>
    </xf>
    <xf numFmtId="0" fontId="8" fillId="0" borderId="17" xfId="2" applyFont="1" applyBorder="1" applyProtection="1">
      <protection locked="0"/>
    </xf>
    <xf numFmtId="0" fontId="17" fillId="0" borderId="0" xfId="2" applyFont="1" applyAlignment="1" applyProtection="1">
      <alignment horizontal="center"/>
      <protection locked="0"/>
    </xf>
    <xf numFmtId="0" fontId="8" fillId="0" borderId="18" xfId="2" applyFont="1" applyBorder="1"/>
    <xf numFmtId="0" fontId="9" fillId="0" borderId="5" xfId="2" applyFont="1" applyBorder="1"/>
    <xf numFmtId="0" fontId="46" fillId="0" borderId="0" xfId="2" applyFont="1" applyAlignment="1" applyProtection="1">
      <alignment horizontal="center"/>
      <protection locked="0"/>
    </xf>
    <xf numFmtId="0" fontId="9" fillId="0" borderId="6" xfId="2" applyFont="1" applyBorder="1"/>
    <xf numFmtId="0" fontId="9" fillId="0" borderId="0" xfId="2" applyFont="1"/>
    <xf numFmtId="164" fontId="38" fillId="0" borderId="0" xfId="0" applyNumberFormat="1" applyFont="1"/>
    <xf numFmtId="0" fontId="8" fillId="0" borderId="9" xfId="2" applyFont="1" applyBorder="1"/>
    <xf numFmtId="0" fontId="11" fillId="0" borderId="7" xfId="2" applyFont="1" applyBorder="1" applyAlignment="1">
      <alignment horizontal="right"/>
    </xf>
    <xf numFmtId="0" fontId="8" fillId="0" borderId="10" xfId="2" applyFont="1" applyBorder="1"/>
    <xf numFmtId="0" fontId="34" fillId="0" borderId="0" xfId="0" applyFont="1" applyAlignment="1">
      <alignment horizontal="center"/>
    </xf>
    <xf numFmtId="4" fontId="7" fillId="0" borderId="0" xfId="2" applyNumberFormat="1" applyFont="1"/>
    <xf numFmtId="0" fontId="47" fillId="0" borderId="0" xfId="2" applyFont="1" applyAlignment="1">
      <alignment horizontal="center"/>
    </xf>
    <xf numFmtId="43" fontId="23" fillId="0" borderId="0" xfId="1" applyFont="1" applyAlignment="1">
      <alignment horizontal="center"/>
    </xf>
    <xf numFmtId="43" fontId="21" fillId="0" borderId="0" xfId="1" applyFont="1"/>
    <xf numFmtId="43" fontId="0" fillId="0" borderId="7" xfId="1" applyFont="1" applyBorder="1"/>
    <xf numFmtId="43" fontId="28" fillId="5" borderId="0" xfId="1" applyFont="1" applyFill="1"/>
    <xf numFmtId="43" fontId="6" fillId="0" borderId="0" xfId="1" applyFont="1"/>
    <xf numFmtId="43" fontId="0" fillId="5" borderId="0" xfId="1" applyFont="1" applyFill="1"/>
    <xf numFmtId="43" fontId="32" fillId="0" borderId="14" xfId="1" applyFont="1" applyBorder="1" applyAlignment="1">
      <alignment horizontal="center"/>
    </xf>
    <xf numFmtId="43" fontId="47" fillId="0" borderId="0" xfId="1" applyFont="1" applyBorder="1" applyAlignment="1">
      <alignment horizontal="center"/>
    </xf>
    <xf numFmtId="43" fontId="32" fillId="0" borderId="0" xfId="1" applyFont="1" applyAlignment="1">
      <alignment horizontal="center"/>
    </xf>
    <xf numFmtId="43" fontId="25" fillId="0" borderId="12" xfId="1" applyFont="1" applyBorder="1"/>
    <xf numFmtId="43" fontId="47" fillId="0" borderId="0" xfId="1" applyFont="1" applyAlignment="1">
      <alignment horizontal="center"/>
    </xf>
    <xf numFmtId="43" fontId="11" fillId="0" borderId="7" xfId="3" applyFont="1" applyFill="1" applyBorder="1" applyAlignment="1" applyProtection="1">
      <alignment horizontal="right"/>
    </xf>
    <xf numFmtId="0" fontId="11" fillId="0" borderId="0" xfId="2" applyFont="1" applyAlignment="1">
      <alignment horizontal="right"/>
    </xf>
    <xf numFmtId="0" fontId="8" fillId="0" borderId="7" xfId="2" applyFont="1" applyBorder="1" applyAlignment="1">
      <alignment horizontal="center"/>
    </xf>
    <xf numFmtId="49" fontId="11" fillId="2" borderId="0" xfId="6" applyNumberFormat="1" applyFont="1" applyFill="1" applyAlignment="1">
      <alignment horizontal="right"/>
    </xf>
    <xf numFmtId="49" fontId="8" fillId="2" borderId="1" xfId="1" applyNumberFormat="1" applyFont="1" applyFill="1" applyBorder="1" applyAlignment="1" applyProtection="1"/>
    <xf numFmtId="49" fontId="8" fillId="2" borderId="1" xfId="1" applyNumberFormat="1" applyFont="1" applyFill="1" applyBorder="1" applyAlignment="1" applyProtection="1">
      <alignment horizontal="left"/>
    </xf>
    <xf numFmtId="49" fontId="38" fillId="2" borderId="17" xfId="1" applyNumberFormat="1" applyFont="1" applyFill="1" applyBorder="1" applyProtection="1"/>
    <xf numFmtId="43" fontId="38" fillId="2" borderId="0" xfId="1" applyFont="1" applyFill="1" applyBorder="1" applyProtection="1">
      <protection locked="0"/>
    </xf>
    <xf numFmtId="0" fontId="48" fillId="2" borderId="0" xfId="0" applyFont="1" applyFill="1" applyProtection="1">
      <protection locked="0"/>
    </xf>
    <xf numFmtId="0" fontId="8" fillId="2" borderId="0" xfId="6" applyFont="1" applyFill="1" applyAlignment="1" applyProtection="1">
      <alignment horizontal="left" wrapText="1"/>
      <protection locked="0"/>
    </xf>
    <xf numFmtId="0" fontId="45" fillId="2" borderId="7" xfId="2" applyFont="1" applyFill="1" applyBorder="1" applyAlignment="1" applyProtection="1">
      <alignment horizontal="center" vertical="center"/>
      <protection locked="0"/>
    </xf>
    <xf numFmtId="0" fontId="45" fillId="2" borderId="0" xfId="6" applyFont="1" applyFill="1"/>
    <xf numFmtId="0" fontId="19" fillId="2" borderId="0" xfId="2" applyFont="1" applyFill="1" applyAlignment="1">
      <alignment horizontal="center"/>
    </xf>
    <xf numFmtId="0" fontId="45" fillId="2" borderId="0" xfId="2" applyFont="1" applyFill="1"/>
    <xf numFmtId="0" fontId="19" fillId="2" borderId="0" xfId="6" applyFont="1" applyFill="1"/>
    <xf numFmtId="0" fontId="8" fillId="0" borderId="2" xfId="2" applyFont="1" applyBorder="1"/>
    <xf numFmtId="0" fontId="8" fillId="0" borderId="3" xfId="2" applyFont="1" applyBorder="1"/>
    <xf numFmtId="0" fontId="8" fillId="0" borderId="4" xfId="2" applyFont="1" applyBorder="1"/>
    <xf numFmtId="0" fontId="17" fillId="0" borderId="0" xfId="2" applyFont="1" applyAlignment="1">
      <alignment horizontal="left" vertical="top"/>
    </xf>
    <xf numFmtId="0" fontId="11" fillId="0" borderId="0" xfId="2" applyFont="1" applyAlignment="1">
      <alignment horizontal="left"/>
    </xf>
    <xf numFmtId="0" fontId="45" fillId="0" borderId="0" xfId="7" applyFont="1"/>
    <xf numFmtId="15" fontId="45" fillId="0" borderId="0" xfId="7" applyNumberFormat="1" applyFont="1"/>
    <xf numFmtId="0" fontId="45" fillId="0" borderId="0" xfId="7" applyFont="1" applyAlignment="1">
      <alignment wrapText="1"/>
    </xf>
    <xf numFmtId="0" fontId="19" fillId="0" borderId="0" xfId="7" applyFont="1" applyAlignment="1">
      <alignment horizontal="center"/>
    </xf>
    <xf numFmtId="0" fontId="45" fillId="0" borderId="0" xfId="7" applyFont="1" applyAlignment="1">
      <alignment horizontal="center"/>
    </xf>
    <xf numFmtId="0" fontId="49" fillId="2" borderId="0" xfId="0" applyFont="1" applyFill="1" applyAlignment="1">
      <alignment horizontal="right" vertical="center"/>
    </xf>
    <xf numFmtId="164" fontId="50" fillId="0" borderId="1" xfId="0" applyNumberFormat="1" applyFont="1" applyBorder="1" applyAlignment="1">
      <alignment horizontal="center" vertical="center"/>
    </xf>
    <xf numFmtId="0" fontId="49" fillId="2" borderId="1" xfId="0" applyFont="1" applyFill="1" applyBorder="1" applyAlignment="1">
      <alignment horizontal="right" vertical="center"/>
    </xf>
    <xf numFmtId="49" fontId="50" fillId="2" borderId="16" xfId="1" applyNumberFormat="1" applyFont="1" applyFill="1" applyBorder="1" applyAlignment="1">
      <alignment vertical="center"/>
    </xf>
    <xf numFmtId="0" fontId="49" fillId="2" borderId="1" xfId="0" applyFont="1" applyFill="1" applyBorder="1" applyAlignment="1">
      <alignment wrapText="1"/>
    </xf>
    <xf numFmtId="49" fontId="50" fillId="2" borderId="1" xfId="1" applyNumberFormat="1" applyFont="1" applyFill="1" applyBorder="1" applyAlignment="1">
      <alignment horizontal="left" vertical="center"/>
    </xf>
    <xf numFmtId="0" fontId="49" fillId="6" borderId="1" xfId="7" applyFont="1" applyFill="1" applyBorder="1" applyAlignment="1">
      <alignment horizontal="center" wrapText="1"/>
    </xf>
    <xf numFmtId="43" fontId="19" fillId="0" borderId="1" xfId="1" applyFont="1" applyFill="1" applyBorder="1" applyAlignment="1" applyProtection="1">
      <alignment wrapText="1"/>
      <protection locked="0"/>
    </xf>
    <xf numFmtId="0" fontId="19" fillId="0" borderId="1" xfId="7" applyFont="1" applyBorder="1"/>
    <xf numFmtId="0" fontId="45" fillId="0" borderId="1" xfId="7" applyFont="1" applyBorder="1"/>
    <xf numFmtId="0" fontId="19" fillId="0" borderId="1" xfId="7" applyFont="1" applyBorder="1" applyAlignment="1">
      <alignment horizontal="right"/>
    </xf>
    <xf numFmtId="0" fontId="51" fillId="6" borderId="1" xfId="7" applyFont="1" applyFill="1" applyBorder="1" applyAlignment="1">
      <alignment horizontal="center" vertical="center" wrapText="1"/>
    </xf>
    <xf numFmtId="0" fontId="19" fillId="0" borderId="0" xfId="7" applyFont="1" applyAlignment="1">
      <alignment horizontal="center" vertical="center"/>
    </xf>
    <xf numFmtId="4" fontId="51" fillId="8" borderId="1" xfId="7" applyNumberFormat="1" applyFont="1" applyFill="1" applyBorder="1" applyAlignment="1">
      <alignment horizontal="center" vertical="center" wrapText="1"/>
    </xf>
    <xf numFmtId="4" fontId="51" fillId="8" borderId="1" xfId="3" applyNumberFormat="1" applyFont="1" applyFill="1" applyBorder="1" applyAlignment="1" applyProtection="1">
      <alignment horizontal="center" vertical="center" wrapText="1"/>
    </xf>
    <xf numFmtId="15" fontId="51" fillId="8" borderId="1" xfId="3" applyNumberFormat="1" applyFont="1" applyFill="1" applyBorder="1" applyAlignment="1" applyProtection="1">
      <alignment horizontal="center" vertical="center"/>
    </xf>
    <xf numFmtId="0" fontId="39" fillId="9" borderId="1" xfId="7" applyFont="1" applyFill="1" applyBorder="1" applyAlignment="1" applyProtection="1">
      <alignment horizontal="center"/>
      <protection locked="0"/>
    </xf>
    <xf numFmtId="49" fontId="39" fillId="9" borderId="1" xfId="7" applyNumberFormat="1" applyFont="1" applyFill="1" applyBorder="1" applyAlignment="1" applyProtection="1">
      <alignment horizontal="center" wrapText="1"/>
      <protection locked="0"/>
    </xf>
    <xf numFmtId="15" fontId="39" fillId="9" borderId="1" xfId="7" applyNumberFormat="1" applyFont="1" applyFill="1" applyBorder="1" applyAlignment="1" applyProtection="1">
      <alignment horizontal="center"/>
      <protection locked="0"/>
    </xf>
    <xf numFmtId="15" fontId="39" fillId="9" borderId="1" xfId="7" applyNumberFormat="1" applyFont="1" applyFill="1" applyBorder="1" applyAlignment="1" applyProtection="1">
      <alignment horizontal="left" vertical="top" wrapText="1"/>
      <protection locked="0"/>
    </xf>
    <xf numFmtId="4" fontId="39" fillId="9" borderId="1" xfId="7" applyNumberFormat="1" applyFont="1" applyFill="1" applyBorder="1" applyAlignment="1" applyProtection="1">
      <alignment horizontal="right"/>
      <protection locked="0"/>
    </xf>
    <xf numFmtId="39" fontId="39" fillId="9" borderId="1" xfId="7" applyNumberFormat="1" applyFont="1" applyFill="1" applyBorder="1" applyAlignment="1" applyProtection="1">
      <alignment horizontal="right"/>
      <protection locked="0"/>
    </xf>
    <xf numFmtId="4" fontId="39" fillId="9" borderId="1" xfId="3" applyNumberFormat="1" applyFont="1" applyFill="1" applyBorder="1" applyAlignment="1" applyProtection="1">
      <alignment wrapText="1"/>
      <protection locked="0"/>
    </xf>
    <xf numFmtId="0" fontId="39" fillId="9" borderId="1" xfId="3" applyNumberFormat="1" applyFont="1" applyFill="1" applyBorder="1" applyAlignment="1" applyProtection="1">
      <alignment horizontal="center" wrapText="1"/>
      <protection locked="0"/>
    </xf>
    <xf numFmtId="43" fontId="39" fillId="0" borderId="1" xfId="1" applyFont="1" applyBorder="1" applyAlignment="1">
      <alignment vertical="center" wrapText="1"/>
    </xf>
    <xf numFmtId="0" fontId="39" fillId="9" borderId="1" xfId="3" applyNumberFormat="1" applyFont="1" applyFill="1" applyBorder="1" applyAlignment="1" applyProtection="1">
      <alignment wrapText="1"/>
      <protection locked="0"/>
    </xf>
    <xf numFmtId="0" fontId="39" fillId="0" borderId="1" xfId="7" applyFont="1" applyBorder="1" applyAlignment="1">
      <alignment horizontal="center" wrapText="1"/>
    </xf>
    <xf numFmtId="43" fontId="39" fillId="0" borderId="1" xfId="1" applyFont="1" applyBorder="1" applyAlignment="1">
      <alignment wrapText="1"/>
    </xf>
    <xf numFmtId="43" fontId="39" fillId="0" borderId="1" xfId="1" applyFont="1" applyBorder="1" applyAlignment="1">
      <alignment horizontal="center" wrapText="1"/>
    </xf>
    <xf numFmtId="15" fontId="39" fillId="9" borderId="13" xfId="7" applyNumberFormat="1" applyFont="1" applyFill="1" applyBorder="1" applyAlignment="1" applyProtection="1">
      <alignment horizontal="center"/>
      <protection locked="0"/>
    </xf>
    <xf numFmtId="15" fontId="39" fillId="9" borderId="13" xfId="7" applyNumberFormat="1" applyFont="1" applyFill="1" applyBorder="1" applyAlignment="1" applyProtection="1">
      <alignment wrapText="1"/>
      <protection locked="0"/>
    </xf>
    <xf numFmtId="43" fontId="39" fillId="9" borderId="1" xfId="1" applyFont="1" applyFill="1" applyBorder="1" applyAlignment="1" applyProtection="1">
      <alignment wrapText="1"/>
      <protection locked="0"/>
    </xf>
    <xf numFmtId="4" fontId="39" fillId="9" borderId="1" xfId="3" applyNumberFormat="1" applyFont="1" applyFill="1" applyBorder="1" applyAlignment="1" applyProtection="1">
      <alignment vertical="top" wrapText="1"/>
      <protection locked="0"/>
    </xf>
    <xf numFmtId="0" fontId="39" fillId="0" borderId="1" xfId="1" applyNumberFormat="1" applyFont="1" applyBorder="1" applyAlignment="1">
      <alignment horizontal="center" wrapText="1"/>
    </xf>
    <xf numFmtId="0" fontId="39" fillId="9" borderId="1" xfId="3" applyNumberFormat="1" applyFont="1" applyFill="1" applyBorder="1" applyAlignment="1" applyProtection="1">
      <alignment vertical="top" wrapText="1"/>
      <protection locked="0"/>
    </xf>
    <xf numFmtId="43" fontId="39" fillId="9" borderId="1" xfId="3" applyFont="1" applyFill="1" applyBorder="1" applyAlignment="1" applyProtection="1">
      <alignment horizontal="center" wrapText="1"/>
      <protection locked="0"/>
    </xf>
    <xf numFmtId="1" fontId="39" fillId="9" borderId="1" xfId="7" applyNumberFormat="1" applyFont="1" applyFill="1" applyBorder="1" applyAlignment="1" applyProtection="1">
      <alignment horizontal="center"/>
      <protection locked="0"/>
    </xf>
    <xf numFmtId="43" fontId="52" fillId="0" borderId="1" xfId="3" applyFont="1" applyBorder="1" applyAlignment="1">
      <alignment horizontal="left" vertical="top" wrapText="1"/>
    </xf>
    <xf numFmtId="43" fontId="53" fillId="0" borderId="1" xfId="1" applyFont="1" applyBorder="1" applyAlignment="1"/>
    <xf numFmtId="43" fontId="52" fillId="0" borderId="1" xfId="3" applyFont="1" applyBorder="1" applyAlignment="1">
      <alignment wrapText="1"/>
    </xf>
    <xf numFmtId="43" fontId="52" fillId="0" borderId="1" xfId="3" applyFont="1" applyFill="1" applyBorder="1" applyAlignment="1">
      <alignment horizontal="left" vertical="top" wrapText="1"/>
    </xf>
    <xf numFmtId="43" fontId="52" fillId="0" borderId="1" xfId="3" applyFont="1" applyFill="1" applyBorder="1" applyAlignment="1">
      <alignment wrapText="1"/>
    </xf>
    <xf numFmtId="0" fontId="54" fillId="6" borderId="1" xfId="7" applyFont="1" applyFill="1" applyBorder="1" applyProtection="1">
      <protection locked="0"/>
    </xf>
    <xf numFmtId="4" fontId="51" fillId="8" borderId="1" xfId="7" applyNumberFormat="1" applyFont="1" applyFill="1" applyBorder="1" applyAlignment="1" applyProtection="1">
      <alignment horizontal="right"/>
      <protection locked="0"/>
    </xf>
    <xf numFmtId="15" fontId="51" fillId="8" borderId="1" xfId="7" applyNumberFormat="1" applyFont="1" applyFill="1" applyBorder="1" applyAlignment="1" applyProtection="1">
      <alignment horizontal="right"/>
      <protection locked="0"/>
    </xf>
    <xf numFmtId="4" fontId="51" fillId="8" borderId="1" xfId="7" applyNumberFormat="1" applyFont="1" applyFill="1" applyBorder="1" applyAlignment="1" applyProtection="1">
      <alignment wrapText="1"/>
      <protection locked="0"/>
    </xf>
    <xf numFmtId="4" fontId="51" fillId="8" borderId="1" xfId="3" applyNumberFormat="1" applyFont="1" applyFill="1" applyBorder="1" applyAlignment="1" applyProtection="1">
      <protection locked="0"/>
    </xf>
    <xf numFmtId="0" fontId="8" fillId="9" borderId="0" xfId="3" applyNumberFormat="1" applyFont="1" applyFill="1" applyBorder="1" applyAlignment="1" applyProtection="1">
      <alignment wrapText="1"/>
      <protection locked="0"/>
    </xf>
    <xf numFmtId="0" fontId="8" fillId="9" borderId="0" xfId="3" applyNumberFormat="1" applyFont="1" applyFill="1" applyBorder="1" applyAlignment="1" applyProtection="1">
      <alignment horizontal="center" wrapText="1"/>
      <protection locked="0"/>
    </xf>
    <xf numFmtId="43" fontId="3" fillId="0" borderId="0" xfId="1" applyFont="1" applyBorder="1" applyAlignment="1"/>
    <xf numFmtId="0" fontId="19" fillId="0" borderId="0" xfId="7" applyFont="1" applyAlignment="1">
      <alignment horizontal="left" vertical="top" wrapText="1"/>
    </xf>
    <xf numFmtId="0" fontId="19" fillId="0" borderId="0" xfId="7" applyFont="1" applyAlignment="1">
      <alignment horizontal="right" vertical="center" wrapText="1"/>
    </xf>
    <xf numFmtId="4" fontId="45" fillId="0" borderId="0" xfId="7" applyNumberFormat="1" applyFont="1"/>
    <xf numFmtId="0" fontId="45" fillId="0" borderId="0" xfId="7" applyFont="1" applyProtection="1">
      <protection locked="0"/>
    </xf>
    <xf numFmtId="0" fontId="45" fillId="9" borderId="0" xfId="3" applyNumberFormat="1" applyFont="1" applyFill="1" applyBorder="1" applyAlignment="1" applyProtection="1">
      <alignment wrapText="1"/>
      <protection locked="0"/>
    </xf>
    <xf numFmtId="0" fontId="45" fillId="0" borderId="7" xfId="7" applyFont="1" applyBorder="1" applyAlignment="1" applyProtection="1">
      <alignment horizontal="left"/>
      <protection locked="0"/>
    </xf>
    <xf numFmtId="0" fontId="45" fillId="0" borderId="7" xfId="7" applyFont="1" applyBorder="1" applyProtection="1">
      <protection locked="0"/>
    </xf>
    <xf numFmtId="15" fontId="19" fillId="0" borderId="0" xfId="7" applyNumberFormat="1" applyFont="1" applyAlignment="1">
      <alignment horizontal="center"/>
    </xf>
    <xf numFmtId="0" fontId="19" fillId="0" borderId="0" xfId="7" applyFont="1"/>
    <xf numFmtId="0" fontId="49" fillId="0" borderId="0" xfId="0" applyFont="1"/>
    <xf numFmtId="15" fontId="45" fillId="0" borderId="0" xfId="7" applyNumberFormat="1" applyFont="1" applyAlignment="1">
      <alignment horizontal="center"/>
    </xf>
    <xf numFmtId="0" fontId="15" fillId="2" borderId="0" xfId="0" applyFont="1" applyFill="1"/>
    <xf numFmtId="0" fontId="8" fillId="2" borderId="0" xfId="2" applyFont="1" applyFill="1"/>
    <xf numFmtId="0" fontId="8" fillId="2" borderId="0" xfId="2" applyFont="1" applyFill="1" applyAlignment="1">
      <alignment wrapText="1"/>
    </xf>
    <xf numFmtId="0" fontId="15" fillId="2" borderId="2" xfId="0" applyFont="1" applyFill="1" applyBorder="1"/>
    <xf numFmtId="0" fontId="8" fillId="2" borderId="3" xfId="2" applyFont="1" applyFill="1" applyBorder="1"/>
    <xf numFmtId="0" fontId="8" fillId="2" borderId="3" xfId="2" applyFont="1" applyFill="1" applyBorder="1" applyAlignment="1">
      <alignment wrapText="1"/>
    </xf>
    <xf numFmtId="0" fontId="15" fillId="2" borderId="4" xfId="0" applyFont="1" applyFill="1" applyBorder="1"/>
    <xf numFmtId="0" fontId="15" fillId="2" borderId="5" xfId="0" applyFont="1" applyFill="1" applyBorder="1"/>
    <xf numFmtId="0" fontId="55" fillId="2" borderId="0" xfId="2" applyFont="1" applyFill="1"/>
    <xf numFmtId="0" fontId="55" fillId="2" borderId="0" xfId="2" applyFont="1" applyFill="1" applyAlignment="1">
      <alignment wrapText="1"/>
    </xf>
    <xf numFmtId="0" fontId="56" fillId="2" borderId="0" xfId="2" applyFont="1" applyFill="1" applyAlignment="1">
      <alignment horizontal="center"/>
    </xf>
    <xf numFmtId="0" fontId="15" fillId="2" borderId="6" xfId="0" applyFont="1" applyFill="1" applyBorder="1"/>
    <xf numFmtId="0" fontId="17" fillId="2" borderId="0" xfId="0" applyFont="1" applyFill="1" applyAlignment="1">
      <alignment vertical="center"/>
    </xf>
    <xf numFmtId="0" fontId="57" fillId="2" borderId="0" xfId="2" applyFont="1" applyFill="1"/>
    <xf numFmtId="0" fontId="13" fillId="2" borderId="0" xfId="0" applyFont="1" applyFill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13" fillId="2" borderId="0" xfId="2" applyFont="1" applyFill="1" applyAlignment="1">
      <alignment horizontal="right"/>
    </xf>
    <xf numFmtId="169" fontId="13" fillId="2" borderId="0" xfId="0" applyNumberFormat="1" applyFont="1" applyFill="1" applyAlignment="1">
      <alignment horizontal="right"/>
    </xf>
    <xf numFmtId="43" fontId="15" fillId="2" borderId="1" xfId="1" applyFont="1" applyFill="1" applyBorder="1"/>
    <xf numFmtId="0" fontId="15" fillId="2" borderId="0" xfId="2" applyFont="1" applyFill="1" applyAlignment="1">
      <alignment wrapText="1"/>
    </xf>
    <xf numFmtId="0" fontId="13" fillId="2" borderId="0" xfId="2" applyFont="1" applyFill="1"/>
    <xf numFmtId="0" fontId="13" fillId="2" borderId="0" xfId="2" applyFont="1" applyFill="1" applyAlignment="1">
      <alignment horizontal="center"/>
    </xf>
    <xf numFmtId="169" fontId="13" fillId="2" borderId="0" xfId="0" applyNumberFormat="1" applyFont="1" applyFill="1"/>
    <xf numFmtId="0" fontId="15" fillId="2" borderId="7" xfId="2" applyFont="1" applyFill="1" applyBorder="1" applyAlignment="1">
      <alignment horizontal="center"/>
    </xf>
    <xf numFmtId="0" fontId="15" fillId="2" borderId="7" xfId="2" applyFont="1" applyFill="1" applyBorder="1" applyAlignment="1">
      <alignment wrapText="1"/>
    </xf>
    <xf numFmtId="0" fontId="13" fillId="2" borderId="7" xfId="2" applyFont="1" applyFill="1" applyBorder="1" applyAlignment="1">
      <alignment horizontal="right"/>
    </xf>
    <xf numFmtId="0" fontId="13" fillId="2" borderId="7" xfId="2" applyFont="1" applyFill="1" applyBorder="1" applyAlignment="1">
      <alignment horizontal="right" wrapText="1"/>
    </xf>
    <xf numFmtId="0" fontId="15" fillId="0" borderId="5" xfId="0" applyFont="1" applyBorder="1"/>
    <xf numFmtId="0" fontId="15" fillId="0" borderId="18" xfId="0" applyFont="1" applyBorder="1"/>
    <xf numFmtId="0" fontId="15" fillId="0" borderId="0" xfId="0" applyFont="1"/>
    <xf numFmtId="0" fontId="15" fillId="0" borderId="6" xfId="0" applyFont="1" applyBorder="1"/>
    <xf numFmtId="0" fontId="15" fillId="0" borderId="17" xfId="2" applyFont="1" applyBorder="1" applyAlignment="1" applyProtection="1">
      <alignment horizontal="center"/>
      <protection locked="0"/>
    </xf>
    <xf numFmtId="43" fontId="15" fillId="0" borderId="1" xfId="3" applyFont="1" applyBorder="1" applyAlignment="1" applyProtection="1">
      <alignment wrapText="1"/>
      <protection locked="0"/>
    </xf>
    <xf numFmtId="49" fontId="15" fillId="0" borderId="17" xfId="2" applyNumberFormat="1" applyFont="1" applyBorder="1" applyAlignment="1" applyProtection="1">
      <alignment horizontal="center"/>
      <protection locked="0"/>
    </xf>
    <xf numFmtId="49" fontId="15" fillId="0" borderId="7" xfId="2" applyNumberFormat="1" applyFont="1" applyBorder="1" applyAlignment="1" applyProtection="1">
      <alignment horizontal="left"/>
      <protection locked="0"/>
    </xf>
    <xf numFmtId="43" fontId="15" fillId="0" borderId="1" xfId="3" applyFont="1" applyBorder="1" applyAlignment="1" applyProtection="1">
      <alignment horizontal="right"/>
      <protection locked="0"/>
    </xf>
    <xf numFmtId="43" fontId="15" fillId="0" borderId="16" xfId="3" applyFont="1" applyBorder="1" applyAlignment="1" applyProtection="1">
      <alignment vertical="center" wrapText="1"/>
      <protection locked="0"/>
    </xf>
    <xf numFmtId="43" fontId="15" fillId="0" borderId="14" xfId="3" applyFont="1" applyBorder="1" applyAlignment="1" applyProtection="1">
      <alignment horizontal="right" wrapText="1"/>
      <protection locked="0"/>
    </xf>
    <xf numFmtId="43" fontId="15" fillId="0" borderId="1" xfId="3" applyFont="1" applyFill="1" applyBorder="1" applyAlignment="1" applyProtection="1">
      <alignment wrapText="1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  <xf numFmtId="43" fontId="15" fillId="0" borderId="1" xfId="3" applyFont="1" applyBorder="1" applyAlignment="1" applyProtection="1">
      <alignment vertical="center" wrapText="1"/>
      <protection locked="0"/>
    </xf>
    <xf numFmtId="49" fontId="15" fillId="0" borderId="17" xfId="2" applyNumberFormat="1" applyFont="1" applyBorder="1" applyAlignment="1" applyProtection="1">
      <alignment horizontal="center" vertical="center"/>
      <protection locked="0"/>
    </xf>
    <xf numFmtId="49" fontId="15" fillId="0" borderId="7" xfId="2" applyNumberFormat="1" applyFont="1" applyBorder="1" applyAlignment="1" applyProtection="1">
      <alignment horizontal="left" vertical="center" wrapText="1"/>
      <protection locked="0"/>
    </xf>
    <xf numFmtId="43" fontId="15" fillId="0" borderId="1" xfId="3" applyFont="1" applyBorder="1" applyAlignment="1" applyProtection="1">
      <alignment horizontal="right" vertical="center"/>
      <protection locked="0"/>
    </xf>
    <xf numFmtId="49" fontId="15" fillId="0" borderId="7" xfId="2" applyNumberFormat="1" applyFont="1" applyBorder="1" applyAlignment="1" applyProtection="1">
      <alignment horizontal="left" vertical="center"/>
      <protection locked="0"/>
    </xf>
    <xf numFmtId="0" fontId="11" fillId="0" borderId="0" xfId="2" applyFont="1" applyAlignment="1">
      <alignment wrapText="1"/>
    </xf>
    <xf numFmtId="0" fontId="11" fillId="0" borderId="3" xfId="2" applyFont="1" applyBorder="1" applyAlignment="1">
      <alignment horizontal="right"/>
    </xf>
    <xf numFmtId="43" fontId="15" fillId="0" borderId="0" xfId="0" applyNumberFormat="1" applyFont="1"/>
    <xf numFmtId="0" fontId="8" fillId="0" borderId="5" xfId="0" applyFont="1" applyBorder="1"/>
    <xf numFmtId="0" fontId="8" fillId="0" borderId="6" xfId="0" applyFont="1" applyBorder="1"/>
    <xf numFmtId="0" fontId="8" fillId="0" borderId="0" xfId="0" applyFont="1"/>
    <xf numFmtId="0" fontId="11" fillId="0" borderId="5" xfId="0" applyFont="1" applyBorder="1"/>
    <xf numFmtId="0" fontId="11" fillId="0" borderId="6" xfId="0" applyFont="1" applyBorder="1"/>
    <xf numFmtId="0" fontId="11" fillId="0" borderId="0" xfId="0" applyFont="1"/>
    <xf numFmtId="169" fontId="59" fillId="0" borderId="5" xfId="0" applyNumberFormat="1" applyFont="1" applyBorder="1"/>
    <xf numFmtId="164" fontId="34" fillId="0" borderId="0" xfId="0" applyNumberFormat="1" applyFont="1"/>
    <xf numFmtId="169" fontId="13" fillId="0" borderId="0" xfId="0" applyNumberFormat="1" applyFont="1"/>
    <xf numFmtId="169" fontId="59" fillId="0" borderId="6" xfId="0" applyNumberFormat="1" applyFont="1" applyBorder="1"/>
    <xf numFmtId="169" fontId="59" fillId="0" borderId="0" xfId="0" applyNumberFormat="1" applyFont="1"/>
    <xf numFmtId="0" fontId="8" fillId="0" borderId="9" xfId="0" applyFont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8" fillId="0" borderId="10" xfId="0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6" fillId="10" borderId="1" xfId="2" applyFont="1" applyFill="1" applyBorder="1" applyAlignment="1">
      <alignment horizontal="center" vertical="center" wrapText="1"/>
    </xf>
    <xf numFmtId="0" fontId="33" fillId="10" borderId="1" xfId="2" applyFont="1" applyFill="1" applyBorder="1" applyAlignment="1">
      <alignment horizontal="center" vertical="center" wrapText="1"/>
    </xf>
    <xf numFmtId="0" fontId="33" fillId="10" borderId="1" xfId="2" applyFont="1" applyFill="1" applyBorder="1" applyAlignment="1">
      <alignment horizontal="center" vertical="center" textRotation="90"/>
    </xf>
    <xf numFmtId="0" fontId="33" fillId="10" borderId="1" xfId="2" applyFont="1" applyFill="1" applyBorder="1" applyAlignment="1">
      <alignment horizontal="center" vertical="center"/>
    </xf>
    <xf numFmtId="0" fontId="58" fillId="10" borderId="8" xfId="2" applyFont="1" applyFill="1" applyBorder="1" applyProtection="1">
      <protection locked="0"/>
    </xf>
    <xf numFmtId="0" fontId="33" fillId="10" borderId="14" xfId="2" applyFont="1" applyFill="1" applyBorder="1" applyAlignment="1" applyProtection="1">
      <alignment horizontal="center"/>
      <protection locked="0"/>
    </xf>
    <xf numFmtId="4" fontId="33" fillId="10" borderId="1" xfId="2" applyNumberFormat="1" applyFont="1" applyFill="1" applyBorder="1" applyAlignment="1" applyProtection="1">
      <alignment wrapText="1"/>
      <protection locked="0"/>
    </xf>
    <xf numFmtId="0" fontId="58" fillId="10" borderId="14" xfId="2" applyFont="1" applyFill="1" applyBorder="1" applyProtection="1">
      <protection locked="0"/>
    </xf>
    <xf numFmtId="4" fontId="33" fillId="10" borderId="14" xfId="2" applyNumberFormat="1" applyFont="1" applyFill="1" applyBorder="1" applyAlignment="1" applyProtection="1">
      <alignment wrapText="1"/>
      <protection locked="0"/>
    </xf>
    <xf numFmtId="0" fontId="8" fillId="0" borderId="3" xfId="2" applyFont="1" applyBorder="1" applyAlignment="1">
      <alignment wrapText="1"/>
    </xf>
    <xf numFmtId="0" fontId="61" fillId="0" borderId="3" xfId="2" applyFont="1" applyBorder="1" applyAlignment="1">
      <alignment horizontal="center"/>
    </xf>
    <xf numFmtId="0" fontId="8" fillId="0" borderId="0" xfId="2" applyFont="1" applyAlignment="1">
      <alignment wrapText="1"/>
    </xf>
    <xf numFmtId="0" fontId="55" fillId="0" borderId="5" xfId="2" applyFont="1" applyBorder="1"/>
    <xf numFmtId="0" fontId="55" fillId="0" borderId="0" xfId="2" applyFont="1" applyAlignment="1">
      <alignment wrapText="1"/>
    </xf>
    <xf numFmtId="0" fontId="55" fillId="0" borderId="0" xfId="2" applyFont="1"/>
    <xf numFmtId="0" fontId="55" fillId="0" borderId="6" xfId="2" applyFont="1" applyBorder="1"/>
    <xf numFmtId="0" fontId="57" fillId="0" borderId="0" xfId="2" applyFont="1"/>
    <xf numFmtId="0" fontId="55" fillId="0" borderId="0" xfId="2" applyFont="1" applyAlignment="1" applyProtection="1">
      <alignment horizontal="center"/>
      <protection locked="0"/>
    </xf>
    <xf numFmtId="0" fontId="17" fillId="2" borderId="0" xfId="0" applyFont="1" applyFill="1" applyAlignment="1">
      <alignment horizontal="right"/>
    </xf>
    <xf numFmtId="164" fontId="3" fillId="0" borderId="1" xfId="0" applyNumberFormat="1" applyFont="1" applyBorder="1"/>
    <xf numFmtId="43" fontId="5" fillId="2" borderId="1" xfId="1" applyFont="1" applyFill="1" applyBorder="1"/>
    <xf numFmtId="43" fontId="3" fillId="0" borderId="1" xfId="1" applyFont="1" applyBorder="1" applyAlignment="1"/>
    <xf numFmtId="0" fontId="36" fillId="0" borderId="0" xfId="2" applyFont="1"/>
    <xf numFmtId="164" fontId="3" fillId="0" borderId="0" xfId="0" applyNumberFormat="1" applyFont="1"/>
    <xf numFmtId="43" fontId="5" fillId="2" borderId="0" xfId="1" applyFont="1" applyFill="1" applyBorder="1" applyAlignment="1">
      <alignment horizontal="left"/>
    </xf>
    <xf numFmtId="43" fontId="5" fillId="2" borderId="0" xfId="1" applyFont="1" applyFill="1" applyBorder="1"/>
    <xf numFmtId="0" fontId="17" fillId="0" borderId="0" xfId="2" applyFont="1" applyAlignment="1">
      <alignment horizontal="right" vertical="center" wrapText="1"/>
    </xf>
    <xf numFmtId="0" fontId="7" fillId="0" borderId="1" xfId="2" applyFont="1" applyBorder="1" applyProtection="1">
      <protection locked="0"/>
    </xf>
    <xf numFmtId="169" fontId="3" fillId="2" borderId="0" xfId="0" applyNumberFormat="1" applyFont="1" applyFill="1" applyAlignment="1">
      <alignment horizontal="left"/>
    </xf>
    <xf numFmtId="0" fontId="62" fillId="2" borderId="0" xfId="0" applyFont="1" applyFill="1" applyAlignment="1">
      <alignment horizontal="right"/>
    </xf>
    <xf numFmtId="0" fontId="62" fillId="2" borderId="0" xfId="0" applyFont="1" applyFill="1" applyAlignment="1">
      <alignment horizontal="left"/>
    </xf>
    <xf numFmtId="0" fontId="8" fillId="0" borderId="0" xfId="2" applyFont="1" applyAlignment="1">
      <alignment horizontal="center" wrapText="1"/>
    </xf>
    <xf numFmtId="0" fontId="63" fillId="0" borderId="5" xfId="2" applyFont="1" applyBorder="1" applyAlignment="1">
      <alignment horizontal="center" vertical="center"/>
    </xf>
    <xf numFmtId="0" fontId="63" fillId="0" borderId="0" xfId="2" applyFont="1" applyAlignment="1">
      <alignment horizontal="center" vertical="center"/>
    </xf>
    <xf numFmtId="0" fontId="39" fillId="0" borderId="5" xfId="2" applyFont="1" applyBorder="1"/>
    <xf numFmtId="0" fontId="7" fillId="0" borderId="1" xfId="7" applyFont="1" applyBorder="1" applyAlignment="1" applyProtection="1">
      <alignment wrapText="1"/>
      <protection locked="0"/>
    </xf>
    <xf numFmtId="0" fontId="7" fillId="0" borderId="1" xfId="7" applyFont="1" applyBorder="1" applyAlignment="1" applyProtection="1">
      <alignment horizontal="center" wrapText="1"/>
      <protection locked="0"/>
    </xf>
    <xf numFmtId="14" fontId="7" fillId="0" borderId="1" xfId="7" applyNumberFormat="1" applyFont="1" applyBorder="1" applyAlignment="1" applyProtection="1">
      <alignment horizontal="left" wrapText="1"/>
      <protection locked="0"/>
    </xf>
    <xf numFmtId="4" fontId="7" fillId="0" borderId="1" xfId="7" applyNumberFormat="1" applyFont="1" applyBorder="1" applyAlignment="1" applyProtection="1">
      <alignment horizontal="center" wrapText="1"/>
      <protection locked="0"/>
    </xf>
    <xf numFmtId="14" fontId="7" fillId="0" borderId="1" xfId="7" applyNumberFormat="1" applyFont="1" applyBorder="1" applyAlignment="1" applyProtection="1">
      <alignment horizontal="center" wrapText="1"/>
      <protection locked="0"/>
    </xf>
    <xf numFmtId="43" fontId="64" fillId="0" borderId="1" xfId="8" applyFont="1" applyBorder="1" applyAlignment="1" applyProtection="1">
      <alignment horizontal="center" wrapText="1"/>
      <protection locked="0"/>
    </xf>
    <xf numFmtId="43" fontId="64" fillId="0" borderId="1" xfId="8" applyFont="1" applyBorder="1" applyAlignment="1" applyProtection="1">
      <alignment wrapText="1"/>
      <protection locked="0"/>
    </xf>
    <xf numFmtId="0" fontId="39" fillId="0" borderId="0" xfId="2" applyFont="1"/>
    <xf numFmtId="0" fontId="7" fillId="0" borderId="0" xfId="7" applyFont="1" applyAlignment="1">
      <alignment horizontal="center"/>
    </xf>
    <xf numFmtId="0" fontId="5" fillId="0" borderId="1" xfId="7" applyFont="1" applyBorder="1" applyAlignment="1" applyProtection="1">
      <alignment horizontal="center" wrapText="1"/>
      <protection locked="0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7" applyNumberFormat="1" applyFont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7" applyNumberFormat="1" applyFont="1" applyBorder="1" applyAlignment="1" applyProtection="1">
      <alignment horizontal="center" wrapText="1"/>
      <protection locked="0"/>
    </xf>
    <xf numFmtId="49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5" fillId="2" borderId="1" xfId="0" applyFont="1" applyFill="1" applyBorder="1"/>
    <xf numFmtId="0" fontId="5" fillId="0" borderId="1" xfId="0" applyFont="1" applyBorder="1" applyAlignment="1">
      <alignment horizontal="center" vertical="center"/>
    </xf>
    <xf numFmtId="4" fontId="7" fillId="0" borderId="1" xfId="7" applyNumberFormat="1" applyFont="1" applyBorder="1" applyAlignment="1" applyProtection="1">
      <alignment vertical="center" wrapText="1"/>
      <protection locked="0"/>
    </xf>
    <xf numFmtId="0" fontId="7" fillId="0" borderId="1" xfId="7" applyFont="1" applyBorder="1" applyAlignment="1" applyProtection="1">
      <alignment horizontal="center" vertical="center" wrapText="1"/>
      <protection locked="0"/>
    </xf>
    <xf numFmtId="49" fontId="7" fillId="0" borderId="1" xfId="7" applyNumberFormat="1" applyFont="1" applyBorder="1" applyAlignment="1" applyProtection="1">
      <alignment horizontal="center" vertical="center" wrapText="1"/>
      <protection locked="0"/>
    </xf>
    <xf numFmtId="4" fontId="7" fillId="0" borderId="1" xfId="7" applyNumberFormat="1" applyFont="1" applyBorder="1" applyAlignment="1" applyProtection="1">
      <alignment horizontal="center" vertical="center" wrapText="1"/>
      <protection locked="0"/>
    </xf>
    <xf numFmtId="14" fontId="7" fillId="0" borderId="1" xfId="7" applyNumberFormat="1" applyFont="1" applyBorder="1" applyAlignment="1" applyProtection="1">
      <alignment horizontal="center" vertical="center" wrapText="1"/>
      <protection locked="0"/>
    </xf>
    <xf numFmtId="43" fontId="64" fillId="0" borderId="1" xfId="8" applyFont="1" applyBorder="1" applyAlignment="1" applyProtection="1">
      <alignment horizontal="center" vertical="center" wrapText="1"/>
      <protection locked="0"/>
    </xf>
    <xf numFmtId="43" fontId="64" fillId="0" borderId="1" xfId="8" applyFont="1" applyBorder="1" applyAlignment="1" applyProtection="1">
      <alignment vertical="top" wrapText="1"/>
      <protection locked="0"/>
    </xf>
    <xf numFmtId="0" fontId="39" fillId="0" borderId="6" xfId="2" applyFont="1" applyBorder="1"/>
    <xf numFmtId="0" fontId="11" fillId="0" borderId="0" xfId="2" applyFont="1" applyAlignment="1">
      <alignment horizontal="right" wrapText="1"/>
    </xf>
    <xf numFmtId="0" fontId="7" fillId="0" borderId="0" xfId="2" applyFont="1" applyAlignment="1" applyProtection="1">
      <alignment wrapText="1"/>
      <protection locked="0"/>
    </xf>
    <xf numFmtId="0" fontId="18" fillId="0" borderId="5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4" fillId="0" borderId="0" xfId="0" applyFont="1"/>
    <xf numFmtId="0" fontId="67" fillId="0" borderId="0" xfId="0" applyFont="1" applyAlignment="1">
      <alignment horizontal="center"/>
    </xf>
    <xf numFmtId="0" fontId="45" fillId="0" borderId="5" xfId="2" applyFont="1" applyBorder="1"/>
    <xf numFmtId="0" fontId="45" fillId="0" borderId="0" xfId="2" applyFont="1"/>
    <xf numFmtId="166" fontId="7" fillId="0" borderId="0" xfId="2" applyNumberFormat="1" applyFont="1" applyProtection="1">
      <protection locked="0"/>
    </xf>
    <xf numFmtId="0" fontId="50" fillId="0" borderId="0" xfId="0" applyFont="1"/>
    <xf numFmtId="0" fontId="8" fillId="0" borderId="7" xfId="2" applyFont="1" applyBorder="1" applyAlignment="1">
      <alignment wrapText="1"/>
    </xf>
    <xf numFmtId="0" fontId="8" fillId="0" borderId="2" xfId="7" applyFont="1" applyBorder="1"/>
    <xf numFmtId="0" fontId="8" fillId="0" borderId="3" xfId="7" applyFont="1" applyBorder="1"/>
    <xf numFmtId="0" fontId="8" fillId="0" borderId="3" xfId="7" applyFont="1" applyBorder="1" applyAlignment="1">
      <alignment horizontal="center"/>
    </xf>
    <xf numFmtId="0" fontId="8" fillId="0" borderId="3" xfId="7" applyFont="1" applyBorder="1" applyAlignment="1">
      <alignment wrapText="1"/>
    </xf>
    <xf numFmtId="0" fontId="8" fillId="0" borderId="4" xfId="7" applyFont="1" applyBorder="1"/>
    <xf numFmtId="0" fontId="8" fillId="0" borderId="0" xfId="7" applyFont="1"/>
    <xf numFmtId="0" fontId="8" fillId="0" borderId="5" xfId="7" applyFont="1" applyBorder="1"/>
    <xf numFmtId="0" fontId="8" fillId="0" borderId="0" xfId="7" applyFont="1" applyAlignment="1">
      <alignment horizontal="center"/>
    </xf>
    <xf numFmtId="0" fontId="8" fillId="0" borderId="0" xfId="7" applyFont="1" applyAlignment="1">
      <alignment wrapText="1"/>
    </xf>
    <xf numFmtId="0" fontId="8" fillId="0" borderId="6" xfId="7" applyFont="1" applyBorder="1"/>
    <xf numFmtId="0" fontId="55" fillId="0" borderId="5" xfId="7" applyFont="1" applyBorder="1"/>
    <xf numFmtId="0" fontId="55" fillId="0" borderId="0" xfId="7" applyFont="1"/>
    <xf numFmtId="0" fontId="55" fillId="0" borderId="0" xfId="7" applyFont="1" applyAlignment="1">
      <alignment horizontal="center"/>
    </xf>
    <xf numFmtId="0" fontId="55" fillId="0" borderId="0" xfId="7" applyFont="1" applyAlignment="1">
      <alignment wrapText="1"/>
    </xf>
    <xf numFmtId="0" fontId="56" fillId="0" borderId="0" xfId="7" applyFont="1" applyAlignment="1">
      <alignment horizontal="center" wrapText="1"/>
    </xf>
    <xf numFmtId="0" fontId="55" fillId="0" borderId="6" xfId="7" applyFont="1" applyBorder="1"/>
    <xf numFmtId="0" fontId="55" fillId="0" borderId="0" xfId="7" applyFont="1" applyAlignment="1">
      <alignment horizontal="right"/>
    </xf>
    <xf numFmtId="0" fontId="55" fillId="0" borderId="0" xfId="7" applyFont="1" applyAlignment="1" applyProtection="1">
      <alignment wrapText="1"/>
      <protection locked="0"/>
    </xf>
    <xf numFmtId="0" fontId="57" fillId="0" borderId="0" xfId="7" applyFont="1"/>
    <xf numFmtId="164" fontId="5" fillId="0" borderId="1" xfId="0" applyNumberFormat="1" applyFont="1" applyBorder="1"/>
    <xf numFmtId="0" fontId="15" fillId="0" borderId="0" xfId="7" applyFont="1"/>
    <xf numFmtId="43" fontId="5" fillId="2" borderId="1" xfId="1" applyFont="1" applyFill="1" applyBorder="1" applyAlignment="1">
      <alignment horizontal="left"/>
    </xf>
    <xf numFmtId="43" fontId="3" fillId="2" borderId="0" xfId="1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0" fontId="34" fillId="2" borderId="0" xfId="0" applyFont="1" applyFill="1" applyAlignment="1">
      <alignment horizontal="left"/>
    </xf>
    <xf numFmtId="0" fontId="34" fillId="2" borderId="0" xfId="0" applyFont="1" applyFill="1"/>
    <xf numFmtId="0" fontId="68" fillId="2" borderId="0" xfId="8" applyNumberFormat="1" applyFont="1" applyFill="1" applyBorder="1" applyAlignment="1" applyProtection="1">
      <alignment wrapText="1"/>
      <protection locked="0"/>
    </xf>
    <xf numFmtId="0" fontId="63" fillId="0" borderId="5" xfId="7" applyFont="1" applyBorder="1" applyAlignment="1">
      <alignment horizontal="center" vertical="center" wrapText="1"/>
    </xf>
    <xf numFmtId="0" fontId="63" fillId="0" borderId="0" xfId="7" applyFont="1" applyAlignment="1">
      <alignment horizontal="center" vertical="center" wrapText="1"/>
    </xf>
    <xf numFmtId="0" fontId="39" fillId="0" borderId="5" xfId="7" applyFont="1" applyBorder="1"/>
    <xf numFmtId="49" fontId="69" fillId="0" borderId="1" xfId="7" applyNumberFormat="1" applyFont="1" applyBorder="1" applyAlignment="1" applyProtection="1">
      <alignment horizontal="center"/>
      <protection locked="0"/>
    </xf>
    <xf numFmtId="0" fontId="15" fillId="0" borderId="1" xfId="7" applyFont="1" applyBorder="1" applyAlignment="1" applyProtection="1">
      <alignment wrapText="1"/>
      <protection locked="0"/>
    </xf>
    <xf numFmtId="14" fontId="15" fillId="0" borderId="1" xfId="7" applyNumberFormat="1" applyFont="1" applyBorder="1" applyProtection="1">
      <protection locked="0"/>
    </xf>
    <xf numFmtId="0" fontId="15" fillId="0" borderId="1" xfId="7" applyFont="1" applyBorder="1" applyProtection="1">
      <protection locked="0"/>
    </xf>
    <xf numFmtId="43" fontId="15" fillId="0" borderId="1" xfId="8" applyFont="1" applyBorder="1" applyAlignment="1" applyProtection="1">
      <protection locked="0"/>
    </xf>
    <xf numFmtId="43" fontId="15" fillId="0" borderId="1" xfId="8" applyFont="1" applyBorder="1" applyAlignment="1" applyProtection="1">
      <alignment horizontal="left" vertical="center" wrapText="1"/>
      <protection locked="0"/>
    </xf>
    <xf numFmtId="43" fontId="15" fillId="0" borderId="1" xfId="8" applyFont="1" applyBorder="1" applyAlignment="1" applyProtection="1">
      <alignment horizontal="right"/>
      <protection locked="0"/>
    </xf>
    <xf numFmtId="43" fontId="69" fillId="0" borderId="1" xfId="8" applyFont="1" applyBorder="1" applyAlignment="1" applyProtection="1">
      <alignment horizontal="right" wrapText="1"/>
      <protection locked="0"/>
    </xf>
    <xf numFmtId="0" fontId="39" fillId="0" borderId="0" xfId="7" applyFont="1"/>
    <xf numFmtId="0" fontId="39" fillId="0" borderId="6" xfId="7" applyFont="1" applyBorder="1"/>
    <xf numFmtId="43" fontId="15" fillId="0" borderId="1" xfId="8" applyFont="1" applyBorder="1" applyAlignment="1" applyProtection="1">
      <alignment horizontal="right" wrapText="1"/>
      <protection locked="0"/>
    </xf>
    <xf numFmtId="0" fontId="63" fillId="0" borderId="0" xfId="7" applyFont="1"/>
    <xf numFmtId="0" fontId="11" fillId="0" borderId="0" xfId="7" applyFont="1" applyAlignment="1">
      <alignment horizontal="right" wrapText="1"/>
    </xf>
    <xf numFmtId="0" fontId="15" fillId="0" borderId="0" xfId="7" applyFont="1" applyAlignment="1">
      <alignment wrapText="1"/>
    </xf>
    <xf numFmtId="0" fontId="34" fillId="0" borderId="5" xfId="0" applyFont="1" applyBorder="1"/>
    <xf numFmtId="0" fontId="13" fillId="0" borderId="0" xfId="7" applyFont="1"/>
    <xf numFmtId="0" fontId="34" fillId="0" borderId="0" xfId="0" applyFont="1" applyAlignment="1">
      <alignment wrapText="1"/>
    </xf>
    <xf numFmtId="0" fontId="3" fillId="0" borderId="5" xfId="0" applyFont="1" applyBorder="1"/>
    <xf numFmtId="0" fontId="3" fillId="0" borderId="0" xfId="0" applyFont="1" applyAlignment="1">
      <alignment wrapText="1"/>
    </xf>
    <xf numFmtId="166" fontId="34" fillId="0" borderId="0" xfId="0" applyNumberFormat="1" applyFont="1"/>
    <xf numFmtId="166" fontId="34" fillId="0" borderId="5" xfId="0" applyNumberFormat="1" applyFont="1" applyBorder="1"/>
    <xf numFmtId="166" fontId="34" fillId="0" borderId="0" xfId="0" applyNumberFormat="1" applyFont="1" applyAlignment="1">
      <alignment wrapText="1"/>
    </xf>
    <xf numFmtId="166" fontId="34" fillId="0" borderId="6" xfId="0" applyNumberFormat="1" applyFont="1" applyBorder="1"/>
    <xf numFmtId="0" fontId="3" fillId="0" borderId="7" xfId="0" applyFont="1" applyBorder="1" applyAlignment="1">
      <alignment wrapText="1"/>
    </xf>
    <xf numFmtId="0" fontId="16" fillId="10" borderId="13" xfId="7" applyFont="1" applyFill="1" applyBorder="1" applyAlignment="1">
      <alignment horizontal="center" vertical="center" wrapText="1"/>
    </xf>
    <xf numFmtId="0" fontId="16" fillId="10" borderId="17" xfId="7" applyFont="1" applyFill="1" applyBorder="1" applyAlignment="1">
      <alignment horizontal="center" vertical="center" wrapText="1"/>
    </xf>
    <xf numFmtId="0" fontId="16" fillId="10" borderId="10" xfId="7" applyFont="1" applyFill="1" applyBorder="1" applyAlignment="1">
      <alignment horizontal="center" vertical="center" wrapText="1"/>
    </xf>
    <xf numFmtId="0" fontId="66" fillId="10" borderId="9" xfId="7" applyFont="1" applyFill="1" applyBorder="1" applyProtection="1">
      <protection locked="0"/>
    </xf>
    <xf numFmtId="0" fontId="66" fillId="10" borderId="7" xfId="7" applyFont="1" applyFill="1" applyBorder="1" applyProtection="1">
      <protection locked="0"/>
    </xf>
    <xf numFmtId="0" fontId="66" fillId="10" borderId="7" xfId="7" applyFont="1" applyFill="1" applyBorder="1" applyAlignment="1" applyProtection="1">
      <alignment horizontal="center"/>
      <protection locked="0"/>
    </xf>
    <xf numFmtId="0" fontId="16" fillId="10" borderId="7" xfId="7" applyFont="1" applyFill="1" applyBorder="1" applyProtection="1">
      <protection locked="0"/>
    </xf>
    <xf numFmtId="0" fontId="16" fillId="10" borderId="10" xfId="7" applyFont="1" applyFill="1" applyBorder="1" applyProtection="1">
      <protection locked="0"/>
    </xf>
    <xf numFmtId="0" fontId="16" fillId="10" borderId="9" xfId="7" applyFont="1" applyFill="1" applyBorder="1" applyAlignment="1" applyProtection="1">
      <alignment wrapText="1"/>
      <protection locked="0"/>
    </xf>
    <xf numFmtId="0" fontId="16" fillId="10" borderId="7" xfId="7" applyFont="1" applyFill="1" applyBorder="1" applyAlignment="1" applyProtection="1">
      <alignment horizontal="center"/>
      <protection locked="0"/>
    </xf>
    <xf numFmtId="43" fontId="16" fillId="10" borderId="7" xfId="8" applyFont="1" applyFill="1" applyBorder="1" applyAlignment="1" applyProtection="1">
      <alignment horizontal="center"/>
      <protection locked="0"/>
    </xf>
    <xf numFmtId="39" fontId="16" fillId="10" borderId="1" xfId="8" applyNumberFormat="1" applyFont="1" applyFill="1" applyBorder="1" applyAlignment="1" applyProtection="1">
      <alignment horizontal="right"/>
      <protection locked="0"/>
    </xf>
    <xf numFmtId="4" fontId="16" fillId="10" borderId="17" xfId="7" applyNumberFormat="1" applyFont="1" applyFill="1" applyBorder="1" applyAlignment="1" applyProtection="1">
      <alignment wrapText="1"/>
      <protection locked="0"/>
    </xf>
    <xf numFmtId="0" fontId="8" fillId="0" borderId="3" xfId="2" applyFont="1" applyBorder="1" applyAlignment="1">
      <alignment horizontal="center"/>
    </xf>
    <xf numFmtId="0" fontId="55" fillId="0" borderId="0" xfId="2" applyFont="1" applyAlignment="1">
      <alignment horizontal="center"/>
    </xf>
    <xf numFmtId="0" fontId="56" fillId="0" borderId="0" xfId="2" applyFont="1" applyAlignment="1">
      <alignment horizontal="center"/>
    </xf>
    <xf numFmtId="0" fontId="57" fillId="0" borderId="6" xfId="2" applyFont="1" applyBorder="1" applyAlignment="1">
      <alignment horizontal="center"/>
    </xf>
    <xf numFmtId="0" fontId="57" fillId="0" borderId="0" xfId="2" applyFont="1" applyAlignment="1">
      <alignment horizontal="center"/>
    </xf>
    <xf numFmtId="0" fontId="74" fillId="0" borderId="0" xfId="2" applyFont="1" applyAlignment="1">
      <alignment horizontal="center"/>
    </xf>
    <xf numFmtId="0" fontId="75" fillId="0" borderId="0" xfId="2" applyFont="1" applyAlignment="1">
      <alignment horizontal="center"/>
    </xf>
    <xf numFmtId="0" fontId="62" fillId="2" borderId="0" xfId="0" applyFont="1" applyFill="1" applyAlignment="1">
      <alignment horizontal="center"/>
    </xf>
    <xf numFmtId="0" fontId="0" fillId="0" borderId="6" xfId="0" applyBorder="1"/>
    <xf numFmtId="43" fontId="34" fillId="2" borderId="0" xfId="1" applyFont="1" applyFill="1" applyBorder="1"/>
    <xf numFmtId="43" fontId="7" fillId="0" borderId="1" xfId="1" applyFont="1" applyBorder="1"/>
    <xf numFmtId="164" fontId="3" fillId="0" borderId="0" xfId="0" applyNumberFormat="1" applyFont="1" applyAlignment="1">
      <alignment horizontal="center"/>
    </xf>
    <xf numFmtId="2" fontId="15" fillId="0" borderId="0" xfId="2" applyNumberFormat="1" applyFont="1"/>
    <xf numFmtId="0" fontId="39" fillId="2" borderId="0" xfId="2" applyFont="1" applyFill="1" applyAlignment="1">
      <alignment horizontal="center" vertical="center" wrapText="1"/>
    </xf>
    <xf numFmtId="0" fontId="39" fillId="0" borderId="0" xfId="2" applyFont="1" applyAlignment="1">
      <alignment horizontal="center" vertical="center" wrapText="1"/>
    </xf>
    <xf numFmtId="49" fontId="64" fillId="0" borderId="17" xfId="2" applyNumberFormat="1" applyFont="1" applyBorder="1" applyAlignment="1" applyProtection="1">
      <alignment horizontal="center"/>
      <protection locked="0"/>
    </xf>
    <xf numFmtId="0" fontId="7" fillId="0" borderId="9" xfId="2" applyFont="1" applyBorder="1" applyAlignment="1" applyProtection="1">
      <alignment horizontal="center"/>
      <protection locked="0"/>
    </xf>
    <xf numFmtId="0" fontId="7" fillId="0" borderId="9" xfId="2" applyFont="1" applyBorder="1" applyProtection="1">
      <protection locked="0"/>
    </xf>
    <xf numFmtId="0" fontId="7" fillId="0" borderId="17" xfId="2" applyFont="1" applyBorder="1" applyProtection="1">
      <protection locked="0"/>
    </xf>
    <xf numFmtId="14" fontId="15" fillId="0" borderId="17" xfId="2" applyNumberFormat="1" applyFont="1" applyBorder="1" applyProtection="1">
      <protection locked="0"/>
    </xf>
    <xf numFmtId="0" fontId="15" fillId="0" borderId="7" xfId="2" applyFont="1" applyBorder="1" applyProtection="1">
      <protection locked="0"/>
    </xf>
    <xf numFmtId="43" fontId="69" fillId="0" borderId="17" xfId="1" applyFont="1" applyBorder="1" applyAlignment="1" applyProtection="1">
      <alignment horizontal="right"/>
      <protection locked="0"/>
    </xf>
    <xf numFmtId="0" fontId="13" fillId="0" borderId="6" xfId="2" applyFont="1" applyBorder="1"/>
    <xf numFmtId="0" fontId="3" fillId="0" borderId="0" xfId="0" applyFont="1" applyAlignment="1" applyProtection="1">
      <alignment horizontal="center"/>
      <protection locked="0"/>
    </xf>
    <xf numFmtId="166" fontId="4" fillId="0" borderId="0" xfId="0" applyNumberFormat="1" applyFont="1"/>
    <xf numFmtId="164" fontId="4" fillId="0" borderId="0" xfId="0" applyNumberFormat="1" applyFont="1"/>
    <xf numFmtId="166" fontId="3" fillId="0" borderId="0" xfId="0" applyNumberFormat="1" applyFont="1" applyAlignment="1" applyProtection="1">
      <alignment horizontal="center"/>
      <protection locked="0"/>
    </xf>
    <xf numFmtId="0" fontId="17" fillId="0" borderId="0" xfId="7" applyFont="1"/>
    <xf numFmtId="0" fontId="15" fillId="0" borderId="7" xfId="2" applyFont="1" applyBorder="1" applyAlignment="1">
      <alignment horizontal="center"/>
    </xf>
    <xf numFmtId="0" fontId="8" fillId="10" borderId="5" xfId="2" applyFont="1" applyFill="1" applyBorder="1"/>
    <xf numFmtId="0" fontId="16" fillId="10" borderId="14" xfId="2" applyFont="1" applyFill="1" applyBorder="1" applyAlignment="1">
      <alignment horizontal="center" vertical="center" wrapText="1"/>
    </xf>
    <xf numFmtId="0" fontId="39" fillId="10" borderId="5" xfId="2" applyFont="1" applyFill="1" applyBorder="1" applyAlignment="1">
      <alignment horizontal="center" vertical="center" wrapText="1"/>
    </xf>
    <xf numFmtId="0" fontId="66" fillId="10" borderId="8" xfId="2" applyFont="1" applyFill="1" applyBorder="1" applyAlignment="1" applyProtection="1">
      <alignment horizontal="center"/>
      <protection locked="0"/>
    </xf>
    <xf numFmtId="0" fontId="16" fillId="10" borderId="8" xfId="2" applyFont="1" applyFill="1" applyBorder="1" applyProtection="1">
      <protection locked="0"/>
    </xf>
    <xf numFmtId="0" fontId="16" fillId="10" borderId="8" xfId="2" applyFont="1" applyFill="1" applyBorder="1" applyAlignment="1" applyProtection="1">
      <alignment horizontal="center"/>
      <protection locked="0"/>
    </xf>
    <xf numFmtId="0" fontId="33" fillId="10" borderId="8" xfId="2" applyFont="1" applyFill="1" applyBorder="1" applyAlignment="1" applyProtection="1">
      <alignment horizontal="center"/>
      <protection locked="0"/>
    </xf>
    <xf numFmtId="43" fontId="33" fillId="10" borderId="1" xfId="1" applyFont="1" applyFill="1" applyBorder="1" applyProtection="1">
      <protection locked="0"/>
    </xf>
    <xf numFmtId="0" fontId="0" fillId="0" borderId="2" xfId="0" applyBorder="1"/>
    <xf numFmtId="0" fontId="8" fillId="2" borderId="3" xfId="2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55" fillId="2" borderId="0" xfId="2" applyFont="1" applyFill="1" applyAlignment="1">
      <alignment horizontal="center"/>
    </xf>
    <xf numFmtId="164" fontId="5" fillId="2" borderId="1" xfId="0" applyNumberFormat="1" applyFont="1" applyFill="1" applyBorder="1"/>
    <xf numFmtId="43" fontId="5" fillId="2" borderId="1" xfId="1" applyFont="1" applyFill="1" applyBorder="1" applyAlignment="1"/>
    <xf numFmtId="0" fontId="0" fillId="2" borderId="0" xfId="0" applyFill="1"/>
    <xf numFmtId="0" fontId="8" fillId="2" borderId="7" xfId="2" applyFont="1" applyFill="1" applyBorder="1" applyAlignment="1">
      <alignment horizontal="center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14" fontId="7" fillId="2" borderId="17" xfId="2" applyNumberFormat="1" applyFont="1" applyFill="1" applyBorder="1" applyAlignment="1" applyProtection="1">
      <alignment horizontal="center"/>
      <protection locked="0"/>
    </xf>
    <xf numFmtId="0" fontId="7" fillId="2" borderId="17" xfId="2" applyFont="1" applyFill="1" applyBorder="1" applyAlignment="1" applyProtection="1">
      <alignment horizontal="center"/>
      <protection locked="0"/>
    </xf>
    <xf numFmtId="0" fontId="7" fillId="2" borderId="17" xfId="2" applyFont="1" applyFill="1" applyBorder="1" applyProtection="1">
      <protection locked="0"/>
    </xf>
    <xf numFmtId="0" fontId="7" fillId="2" borderId="7" xfId="2" applyFont="1" applyFill="1" applyBorder="1" applyAlignment="1" applyProtection="1">
      <alignment horizontal="center"/>
      <protection locked="0"/>
    </xf>
    <xf numFmtId="0" fontId="7" fillId="2" borderId="7" xfId="2" applyFont="1" applyFill="1" applyBorder="1" applyProtection="1">
      <protection locked="0"/>
    </xf>
    <xf numFmtId="2" fontId="5" fillId="0" borderId="1" xfId="0" applyNumberFormat="1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4" fontId="5" fillId="0" borderId="1" xfId="0" applyNumberFormat="1" applyFont="1" applyBorder="1" applyAlignment="1">
      <alignment horizontal="left"/>
    </xf>
    <xf numFmtId="0" fontId="7" fillId="2" borderId="1" xfId="2" applyFont="1" applyFill="1" applyBorder="1" applyProtection="1">
      <protection locked="0"/>
    </xf>
    <xf numFmtId="2" fontId="5" fillId="0" borderId="14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2" fontId="5" fillId="2" borderId="14" xfId="0" applyNumberFormat="1" applyFont="1" applyFill="1" applyBorder="1" applyAlignment="1">
      <alignment horizontal="left"/>
    </xf>
    <xf numFmtId="0" fontId="7" fillId="0" borderId="17" xfId="2" applyFont="1" applyBorder="1" applyAlignment="1" applyProtection="1">
      <alignment horizontal="center"/>
      <protection locked="0"/>
    </xf>
    <xf numFmtId="0" fontId="39" fillId="2" borderId="0" xfId="2" applyFont="1" applyFill="1" applyAlignment="1" applyProtection="1">
      <alignment horizontal="center"/>
      <protection locked="0"/>
    </xf>
    <xf numFmtId="0" fontId="63" fillId="2" borderId="0" xfId="2" applyFont="1" applyFill="1" applyProtection="1">
      <protection locked="0"/>
    </xf>
    <xf numFmtId="0" fontId="11" fillId="2" borderId="0" xfId="2" applyFont="1" applyFill="1" applyAlignment="1">
      <alignment horizontal="right"/>
    </xf>
    <xf numFmtId="166" fontId="7" fillId="0" borderId="0" xfId="2" applyNumberFormat="1" applyFont="1"/>
    <xf numFmtId="166" fontId="5" fillId="0" borderId="0" xfId="0" applyNumberFormat="1" applyFont="1"/>
    <xf numFmtId="166" fontId="34" fillId="2" borderId="0" xfId="0" applyNumberFormat="1" applyFont="1" applyFill="1"/>
    <xf numFmtId="164" fontId="34" fillId="2" borderId="0" xfId="0" applyNumberFormat="1" applyFont="1" applyFill="1"/>
    <xf numFmtId="164" fontId="4" fillId="2" borderId="0" xfId="0" applyNumberFormat="1" applyFont="1" applyFill="1"/>
    <xf numFmtId="166" fontId="4" fillId="2" borderId="0" xfId="0" applyNumberFormat="1" applyFont="1" applyFill="1"/>
    <xf numFmtId="0" fontId="17" fillId="2" borderId="0" xfId="7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0" borderId="9" xfId="0" applyBorder="1"/>
    <xf numFmtId="0" fontId="34" fillId="2" borderId="7" xfId="0" applyFont="1" applyFill="1" applyBorder="1"/>
    <xf numFmtId="0" fontId="15" fillId="2" borderId="7" xfId="2" applyFont="1" applyFill="1" applyBorder="1"/>
    <xf numFmtId="0" fontId="8" fillId="2" borderId="7" xfId="2" applyFont="1" applyFill="1" applyBorder="1"/>
    <xf numFmtId="0" fontId="0" fillId="0" borderId="10" xfId="0" applyBorder="1"/>
    <xf numFmtId="43" fontId="16" fillId="10" borderId="1" xfId="9" applyFont="1" applyFill="1" applyBorder="1" applyAlignment="1">
      <alignment horizontal="center" vertical="center" wrapText="1"/>
    </xf>
    <xf numFmtId="0" fontId="7" fillId="10" borderId="13" xfId="2" applyFont="1" applyFill="1" applyBorder="1" applyProtection="1">
      <protection locked="0"/>
    </xf>
    <xf numFmtId="0" fontId="7" fillId="10" borderId="8" xfId="2" applyFont="1" applyFill="1" applyBorder="1" applyProtection="1">
      <protection locked="0"/>
    </xf>
    <xf numFmtId="49" fontId="64" fillId="10" borderId="8" xfId="2" applyNumberFormat="1" applyFont="1" applyFill="1" applyBorder="1" applyAlignment="1" applyProtection="1">
      <alignment horizontal="center"/>
      <protection locked="0"/>
    </xf>
    <xf numFmtId="0" fontId="7" fillId="10" borderId="8" xfId="2" applyFont="1" applyFill="1" applyBorder="1" applyAlignment="1" applyProtection="1">
      <alignment horizontal="center"/>
      <protection locked="0"/>
    </xf>
    <xf numFmtId="0" fontId="17" fillId="10" borderId="8" xfId="2" applyFont="1" applyFill="1" applyBorder="1" applyProtection="1">
      <protection locked="0"/>
    </xf>
    <xf numFmtId="0" fontId="17" fillId="10" borderId="14" xfId="2" applyFont="1" applyFill="1" applyBorder="1" applyAlignment="1" applyProtection="1">
      <alignment horizontal="center"/>
      <protection locked="0"/>
    </xf>
    <xf numFmtId="43" fontId="17" fillId="10" borderId="1" xfId="1" applyFont="1" applyFill="1" applyBorder="1" applyProtection="1">
      <protection locked="0"/>
    </xf>
    <xf numFmtId="0" fontId="62" fillId="2" borderId="0" xfId="2" applyFont="1" applyFill="1" applyAlignment="1">
      <alignment horizontal="center"/>
    </xf>
    <xf numFmtId="0" fontId="0" fillId="0" borderId="5" xfId="0" applyBorder="1" applyAlignment="1">
      <alignment vertical="center"/>
    </xf>
    <xf numFmtId="0" fontId="8" fillId="0" borderId="0" xfId="2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/>
    </xf>
    <xf numFmtId="0" fontId="55" fillId="0" borderId="0" xfId="2" applyFont="1" applyAlignment="1">
      <alignment vertical="center"/>
    </xf>
    <xf numFmtId="0" fontId="3" fillId="2" borderId="0" xfId="2" applyFont="1" applyFill="1" applyAlignment="1">
      <alignment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78" fillId="2" borderId="0" xfId="0" applyFont="1" applyFill="1" applyAlignment="1">
      <alignment horizontal="right"/>
    </xf>
    <xf numFmtId="164" fontId="79" fillId="0" borderId="0" xfId="0" applyNumberFormat="1" applyFont="1" applyAlignment="1">
      <alignment horizontal="center"/>
    </xf>
    <xf numFmtId="0" fontId="3" fillId="2" borderId="0" xfId="2" applyFont="1" applyFill="1"/>
    <xf numFmtId="43" fontId="79" fillId="2" borderId="0" xfId="1" applyFont="1" applyFill="1" applyBorder="1" applyAlignment="1"/>
    <xf numFmtId="43" fontId="78" fillId="2" borderId="0" xfId="1" applyFont="1" applyFill="1" applyBorder="1"/>
    <xf numFmtId="43" fontId="79" fillId="2" borderId="0" xfId="1" applyFont="1" applyFill="1" applyBorder="1" applyAlignment="1">
      <alignment horizontal="left"/>
    </xf>
    <xf numFmtId="43" fontId="78" fillId="2" borderId="0" xfId="1" applyFont="1" applyFill="1" applyBorder="1" applyAlignment="1">
      <alignment horizontal="left"/>
    </xf>
    <xf numFmtId="0" fontId="63" fillId="0" borderId="0" xfId="2" applyFont="1"/>
    <xf numFmtId="0" fontId="63" fillId="0" borderId="0" xfId="2" applyFont="1" applyAlignment="1">
      <alignment horizontal="right"/>
    </xf>
    <xf numFmtId="0" fontId="81" fillId="0" borderId="5" xfId="0" applyFont="1" applyBorder="1"/>
    <xf numFmtId="0" fontId="81" fillId="0" borderId="6" xfId="0" applyFont="1" applyBorder="1"/>
    <xf numFmtId="49" fontId="64" fillId="0" borderId="17" xfId="2" applyNumberFormat="1" applyFont="1" applyBorder="1" applyAlignment="1" applyProtection="1">
      <alignment wrapText="1"/>
      <protection locked="0"/>
    </xf>
    <xf numFmtId="49" fontId="64" fillId="2" borderId="17" xfId="2" applyNumberFormat="1" applyFont="1" applyFill="1" applyBorder="1" applyAlignment="1" applyProtection="1">
      <alignment wrapText="1"/>
      <protection locked="0"/>
    </xf>
    <xf numFmtId="0" fontId="7" fillId="0" borderId="10" xfId="2" applyFont="1" applyBorder="1" applyAlignment="1" applyProtection="1">
      <alignment wrapText="1"/>
      <protection locked="0"/>
    </xf>
    <xf numFmtId="14" fontId="7" fillId="0" borderId="10" xfId="2" applyNumberFormat="1" applyFont="1" applyBorder="1" applyAlignment="1" applyProtection="1">
      <alignment wrapText="1"/>
      <protection locked="0"/>
    </xf>
    <xf numFmtId="43" fontId="7" fillId="0" borderId="17" xfId="3" applyFont="1" applyBorder="1" applyAlignment="1" applyProtection="1">
      <alignment wrapText="1"/>
      <protection locked="0"/>
    </xf>
    <xf numFmtId="43" fontId="7" fillId="0" borderId="10" xfId="3" applyFont="1" applyBorder="1" applyAlignment="1" applyProtection="1">
      <alignment wrapText="1"/>
      <protection locked="0"/>
    </xf>
    <xf numFmtId="43" fontId="64" fillId="0" borderId="10" xfId="3" applyFont="1" applyBorder="1" applyAlignment="1" applyProtection="1">
      <alignment wrapText="1"/>
      <protection locked="0"/>
    </xf>
    <xf numFmtId="0" fontId="81" fillId="0" borderId="0" xfId="0" applyFont="1"/>
    <xf numFmtId="43" fontId="64" fillId="0" borderId="14" xfId="3" applyFont="1" applyBorder="1" applyAlignment="1" applyProtection="1">
      <alignment wrapText="1"/>
      <protection locked="0"/>
    </xf>
    <xf numFmtId="43" fontId="7" fillId="0" borderId="14" xfId="3" applyFont="1" applyBorder="1" applyAlignment="1" applyProtection="1">
      <alignment wrapText="1"/>
      <protection locked="0"/>
    </xf>
    <xf numFmtId="0" fontId="82" fillId="0" borderId="5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6" xfId="0" applyFont="1" applyBorder="1" applyAlignment="1">
      <alignment horizontal="center"/>
    </xf>
    <xf numFmtId="166" fontId="5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0" applyNumberFormat="1"/>
    <xf numFmtId="166" fontId="8" fillId="0" borderId="0" xfId="2" applyNumberFormat="1" applyFont="1"/>
    <xf numFmtId="0" fontId="16" fillId="10" borderId="17" xfId="2" applyFont="1" applyFill="1" applyBorder="1" applyAlignment="1">
      <alignment horizontal="center" vertical="center" wrapText="1"/>
    </xf>
    <xf numFmtId="0" fontId="16" fillId="10" borderId="9" xfId="2" applyFont="1" applyFill="1" applyBorder="1" applyAlignment="1">
      <alignment horizontal="center" vertical="center" wrapText="1"/>
    </xf>
    <xf numFmtId="0" fontId="66" fillId="10" borderId="13" xfId="2" applyFont="1" applyFill="1" applyBorder="1" applyProtection="1">
      <protection locked="0"/>
    </xf>
    <xf numFmtId="0" fontId="66" fillId="10" borderId="8" xfId="2" applyFont="1" applyFill="1" applyBorder="1" applyProtection="1">
      <protection locked="0"/>
    </xf>
    <xf numFmtId="0" fontId="16" fillId="10" borderId="14" xfId="2" applyFont="1" applyFill="1" applyBorder="1" applyAlignment="1" applyProtection="1">
      <alignment horizontal="center"/>
      <protection locked="0"/>
    </xf>
    <xf numFmtId="39" fontId="16" fillId="10" borderId="1" xfId="3" applyNumberFormat="1" applyFont="1" applyFill="1" applyBorder="1" applyAlignment="1" applyProtection="1">
      <alignment horizontal="right"/>
      <protection locked="0"/>
    </xf>
    <xf numFmtId="39" fontId="16" fillId="10" borderId="1" xfId="3" applyNumberFormat="1" applyFont="1" applyFill="1" applyBorder="1" applyProtection="1">
      <protection locked="0"/>
    </xf>
    <xf numFmtId="43" fontId="8" fillId="0" borderId="10" xfId="3" applyFont="1" applyBorder="1" applyAlignment="1" applyProtection="1">
      <alignment wrapText="1"/>
      <protection locked="0"/>
    </xf>
    <xf numFmtId="14" fontId="45" fillId="0" borderId="10" xfId="2" applyNumberFormat="1" applyFont="1" applyBorder="1" applyAlignment="1" applyProtection="1">
      <alignment wrapText="1"/>
      <protection locked="0"/>
    </xf>
    <xf numFmtId="165" fontId="8" fillId="0" borderId="0" xfId="2" applyNumberFormat="1" applyFont="1"/>
    <xf numFmtId="0" fontId="17" fillId="3" borderId="0" xfId="2" applyFont="1" applyFill="1" applyAlignment="1">
      <alignment horizontal="right"/>
    </xf>
    <xf numFmtId="164" fontId="3" fillId="0" borderId="16" xfId="0" applyNumberFormat="1" applyFont="1" applyBorder="1" applyAlignment="1">
      <alignment horizontal="left"/>
    </xf>
    <xf numFmtId="43" fontId="15" fillId="2" borderId="1" xfId="1" applyFont="1" applyFill="1" applyBorder="1" applyAlignment="1"/>
    <xf numFmtId="0" fontId="12" fillId="3" borderId="0" xfId="2" applyFont="1" applyFill="1"/>
    <xf numFmtId="4" fontId="17" fillId="3" borderId="0" xfId="2" applyNumberFormat="1" applyFont="1" applyFill="1" applyAlignment="1">
      <alignment horizontal="right"/>
    </xf>
    <xf numFmtId="43" fontId="15" fillId="0" borderId="1" xfId="1" applyFont="1" applyBorder="1"/>
    <xf numFmtId="43" fontId="15" fillId="2" borderId="17" xfId="1" applyFont="1" applyFill="1" applyBorder="1" applyAlignment="1">
      <alignment horizontal="left"/>
    </xf>
    <xf numFmtId="0" fontId="13" fillId="2" borderId="0" xfId="2" applyFont="1" applyFill="1" applyAlignment="1">
      <alignment horizontal="left"/>
    </xf>
    <xf numFmtId="0" fontId="17" fillId="2" borderId="0" xfId="2" applyFont="1" applyFill="1"/>
    <xf numFmtId="0" fontId="14" fillId="2" borderId="0" xfId="2" applyFont="1" applyFill="1"/>
    <xf numFmtId="166" fontId="15" fillId="0" borderId="1" xfId="10" applyNumberFormat="1" applyFont="1" applyBorder="1" applyAlignment="1" applyProtection="1">
      <alignment horizontal="left"/>
      <protection locked="0"/>
    </xf>
    <xf numFmtId="14" fontId="15" fillId="0" borderId="1" xfId="10" applyNumberFormat="1" applyFont="1" applyBorder="1" applyAlignment="1" applyProtection="1">
      <alignment horizontal="center"/>
      <protection locked="0"/>
    </xf>
    <xf numFmtId="43" fontId="15" fillId="0" borderId="1" xfId="8" applyFont="1" applyFill="1" applyBorder="1" applyProtection="1">
      <protection locked="0"/>
    </xf>
    <xf numFmtId="10" fontId="15" fillId="0" borderId="1" xfId="8" applyNumberFormat="1" applyFont="1" applyFill="1" applyBorder="1" applyAlignment="1" applyProtection="1">
      <alignment horizontal="center"/>
      <protection locked="0"/>
    </xf>
    <xf numFmtId="43" fontId="69" fillId="0" borderId="1" xfId="11" applyFont="1" applyFill="1" applyBorder="1" applyProtection="1">
      <protection locked="0"/>
    </xf>
    <xf numFmtId="166" fontId="8" fillId="0" borderId="1" xfId="10" applyNumberFormat="1" applyFont="1" applyBorder="1" applyAlignment="1" applyProtection="1">
      <alignment horizontal="left"/>
      <protection locked="0"/>
    </xf>
    <xf numFmtId="166" fontId="8" fillId="2" borderId="0" xfId="2" applyNumberFormat="1" applyFont="1" applyFill="1"/>
    <xf numFmtId="0" fontId="8" fillId="2" borderId="6" xfId="2" applyFont="1" applyFill="1" applyBorder="1"/>
    <xf numFmtId="0" fontId="10" fillId="2" borderId="0" xfId="0" applyFont="1" applyFill="1"/>
    <xf numFmtId="0" fontId="3" fillId="2" borderId="6" xfId="0" applyFont="1" applyFill="1" applyBorder="1"/>
    <xf numFmtId="0" fontId="38" fillId="0" borderId="0" xfId="0" applyFont="1"/>
    <xf numFmtId="0" fontId="3" fillId="2" borderId="7" xfId="0" applyFont="1" applyFill="1" applyBorder="1"/>
    <xf numFmtId="0" fontId="3" fillId="2" borderId="10" xfId="0" applyFont="1" applyFill="1" applyBorder="1"/>
    <xf numFmtId="166" fontId="33" fillId="10" borderId="1" xfId="2" applyNumberFormat="1" applyFont="1" applyFill="1" applyBorder="1" applyAlignment="1">
      <alignment horizontal="center" vertical="center" wrapText="1"/>
    </xf>
    <xf numFmtId="166" fontId="33" fillId="10" borderId="1" xfId="2" applyNumberFormat="1" applyFont="1" applyFill="1" applyBorder="1" applyAlignment="1" applyProtection="1">
      <alignment vertical="center" wrapText="1"/>
      <protection locked="0"/>
    </xf>
    <xf numFmtId="4" fontId="33" fillId="10" borderId="1" xfId="2" applyNumberFormat="1" applyFont="1" applyFill="1" applyBorder="1" applyAlignment="1" applyProtection="1">
      <alignment vertical="center" wrapText="1"/>
      <protection locked="0"/>
    </xf>
    <xf numFmtId="0" fontId="39" fillId="0" borderId="3" xfId="0" applyFont="1" applyBorder="1"/>
    <xf numFmtId="0" fontId="39" fillId="0" borderId="3" xfId="0" applyFont="1" applyBorder="1" applyAlignment="1">
      <alignment wrapText="1"/>
    </xf>
    <xf numFmtId="43" fontId="39" fillId="0" borderId="3" xfId="1" applyFont="1" applyBorder="1"/>
    <xf numFmtId="0" fontId="39" fillId="0" borderId="3" xfId="0" applyFont="1" applyBorder="1" applyAlignment="1">
      <alignment horizontal="center"/>
    </xf>
    <xf numFmtId="0" fontId="39" fillId="0" borderId="0" xfId="0" applyFont="1"/>
    <xf numFmtId="0" fontId="39" fillId="2" borderId="0" xfId="0" applyFont="1" applyFill="1" applyAlignment="1">
      <alignment wrapText="1"/>
    </xf>
    <xf numFmtId="0" fontId="39" fillId="2" borderId="0" xfId="0" applyFont="1" applyFill="1"/>
    <xf numFmtId="43" fontId="39" fillId="2" borderId="0" xfId="1" applyFont="1" applyFill="1" applyBorder="1"/>
    <xf numFmtId="0" fontId="39" fillId="2" borderId="0" xfId="0" applyFont="1" applyFill="1" applyAlignment="1">
      <alignment horizontal="center"/>
    </xf>
    <xf numFmtId="0" fontId="39" fillId="0" borderId="6" xfId="0" applyFont="1" applyBorder="1"/>
    <xf numFmtId="4" fontId="39" fillId="2" borderId="0" xfId="0" applyNumberFormat="1" applyFont="1" applyFill="1"/>
    <xf numFmtId="0" fontId="39" fillId="0" borderId="0" xfId="0" applyFont="1" applyAlignment="1">
      <alignment wrapText="1"/>
    </xf>
    <xf numFmtId="164" fontId="45" fillId="0" borderId="1" xfId="0" applyNumberFormat="1" applyFont="1" applyBorder="1" applyAlignment="1">
      <alignment horizontal="center"/>
    </xf>
    <xf numFmtId="0" fontId="7" fillId="0" borderId="0" xfId="0" applyFont="1"/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wrapText="1"/>
    </xf>
    <xf numFmtId="0" fontId="45" fillId="0" borderId="0" xfId="0" applyFont="1"/>
    <xf numFmtId="0" fontId="19" fillId="2" borderId="0" xfId="0" applyFont="1" applyFill="1" applyAlignment="1">
      <alignment horizontal="right"/>
    </xf>
    <xf numFmtId="43" fontId="7" fillId="2" borderId="1" xfId="1" applyFont="1" applyFill="1" applyBorder="1"/>
    <xf numFmtId="43" fontId="63" fillId="2" borderId="0" xfId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43" fontId="7" fillId="2" borderId="1" xfId="1" applyFont="1" applyFill="1" applyBorder="1" applyAlignment="1" applyProtection="1">
      <alignment vertical="center" wrapText="1"/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horizontal="right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1" xfId="0" applyNumberFormat="1" applyFont="1" applyFill="1" applyBorder="1" applyAlignment="1" applyProtection="1">
      <alignment vertical="center"/>
      <protection locked="0"/>
    </xf>
    <xf numFmtId="170" fontId="7" fillId="2" borderId="1" xfId="0" applyNumberFormat="1" applyFont="1" applyFill="1" applyBorder="1" applyAlignment="1" applyProtection="1">
      <alignment vertical="center"/>
      <protection locked="0"/>
    </xf>
    <xf numFmtId="170" fontId="7" fillId="2" borderId="14" xfId="0" applyNumberFormat="1" applyFont="1" applyFill="1" applyBorder="1" applyAlignment="1" applyProtection="1">
      <alignment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9" applyNumberFormat="1" applyFont="1" applyFill="1" applyBorder="1" applyAlignment="1" applyProtection="1">
      <alignment vertical="center"/>
      <protection locked="0"/>
    </xf>
    <xf numFmtId="1" fontId="7" fillId="2" borderId="13" xfId="0" applyNumberFormat="1" applyFont="1" applyFill="1" applyBorder="1" applyAlignment="1" applyProtection="1">
      <alignment horizontal="center" vertical="center"/>
      <protection locked="0"/>
    </xf>
    <xf numFmtId="171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14" xfId="9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/>
    <xf numFmtId="0" fontId="8" fillId="2" borderId="8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6" xfId="9" applyNumberFormat="1" applyFont="1" applyFill="1" applyBorder="1" applyAlignment="1" applyProtection="1">
      <alignment vertical="center"/>
      <protection locked="0"/>
    </xf>
    <xf numFmtId="1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vertical="center"/>
      <protection locked="0"/>
    </xf>
    <xf numFmtId="0" fontId="7" fillId="2" borderId="4" xfId="9" applyNumberFormat="1" applyFont="1" applyFill="1" applyBorder="1" applyAlignment="1" applyProtection="1">
      <alignment vertical="center"/>
      <protection locked="0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righ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3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2" borderId="0" xfId="7" applyFont="1" applyFill="1" applyAlignment="1" applyProtection="1">
      <alignment horizontal="center"/>
      <protection locked="0"/>
    </xf>
    <xf numFmtId="0" fontId="17" fillId="2" borderId="0" xfId="7" applyFont="1" applyFill="1" applyAlignment="1" applyProtection="1">
      <alignment horizontal="center"/>
      <protection locked="0"/>
    </xf>
    <xf numFmtId="171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7" fillId="0" borderId="0" xfId="0" applyNumberFormat="1" applyFont="1"/>
    <xf numFmtId="0" fontId="7" fillId="2" borderId="0" xfId="7" applyFont="1" applyFill="1" applyProtection="1">
      <protection locked="0"/>
    </xf>
    <xf numFmtId="0" fontId="7" fillId="2" borderId="0" xfId="7" applyFont="1" applyFill="1" applyAlignment="1" applyProtection="1">
      <alignment horizontal="center"/>
      <protection locked="0"/>
    </xf>
    <xf numFmtId="0" fontId="7" fillId="2" borderId="0" xfId="7" applyFont="1" applyFill="1"/>
    <xf numFmtId="0" fontId="15" fillId="2" borderId="0" xfId="7" applyFont="1" applyFill="1"/>
    <xf numFmtId="0" fontId="39" fillId="0" borderId="7" xfId="0" applyFont="1" applyBorder="1"/>
    <xf numFmtId="0" fontId="39" fillId="2" borderId="7" xfId="0" applyFont="1" applyFill="1" applyBorder="1" applyAlignment="1">
      <alignment wrapText="1"/>
    </xf>
    <xf numFmtId="0" fontId="39" fillId="2" borderId="7" xfId="0" applyFont="1" applyFill="1" applyBorder="1"/>
    <xf numFmtId="43" fontId="39" fillId="2" borderId="7" xfId="1" applyFont="1" applyFill="1" applyBorder="1"/>
    <xf numFmtId="0" fontId="3" fillId="2" borderId="7" xfId="0" applyFont="1" applyFill="1" applyBorder="1" applyAlignment="1">
      <alignment wrapText="1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/>
      <protection locked="0"/>
    </xf>
    <xf numFmtId="43" fontId="16" fillId="10" borderId="1" xfId="0" applyNumberFormat="1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50" fillId="2" borderId="3" xfId="0" applyFont="1" applyFill="1" applyBorder="1"/>
    <xf numFmtId="172" fontId="50" fillId="2" borderId="3" xfId="0" applyNumberFormat="1" applyFont="1" applyFill="1" applyBorder="1"/>
    <xf numFmtId="0" fontId="50" fillId="2" borderId="3" xfId="0" applyFont="1" applyFill="1" applyBorder="1" applyAlignment="1">
      <alignment horizontal="left"/>
    </xf>
    <xf numFmtId="0" fontId="50" fillId="2" borderId="3" xfId="0" applyFont="1" applyFill="1" applyBorder="1" applyAlignment="1">
      <alignment wrapText="1"/>
    </xf>
    <xf numFmtId="0" fontId="50" fillId="2" borderId="3" xfId="0" applyFont="1" applyFill="1" applyBorder="1" applyAlignment="1">
      <alignment horizontal="center"/>
    </xf>
    <xf numFmtId="172" fontId="50" fillId="2" borderId="3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0" fontId="50" fillId="2" borderId="0" xfId="0" applyFont="1" applyFill="1"/>
    <xf numFmtId="172" fontId="50" fillId="2" borderId="0" xfId="0" applyNumberFormat="1" applyFont="1" applyFill="1"/>
    <xf numFmtId="0" fontId="50" fillId="2" borderId="0" xfId="0" applyFont="1" applyFill="1" applyAlignment="1">
      <alignment horizontal="left"/>
    </xf>
    <xf numFmtId="0" fontId="50" fillId="2" borderId="0" xfId="0" applyFont="1" applyFill="1" applyAlignment="1">
      <alignment wrapText="1"/>
    </xf>
    <xf numFmtId="0" fontId="50" fillId="2" borderId="0" xfId="0" applyFont="1" applyFill="1" applyAlignment="1">
      <alignment horizontal="center"/>
    </xf>
    <xf numFmtId="172" fontId="50" fillId="2" borderId="0" xfId="0" applyNumberFormat="1" applyFont="1" applyFill="1" applyAlignment="1">
      <alignment horizontal="center"/>
    </xf>
    <xf numFmtId="0" fontId="50" fillId="2" borderId="6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172" fontId="34" fillId="2" borderId="0" xfId="0" applyNumberFormat="1" applyFont="1" applyFill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49" fillId="2" borderId="0" xfId="0" applyFont="1" applyFill="1" applyAlignment="1">
      <alignment horizontal="right"/>
    </xf>
    <xf numFmtId="164" fontId="50" fillId="0" borderId="1" xfId="0" applyNumberFormat="1" applyFont="1" applyBorder="1"/>
    <xf numFmtId="49" fontId="45" fillId="0" borderId="1" xfId="1" applyNumberFormat="1" applyFont="1" applyBorder="1" applyProtection="1"/>
    <xf numFmtId="172" fontId="49" fillId="2" borderId="0" xfId="0" applyNumberFormat="1" applyFont="1" applyFill="1" applyAlignment="1">
      <alignment horizontal="right"/>
    </xf>
    <xf numFmtId="0" fontId="49" fillId="0" borderId="0" xfId="0" applyFont="1" applyAlignment="1">
      <alignment horizontal="right"/>
    </xf>
    <xf numFmtId="0" fontId="50" fillId="0" borderId="6" xfId="0" applyFont="1" applyBorder="1" applyAlignment="1">
      <alignment horizontal="center"/>
    </xf>
    <xf numFmtId="43" fontId="45" fillId="0" borderId="0" xfId="1" applyFont="1" applyBorder="1"/>
    <xf numFmtId="172" fontId="4" fillId="2" borderId="0" xfId="7" applyNumberFormat="1" applyFont="1" applyFill="1"/>
    <xf numFmtId="0" fontId="5" fillId="2" borderId="0" xfId="0" applyFont="1" applyFill="1" applyAlignment="1">
      <alignment wrapText="1"/>
    </xf>
    <xf numFmtId="172" fontId="5" fillId="2" borderId="0" xfId="7" applyNumberFormat="1" applyFont="1" applyFill="1"/>
    <xf numFmtId="49" fontId="4" fillId="2" borderId="6" xfId="7" quotePrefix="1" applyNumberFormat="1" applyFont="1" applyFill="1" applyBorder="1" applyAlignment="1">
      <alignment horizontal="center"/>
    </xf>
    <xf numFmtId="0" fontId="45" fillId="11" borderId="16" xfId="0" applyFont="1" applyFill="1" applyBorder="1" applyAlignment="1">
      <alignment horizontal="center" vertical="top"/>
    </xf>
    <xf numFmtId="49" fontId="19" fillId="11" borderId="16" xfId="0" applyNumberFormat="1" applyFont="1" applyFill="1" applyBorder="1" applyAlignment="1">
      <alignment horizontal="center" vertical="center" wrapText="1"/>
    </xf>
    <xf numFmtId="0" fontId="45" fillId="11" borderId="17" xfId="0" applyFont="1" applyFill="1" applyBorder="1" applyAlignment="1">
      <alignment horizontal="center"/>
    </xf>
    <xf numFmtId="49" fontId="19" fillId="11" borderId="17" xfId="0" applyNumberFormat="1" applyFont="1" applyFill="1" applyBorder="1" applyAlignment="1">
      <alignment horizontal="center" vertical="center" wrapText="1"/>
    </xf>
    <xf numFmtId="49" fontId="19" fillId="11" borderId="17" xfId="0" applyNumberFormat="1" applyFont="1" applyFill="1" applyBorder="1" applyAlignment="1">
      <alignment horizontal="center" wrapText="1"/>
    </xf>
    <xf numFmtId="49" fontId="19" fillId="11" borderId="1" xfId="0" applyNumberFormat="1" applyFont="1" applyFill="1" applyBorder="1" applyAlignment="1">
      <alignment horizontal="center" wrapText="1"/>
    </xf>
    <xf numFmtId="172" fontId="19" fillId="11" borderId="17" xfId="0" applyNumberFormat="1" applyFont="1" applyFill="1" applyBorder="1" applyAlignment="1">
      <alignment horizontal="center" wrapText="1"/>
    </xf>
    <xf numFmtId="49" fontId="19" fillId="11" borderId="19" xfId="0" applyNumberFormat="1" applyFont="1" applyFill="1" applyBorder="1" applyAlignment="1">
      <alignment horizontal="center" wrapText="1"/>
    </xf>
    <xf numFmtId="49" fontId="19" fillId="11" borderId="13" xfId="0" applyNumberFormat="1" applyFont="1" applyFill="1" applyBorder="1" applyAlignment="1">
      <alignment wrapText="1"/>
    </xf>
    <xf numFmtId="4" fontId="19" fillId="11" borderId="1" xfId="0" applyNumberFormat="1" applyFont="1" applyFill="1" applyBorder="1" applyAlignment="1">
      <alignment horizontal="center" wrapText="1"/>
    </xf>
    <xf numFmtId="0" fontId="50" fillId="0" borderId="1" xfId="0" applyFont="1" applyBorder="1" applyAlignment="1">
      <alignment horizontal="center"/>
    </xf>
    <xf numFmtId="0" fontId="81" fillId="0" borderId="1" xfId="0" applyFont="1" applyBorder="1" applyAlignment="1">
      <alignment horizontal="center"/>
    </xf>
    <xf numFmtId="14" fontId="81" fillId="0" borderId="1" xfId="0" applyNumberFormat="1" applyFont="1" applyBorder="1" applyAlignment="1">
      <alignment horizontal="center" wrapText="1"/>
    </xf>
    <xf numFmtId="43" fontId="81" fillId="0" borderId="1" xfId="1" applyFont="1" applyFill="1" applyBorder="1"/>
    <xf numFmtId="0" fontId="81" fillId="0" borderId="1" xfId="0" applyFont="1" applyBorder="1" applyAlignment="1">
      <alignment wrapText="1"/>
    </xf>
    <xf numFmtId="0" fontId="8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Protection="1">
      <protection locked="0"/>
    </xf>
    <xf numFmtId="172" fontId="5" fillId="2" borderId="1" xfId="0" applyNumberFormat="1" applyFont="1" applyFill="1" applyBorder="1" applyProtection="1">
      <protection locked="0"/>
    </xf>
    <xf numFmtId="17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4" fontId="81" fillId="0" borderId="1" xfId="0" applyNumberFormat="1" applyFont="1" applyBorder="1" applyAlignment="1">
      <alignment horizontal="center"/>
    </xf>
    <xf numFmtId="0" fontId="81" fillId="0" borderId="1" xfId="0" applyFont="1" applyBorder="1"/>
    <xf numFmtId="0" fontId="81" fillId="0" borderId="1" xfId="0" applyFont="1" applyBorder="1" applyAlignment="1">
      <alignment horizontal="center" wrapText="1"/>
    </xf>
    <xf numFmtId="0" fontId="65" fillId="2" borderId="1" xfId="0" applyFont="1" applyFill="1" applyBorder="1" applyProtection="1">
      <protection locked="0"/>
    </xf>
    <xf numFmtId="0" fontId="85" fillId="0" borderId="1" xfId="0" applyFont="1" applyBorder="1" applyAlignment="1" applyProtection="1">
      <alignment horizontal="left"/>
      <protection locked="0"/>
    </xf>
    <xf numFmtId="43" fontId="81" fillId="0" borderId="1" xfId="1" applyFont="1" applyBorder="1" applyAlignment="1">
      <alignment horizontal="right"/>
    </xf>
    <xf numFmtId="43" fontId="81" fillId="0" borderId="1" xfId="1" applyFont="1" applyFill="1" applyBorder="1" applyAlignment="1">
      <alignment horizontal="right"/>
    </xf>
    <xf numFmtId="43" fontId="81" fillId="0" borderId="1" xfId="1" applyFont="1" applyBorder="1" applyAlignment="1">
      <alignment horizontal="center"/>
    </xf>
    <xf numFmtId="0" fontId="81" fillId="0" borderId="1" xfId="0" applyFont="1" applyBorder="1" applyAlignment="1">
      <alignment horizontal="left"/>
    </xf>
    <xf numFmtId="0" fontId="81" fillId="0" borderId="1" xfId="0" applyFont="1" applyBorder="1" applyAlignment="1">
      <alignment horizontal="left" wrapText="1"/>
    </xf>
    <xf numFmtId="43" fontId="81" fillId="0" borderId="1" xfId="1" applyFont="1" applyBorder="1"/>
    <xf numFmtId="43" fontId="81" fillId="2" borderId="1" xfId="1" applyFont="1" applyFill="1" applyBorder="1"/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43" fontId="52" fillId="0" borderId="1" xfId="12" applyFont="1" applyBorder="1"/>
    <xf numFmtId="43" fontId="81" fillId="0" borderId="1" xfId="12" applyFont="1" applyBorder="1"/>
    <xf numFmtId="0" fontId="52" fillId="0" borderId="1" xfId="0" applyFont="1" applyBorder="1"/>
    <xf numFmtId="0" fontId="64" fillId="2" borderId="1" xfId="0" applyFont="1" applyFill="1" applyBorder="1" applyAlignment="1" applyProtection="1">
      <alignment horizontal="center"/>
      <protection locked="0"/>
    </xf>
    <xf numFmtId="4" fontId="7" fillId="2" borderId="1" xfId="0" applyNumberFormat="1" applyFont="1" applyFill="1" applyBorder="1" applyProtection="1">
      <protection locked="0"/>
    </xf>
    <xf numFmtId="4" fontId="7" fillId="2" borderId="13" xfId="0" applyNumberFormat="1" applyFont="1" applyFill="1" applyBorder="1" applyProtection="1">
      <protection locked="0"/>
    </xf>
    <xf numFmtId="0" fontId="52" fillId="0" borderId="0" xfId="0" applyFont="1" applyAlignment="1">
      <alignment horizontal="left"/>
    </xf>
    <xf numFmtId="43" fontId="52" fillId="0" borderId="1" xfId="12" applyFont="1" applyFill="1" applyBorder="1"/>
    <xf numFmtId="43" fontId="81" fillId="0" borderId="1" xfId="12" applyFont="1" applyFill="1" applyBorder="1"/>
    <xf numFmtId="0" fontId="88" fillId="0" borderId="0" xfId="0" applyFont="1" applyAlignment="1">
      <alignment horizontal="left"/>
    </xf>
    <xf numFmtId="14" fontId="52" fillId="0" borderId="1" xfId="0" applyNumberFormat="1" applyFont="1" applyBorder="1" applyAlignment="1">
      <alignment horizontal="left"/>
    </xf>
    <xf numFmtId="49" fontId="52" fillId="0" borderId="1" xfId="0" applyNumberFormat="1" applyFont="1" applyBorder="1" applyAlignment="1">
      <alignment horizontal="left"/>
    </xf>
    <xf numFmtId="14" fontId="81" fillId="0" borderId="1" xfId="0" applyNumberFormat="1" applyFont="1" applyBorder="1" applyAlignment="1">
      <alignment horizontal="left" wrapText="1"/>
    </xf>
    <xf numFmtId="0" fontId="91" fillId="0" borderId="1" xfId="0" applyFont="1" applyBorder="1" applyAlignment="1">
      <alignment wrapText="1"/>
    </xf>
    <xf numFmtId="14" fontId="52" fillId="0" borderId="1" xfId="0" applyNumberFormat="1" applyFont="1" applyBorder="1" applyAlignment="1">
      <alignment horizontal="center"/>
    </xf>
    <xf numFmtId="14" fontId="52" fillId="2" borderId="1" xfId="0" applyNumberFormat="1" applyFont="1" applyFill="1" applyBorder="1" applyAlignment="1">
      <alignment horizontal="center"/>
    </xf>
    <xf numFmtId="43" fontId="52" fillId="0" borderId="1" xfId="12" applyFont="1" applyBorder="1" applyAlignment="1">
      <alignment horizontal="center"/>
    </xf>
    <xf numFmtId="49" fontId="52" fillId="0" borderId="1" xfId="0" applyNumberFormat="1" applyFont="1" applyBorder="1" applyAlignment="1">
      <alignment horizontal="center"/>
    </xf>
    <xf numFmtId="43" fontId="52" fillId="0" borderId="1" xfId="1" applyFont="1" applyBorder="1"/>
    <xf numFmtId="43" fontId="52" fillId="0" borderId="1" xfId="1" applyFont="1" applyBorder="1" applyAlignment="1">
      <alignment horizontal="center"/>
    </xf>
    <xf numFmtId="43" fontId="81" fillId="0" borderId="1" xfId="1" applyFont="1" applyBorder="1" applyAlignment="1">
      <alignment wrapText="1"/>
    </xf>
    <xf numFmtId="0" fontId="92" fillId="2" borderId="1" xfId="0" applyFont="1" applyFill="1" applyBorder="1" applyAlignment="1" applyProtection="1">
      <alignment horizontal="left"/>
      <protection locked="0"/>
    </xf>
    <xf numFmtId="0" fontId="50" fillId="2" borderId="1" xfId="0" applyFont="1" applyFill="1" applyBorder="1" applyProtection="1">
      <protection locked="0"/>
    </xf>
    <xf numFmtId="172" fontId="50" fillId="2" borderId="1" xfId="0" applyNumberFormat="1" applyFont="1" applyFill="1" applyBorder="1" applyProtection="1">
      <protection locked="0"/>
    </xf>
    <xf numFmtId="0" fontId="93" fillId="2" borderId="1" xfId="0" applyFont="1" applyFill="1" applyBorder="1" applyAlignment="1" applyProtection="1">
      <alignment horizontal="center"/>
      <protection locked="0"/>
    </xf>
    <xf numFmtId="4" fontId="45" fillId="2" borderId="1" xfId="0" applyNumberFormat="1" applyFont="1" applyFill="1" applyBorder="1" applyProtection="1">
      <protection locked="0"/>
    </xf>
    <xf numFmtId="4" fontId="45" fillId="2" borderId="13" xfId="0" applyNumberFormat="1" applyFont="1" applyFill="1" applyBorder="1" applyProtection="1">
      <protection locked="0"/>
    </xf>
    <xf numFmtId="0" fontId="50" fillId="2" borderId="1" xfId="0" applyFont="1" applyFill="1" applyBorder="1" applyAlignment="1" applyProtection="1">
      <alignment wrapText="1"/>
      <protection locked="0"/>
    </xf>
    <xf numFmtId="43" fontId="81" fillId="0" borderId="1" xfId="0" applyNumberFormat="1" applyFont="1" applyBorder="1"/>
    <xf numFmtId="0" fontId="60" fillId="0" borderId="1" xfId="0" applyFont="1" applyBorder="1"/>
    <xf numFmtId="0" fontId="60" fillId="0" borderId="1" xfId="0" applyFont="1" applyBorder="1" applyAlignment="1">
      <alignment horizontal="center"/>
    </xf>
    <xf numFmtId="14" fontId="60" fillId="0" borderId="1" xfId="0" applyNumberFormat="1" applyFont="1" applyBorder="1" applyAlignment="1">
      <alignment horizontal="center"/>
    </xf>
    <xf numFmtId="43" fontId="60" fillId="0" borderId="1" xfId="1" applyFont="1" applyFill="1" applyBorder="1"/>
    <xf numFmtId="0" fontId="7" fillId="0" borderId="1" xfId="0" applyFont="1" applyBorder="1" applyAlignment="1" applyProtection="1">
      <alignment horizontal="left"/>
      <protection locked="0"/>
    </xf>
    <xf numFmtId="0" fontId="60" fillId="0" borderId="1" xfId="0" applyFont="1" applyBorder="1" applyAlignment="1">
      <alignment wrapText="1"/>
    </xf>
    <xf numFmtId="43" fontId="81" fillId="0" borderId="13" xfId="1" applyFont="1" applyFill="1" applyBorder="1"/>
    <xf numFmtId="0" fontId="52" fillId="2" borderId="1" xfId="0" applyFont="1" applyFill="1" applyBorder="1" applyAlignment="1">
      <alignment horizontal="center"/>
    </xf>
    <xf numFmtId="43" fontId="52" fillId="2" borderId="1" xfId="1" applyFont="1" applyFill="1" applyBorder="1"/>
    <xf numFmtId="0" fontId="81" fillId="2" borderId="1" xfId="0" applyFont="1" applyFill="1" applyBorder="1"/>
    <xf numFmtId="0" fontId="52" fillId="2" borderId="1" xfId="0" applyFont="1" applyFill="1" applyBorder="1"/>
    <xf numFmtId="0" fontId="81" fillId="2" borderId="1" xfId="0" applyFont="1" applyFill="1" applyBorder="1" applyAlignment="1">
      <alignment wrapText="1"/>
    </xf>
    <xf numFmtId="14" fontId="81" fillId="0" borderId="1" xfId="1" applyNumberFormat="1" applyFont="1" applyFill="1" applyBorder="1" applyAlignment="1">
      <alignment horizontal="center" wrapText="1"/>
    </xf>
    <xf numFmtId="4" fontId="81" fillId="0" borderId="1" xfId="0" applyNumberFormat="1" applyFont="1" applyBorder="1"/>
    <xf numFmtId="0" fontId="94" fillId="0" borderId="1" xfId="0" applyFont="1" applyBorder="1" applyAlignment="1">
      <alignment horizontal="center"/>
    </xf>
    <xf numFmtId="0" fontId="50" fillId="5" borderId="1" xfId="0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14" fontId="81" fillId="5" borderId="1" xfId="0" applyNumberFormat="1" applyFont="1" applyFill="1" applyBorder="1" applyAlignment="1">
      <alignment horizontal="center"/>
    </xf>
    <xf numFmtId="4" fontId="19" fillId="5" borderId="1" xfId="1" applyNumberFormat="1" applyFont="1" applyFill="1" applyBorder="1" applyProtection="1">
      <protection locked="0"/>
    </xf>
    <xf numFmtId="0" fontId="45" fillId="5" borderId="20" xfId="0" applyFont="1" applyFill="1" applyBorder="1" applyAlignment="1" applyProtection="1">
      <alignment horizontal="left"/>
      <protection locked="0"/>
    </xf>
    <xf numFmtId="0" fontId="45" fillId="5" borderId="20" xfId="0" applyFont="1" applyFill="1" applyBorder="1" applyAlignment="1" applyProtection="1">
      <alignment wrapText="1"/>
      <protection locked="0"/>
    </xf>
    <xf numFmtId="0" fontId="45" fillId="5" borderId="20" xfId="0" applyFont="1" applyFill="1" applyBorder="1" applyAlignment="1" applyProtection="1">
      <alignment horizontal="center"/>
      <protection locked="0"/>
    </xf>
    <xf numFmtId="4" fontId="19" fillId="5" borderId="21" xfId="1" applyNumberFormat="1" applyFont="1" applyFill="1" applyBorder="1" applyProtection="1">
      <protection locked="0"/>
    </xf>
    <xf numFmtId="172" fontId="45" fillId="5" borderId="20" xfId="0" applyNumberFormat="1" applyFont="1" applyFill="1" applyBorder="1" applyAlignment="1" applyProtection="1">
      <alignment horizontal="center"/>
      <protection locked="0"/>
    </xf>
    <xf numFmtId="4" fontId="19" fillId="5" borderId="22" xfId="1" applyNumberFormat="1" applyFont="1" applyFill="1" applyBorder="1" applyProtection="1">
      <protection locked="0"/>
    </xf>
    <xf numFmtId="0" fontId="81" fillId="0" borderId="0" xfId="0" applyFont="1" applyAlignment="1">
      <alignment horizontal="center"/>
    </xf>
    <xf numFmtId="14" fontId="81" fillId="0" borderId="0" xfId="0" applyNumberFormat="1" applyFont="1" applyAlignment="1">
      <alignment horizontal="center"/>
    </xf>
    <xf numFmtId="172" fontId="45" fillId="0" borderId="0" xfId="0" applyNumberFormat="1" applyFont="1"/>
    <xf numFmtId="43" fontId="19" fillId="0" borderId="0" xfId="1" applyFont="1" applyFill="1" applyBorder="1"/>
    <xf numFmtId="0" fontId="45" fillId="0" borderId="0" xfId="0" applyFont="1" applyAlignment="1">
      <alignment horizontal="left"/>
    </xf>
    <xf numFmtId="0" fontId="45" fillId="0" borderId="0" xfId="0" applyFont="1" applyAlignment="1">
      <alignment wrapText="1"/>
    </xf>
    <xf numFmtId="0" fontId="45" fillId="0" borderId="0" xfId="0" applyFont="1" applyAlignment="1">
      <alignment horizontal="center"/>
    </xf>
    <xf numFmtId="172" fontId="45" fillId="0" borderId="0" xfId="0" applyNumberFormat="1" applyFont="1" applyAlignment="1">
      <alignment horizontal="center"/>
    </xf>
    <xf numFmtId="4" fontId="19" fillId="0" borderId="0" xfId="1" applyNumberFormat="1" applyFont="1" applyFill="1" applyBorder="1"/>
    <xf numFmtId="172" fontId="45" fillId="0" borderId="0" xfId="0" applyNumberFormat="1" applyFont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172" fontId="49" fillId="0" borderId="0" xfId="0" applyNumberFormat="1" applyFont="1" applyAlignment="1">
      <alignment horizontal="center"/>
    </xf>
    <xf numFmtId="172" fontId="49" fillId="0" borderId="0" xfId="0" applyNumberFormat="1" applyFont="1"/>
    <xf numFmtId="0" fontId="17" fillId="0" borderId="0" xfId="0" applyFont="1" applyAlignment="1">
      <alignment horizontal="center"/>
    </xf>
    <xf numFmtId="0" fontId="17" fillId="0" borderId="6" xfId="0" applyFont="1" applyBorder="1"/>
    <xf numFmtId="0" fontId="95" fillId="0" borderId="5" xfId="0" applyFont="1" applyBorder="1"/>
    <xf numFmtId="0" fontId="95" fillId="0" borderId="0" xfId="0" applyFont="1"/>
    <xf numFmtId="172" fontId="50" fillId="0" borderId="0" xfId="0" applyNumberFormat="1" applyFont="1" applyProtection="1">
      <protection locked="0"/>
    </xf>
    <xf numFmtId="172" fontId="3" fillId="0" borderId="0" xfId="0" applyNumberFormat="1" applyFont="1"/>
    <xf numFmtId="0" fontId="50" fillId="0" borderId="0" xfId="0" applyFont="1" applyAlignment="1" applyProtection="1">
      <alignment horizontal="center"/>
      <protection locked="0"/>
    </xf>
    <xf numFmtId="166" fontId="45" fillId="0" borderId="0" xfId="7" applyNumberFormat="1" applyFont="1" applyProtection="1">
      <protection locked="0"/>
    </xf>
    <xf numFmtId="166" fontId="7" fillId="0" borderId="0" xfId="7" applyNumberFormat="1" applyFont="1" applyAlignment="1" applyProtection="1">
      <alignment horizontal="center"/>
      <protection locked="0"/>
    </xf>
    <xf numFmtId="166" fontId="7" fillId="0" borderId="6" xfId="7" applyNumberFormat="1" applyFont="1" applyBorder="1" applyProtection="1">
      <protection locked="0"/>
    </xf>
    <xf numFmtId="172" fontId="3" fillId="0" borderId="7" xfId="0" applyNumberFormat="1" applyFont="1" applyBorder="1"/>
    <xf numFmtId="172" fontId="49" fillId="0" borderId="7" xfId="0" applyNumberFormat="1" applyFont="1" applyBorder="1" applyAlignment="1">
      <alignment horizontal="center"/>
    </xf>
    <xf numFmtId="172" fontId="49" fillId="0" borderId="7" xfId="0" applyNumberFormat="1" applyFont="1" applyBorder="1"/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7" fillId="0" borderId="10" xfId="0" applyFont="1" applyBorder="1"/>
    <xf numFmtId="4" fontId="0" fillId="0" borderId="0" xfId="0" applyNumberFormat="1"/>
    <xf numFmtId="0" fontId="16" fillId="10" borderId="13" xfId="2" applyFont="1" applyFill="1" applyBorder="1" applyAlignment="1" applyProtection="1">
      <alignment wrapText="1"/>
      <protection locked="0"/>
    </xf>
    <xf numFmtId="4" fontId="16" fillId="10" borderId="1" xfId="2" applyNumberFormat="1" applyFont="1" applyFill="1" applyBorder="1" applyAlignment="1" applyProtection="1">
      <alignment horizontal="right"/>
      <protection locked="0"/>
    </xf>
    <xf numFmtId="4" fontId="16" fillId="10" borderId="8" xfId="2" applyNumberFormat="1" applyFont="1" applyFill="1" applyBorder="1" applyAlignment="1" applyProtection="1">
      <alignment horizontal="right"/>
      <protection locked="0"/>
    </xf>
    <xf numFmtId="39" fontId="66" fillId="10" borderId="8" xfId="2" applyNumberFormat="1" applyFont="1" applyFill="1" applyBorder="1" applyProtection="1">
      <protection locked="0"/>
    </xf>
    <xf numFmtId="39" fontId="66" fillId="10" borderId="14" xfId="2" applyNumberFormat="1" applyFont="1" applyFill="1" applyBorder="1" applyAlignment="1" applyProtection="1">
      <alignment horizontal="center"/>
      <protection locked="0"/>
    </xf>
    <xf numFmtId="39" fontId="66" fillId="10" borderId="14" xfId="2" applyNumberFormat="1" applyFont="1" applyFill="1" applyBorder="1" applyAlignment="1" applyProtection="1">
      <alignment horizontal="center" wrapText="1"/>
      <protection locked="0"/>
    </xf>
    <xf numFmtId="49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66" fontId="5" fillId="0" borderId="7" xfId="0" applyNumberFormat="1" applyFont="1" applyBorder="1" applyAlignment="1" applyProtection="1">
      <alignment horizontal="center"/>
      <protection locked="0"/>
    </xf>
    <xf numFmtId="0" fontId="17" fillId="0" borderId="3" xfId="7" applyFont="1" applyBorder="1" applyAlignment="1">
      <alignment horizontal="center"/>
    </xf>
    <xf numFmtId="0" fontId="5" fillId="0" borderId="7" xfId="0" applyFont="1" applyBorder="1" applyAlignment="1" applyProtection="1">
      <alignment horizontal="center"/>
      <protection locked="0"/>
    </xf>
    <xf numFmtId="49" fontId="8" fillId="0" borderId="3" xfId="2" applyNumberFormat="1" applyFont="1" applyBorder="1"/>
    <xf numFmtId="49" fontId="8" fillId="0" borderId="0" xfId="2" applyNumberFormat="1" applyFont="1"/>
    <xf numFmtId="49" fontId="55" fillId="0" borderId="0" xfId="2" applyNumberFormat="1" applyFont="1"/>
    <xf numFmtId="49" fontId="12" fillId="0" borderId="0" xfId="2" applyNumberFormat="1" applyFont="1" applyAlignment="1">
      <alignment horizontal="center"/>
    </xf>
    <xf numFmtId="49" fontId="17" fillId="2" borderId="0" xfId="0" applyNumberFormat="1" applyFont="1" applyFill="1" applyAlignment="1">
      <alignment horizontal="right"/>
    </xf>
    <xf numFmtId="49" fontId="3" fillId="2" borderId="0" xfId="0" applyNumberFormat="1" applyFont="1" applyFill="1"/>
    <xf numFmtId="49" fontId="16" fillId="10" borderId="1" xfId="2" applyNumberFormat="1" applyFont="1" applyFill="1" applyBorder="1" applyAlignment="1">
      <alignment horizontal="center" vertical="center" wrapText="1"/>
    </xf>
    <xf numFmtId="49" fontId="7" fillId="0" borderId="1" xfId="7" applyNumberFormat="1" applyFont="1" applyBorder="1" applyAlignment="1" applyProtection="1">
      <alignment horizontal="center" wrapText="1"/>
      <protection locked="0"/>
    </xf>
    <xf numFmtId="49" fontId="7" fillId="0" borderId="1" xfId="7" applyNumberFormat="1" applyFont="1" applyBorder="1" applyAlignment="1" applyProtection="1">
      <alignment wrapText="1"/>
      <protection locked="0"/>
    </xf>
    <xf numFmtId="49" fontId="16" fillId="10" borderId="8" xfId="2" applyNumberFormat="1" applyFont="1" applyFill="1" applyBorder="1" applyAlignment="1" applyProtection="1">
      <alignment horizontal="right"/>
      <protection locked="0"/>
    </xf>
    <xf numFmtId="49" fontId="7" fillId="0" borderId="0" xfId="2" applyNumberFormat="1" applyFont="1"/>
    <xf numFmtId="49" fontId="4" fillId="0" borderId="0" xfId="0" applyNumberFormat="1" applyFont="1"/>
    <xf numFmtId="49" fontId="5" fillId="0" borderId="0" xfId="0" applyNumberFormat="1" applyFont="1"/>
    <xf numFmtId="49" fontId="3" fillId="0" borderId="7" xfId="0" applyNumberFormat="1" applyFont="1" applyBorder="1"/>
    <xf numFmtId="49" fontId="3" fillId="0" borderId="0" xfId="0" applyNumberFormat="1" applyFont="1"/>
    <xf numFmtId="49" fontId="16" fillId="10" borderId="13" xfId="2" applyNumberFormat="1" applyFont="1" applyFill="1" applyBorder="1" applyAlignment="1" applyProtection="1">
      <alignment horizontal="right"/>
      <protection locked="0"/>
    </xf>
    <xf numFmtId="0" fontId="8" fillId="3" borderId="0" xfId="10" applyFont="1" applyFill="1" applyProtection="1">
      <protection locked="0"/>
    </xf>
    <xf numFmtId="0" fontId="8" fillId="3" borderId="0" xfId="10" applyFont="1" applyFill="1" applyAlignment="1" applyProtection="1">
      <alignment wrapText="1"/>
      <protection locked="0"/>
    </xf>
    <xf numFmtId="4" fontId="8" fillId="3" borderId="0" xfId="10" applyNumberFormat="1" applyFont="1" applyFill="1" applyProtection="1">
      <protection locked="0"/>
    </xf>
    <xf numFmtId="0" fontId="8" fillId="3" borderId="2" xfId="10" applyFont="1" applyFill="1" applyBorder="1"/>
    <xf numFmtId="0" fontId="8" fillId="3" borderId="3" xfId="10" applyFont="1" applyFill="1" applyBorder="1"/>
    <xf numFmtId="0" fontId="8" fillId="3" borderId="3" xfId="10" applyFont="1" applyFill="1" applyBorder="1" applyAlignment="1">
      <alignment wrapText="1"/>
    </xf>
    <xf numFmtId="4" fontId="8" fillId="3" borderId="3" xfId="10" applyNumberFormat="1" applyFont="1" applyFill="1" applyBorder="1"/>
    <xf numFmtId="0" fontId="8" fillId="3" borderId="5" xfId="10" applyFont="1" applyFill="1" applyBorder="1"/>
    <xf numFmtId="0" fontId="8" fillId="3" borderId="0" xfId="10" applyFont="1" applyFill="1"/>
    <xf numFmtId="0" fontId="8" fillId="3" borderId="0" xfId="10" applyFont="1" applyFill="1" applyAlignment="1">
      <alignment wrapText="1"/>
    </xf>
    <xf numFmtId="4" fontId="8" fillId="3" borderId="0" xfId="10" applyNumberFormat="1" applyFont="1" applyFill="1"/>
    <xf numFmtId="0" fontId="8" fillId="3" borderId="5" xfId="10" applyFont="1" applyFill="1" applyBorder="1" applyProtection="1">
      <protection locked="0"/>
    </xf>
    <xf numFmtId="0" fontId="13" fillId="3" borderId="0" xfId="10" applyFont="1" applyFill="1" applyAlignment="1">
      <alignment horizontal="right"/>
    </xf>
    <xf numFmtId="43" fontId="13" fillId="3" borderId="0" xfId="1" applyFont="1" applyFill="1" applyBorder="1" applyAlignment="1" applyProtection="1">
      <alignment horizontal="center"/>
    </xf>
    <xf numFmtId="43" fontId="15" fillId="3" borderId="1" xfId="1" applyFont="1" applyFill="1" applyBorder="1" applyAlignment="1" applyProtection="1">
      <alignment horizontal="right"/>
    </xf>
    <xf numFmtId="43" fontId="15" fillId="3" borderId="1" xfId="1" applyFont="1" applyFill="1" applyBorder="1" applyAlignment="1" applyProtection="1">
      <alignment horizontal="left"/>
    </xf>
    <xf numFmtId="166" fontId="3" fillId="0" borderId="0" xfId="0" applyNumberFormat="1" applyFont="1" applyProtection="1">
      <protection locked="0"/>
    </xf>
    <xf numFmtId="4" fontId="13" fillId="3" borderId="0" xfId="10" applyNumberFormat="1" applyFont="1" applyFill="1" applyProtection="1">
      <protection locked="0"/>
    </xf>
    <xf numFmtId="0" fontId="13" fillId="3" borderId="0" xfId="10" applyFont="1" applyFill="1" applyAlignment="1" applyProtection="1">
      <alignment horizontal="right"/>
      <protection locked="0"/>
    </xf>
    <xf numFmtId="43" fontId="15" fillId="3" borderId="0" xfId="1" applyFont="1" applyFill="1" applyBorder="1" applyAlignment="1" applyProtection="1">
      <alignment horizontal="left"/>
      <protection locked="0"/>
    </xf>
    <xf numFmtId="0" fontId="17" fillId="3" borderId="0" xfId="10" applyFont="1" applyFill="1" applyProtection="1">
      <protection locked="0"/>
    </xf>
    <xf numFmtId="0" fontId="17" fillId="3" borderId="0" xfId="10" applyFont="1" applyFill="1" applyAlignment="1" applyProtection="1">
      <alignment wrapText="1"/>
      <protection locked="0"/>
    </xf>
    <xf numFmtId="49" fontId="65" fillId="3" borderId="0" xfId="10" applyNumberFormat="1" applyFont="1" applyFill="1" applyAlignment="1" applyProtection="1">
      <alignment horizontal="center"/>
      <protection locked="0"/>
    </xf>
    <xf numFmtId="4" fontId="17" fillId="3" borderId="0" xfId="10" applyNumberFormat="1" applyFont="1" applyFill="1" applyAlignment="1" applyProtection="1">
      <alignment horizontal="left"/>
      <protection locked="0"/>
    </xf>
    <xf numFmtId="4" fontId="7" fillId="3" borderId="0" xfId="10" applyNumberFormat="1" applyFont="1" applyFill="1" applyAlignment="1" applyProtection="1">
      <alignment horizontal="center"/>
      <protection locked="0"/>
    </xf>
    <xf numFmtId="49" fontId="8" fillId="3" borderId="0" xfId="10" applyNumberFormat="1" applyFont="1" applyFill="1" applyProtection="1">
      <protection locked="0"/>
    </xf>
    <xf numFmtId="0" fontId="11" fillId="3" borderId="5" xfId="10" applyFont="1" applyFill="1" applyBorder="1" applyAlignment="1" applyProtection="1">
      <alignment horizontal="center" wrapText="1"/>
      <protection locked="0"/>
    </xf>
    <xf numFmtId="0" fontId="11" fillId="3" borderId="0" xfId="10" applyFont="1" applyFill="1" applyAlignment="1" applyProtection="1">
      <alignment horizontal="center" wrapText="1"/>
      <protection locked="0"/>
    </xf>
    <xf numFmtId="0" fontId="11" fillId="3" borderId="0" xfId="10" applyFont="1" applyFill="1" applyAlignment="1" applyProtection="1">
      <alignment horizontal="center"/>
      <protection locked="0"/>
    </xf>
    <xf numFmtId="49" fontId="7" fillId="3" borderId="1" xfId="10" applyNumberFormat="1" applyFont="1" applyFill="1" applyBorder="1" applyAlignment="1" applyProtection="1">
      <alignment horizontal="center"/>
      <protection locked="0"/>
    </xf>
    <xf numFmtId="0" fontId="7" fillId="3" borderId="13" xfId="10" applyFont="1" applyFill="1" applyBorder="1" applyAlignment="1" applyProtection="1">
      <alignment horizontal="center"/>
      <protection locked="0"/>
    </xf>
    <xf numFmtId="0" fontId="7" fillId="3" borderId="13" xfId="10" applyFont="1" applyFill="1" applyBorder="1" applyAlignment="1" applyProtection="1">
      <alignment wrapText="1"/>
      <protection locked="0"/>
    </xf>
    <xf numFmtId="43" fontId="7" fillId="2" borderId="1" xfId="1" applyFont="1" applyFill="1" applyBorder="1" applyProtection="1">
      <protection locked="0"/>
    </xf>
    <xf numFmtId="4" fontId="7" fillId="2" borderId="1" xfId="10" applyNumberFormat="1" applyFont="1" applyFill="1" applyBorder="1" applyProtection="1">
      <protection locked="0"/>
    </xf>
    <xf numFmtId="0" fontId="7" fillId="3" borderId="1" xfId="10" applyFont="1" applyFill="1" applyBorder="1" applyProtection="1">
      <protection locked="0"/>
    </xf>
    <xf numFmtId="173" fontId="8" fillId="3" borderId="0" xfId="10" applyNumberFormat="1" applyFont="1" applyFill="1" applyAlignment="1" applyProtection="1">
      <alignment horizontal="center" wrapText="1"/>
      <protection locked="0"/>
    </xf>
    <xf numFmtId="0" fontId="11" fillId="3" borderId="0" xfId="10" applyFont="1" applyFill="1" applyAlignment="1" applyProtection="1">
      <alignment horizontal="right"/>
      <protection locked="0"/>
    </xf>
    <xf numFmtId="4" fontId="11" fillId="3" borderId="0" xfId="13" applyNumberFormat="1" applyFont="1" applyFill="1" applyBorder="1" applyProtection="1">
      <protection locked="0"/>
    </xf>
    <xf numFmtId="0" fontId="19" fillId="2" borderId="0" xfId="10" applyFont="1" applyFill="1" applyAlignment="1" applyProtection="1">
      <alignment horizontal="right"/>
      <protection locked="0"/>
    </xf>
    <xf numFmtId="0" fontId="9" fillId="2" borderId="5" xfId="10" applyFont="1" applyFill="1" applyBorder="1" applyProtection="1">
      <protection locked="0"/>
    </xf>
    <xf numFmtId="0" fontId="13" fillId="0" borderId="0" xfId="10" applyFont="1" applyProtection="1">
      <protection locked="0"/>
    </xf>
    <xf numFmtId="0" fontId="17" fillId="0" borderId="0" xfId="10" applyFont="1" applyProtection="1">
      <protection locked="0"/>
    </xf>
    <xf numFmtId="0" fontId="4" fillId="0" borderId="0" xfId="0" applyFont="1" applyProtection="1">
      <protection locked="0"/>
    </xf>
    <xf numFmtId="0" fontId="9" fillId="2" borderId="0" xfId="10" applyFont="1" applyFill="1" applyProtection="1">
      <protection locked="0"/>
    </xf>
    <xf numFmtId="0" fontId="8" fillId="2" borderId="5" xfId="10" applyFont="1" applyFill="1" applyBorder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17" fillId="0" borderId="3" xfId="10" applyFont="1" applyBorder="1" applyAlignment="1">
      <alignment horizontal="center"/>
    </xf>
    <xf numFmtId="0" fontId="17" fillId="0" borderId="0" xfId="10" applyFont="1" applyAlignment="1" applyProtection="1">
      <alignment horizontal="center"/>
      <protection locked="0"/>
    </xf>
    <xf numFmtId="0" fontId="7" fillId="2" borderId="0" xfId="10" applyFont="1" applyFill="1" applyAlignment="1" applyProtection="1">
      <alignment horizontal="center"/>
      <protection locked="0"/>
    </xf>
    <xf numFmtId="0" fontId="8" fillId="2" borderId="0" xfId="1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45" fillId="2" borderId="5" xfId="10" applyFont="1" applyFill="1" applyBorder="1" applyAlignment="1" applyProtection="1">
      <alignment horizontal="center"/>
      <protection locked="0"/>
    </xf>
    <xf numFmtId="164" fontId="3" fillId="0" borderId="0" xfId="0" applyNumberFormat="1" applyFont="1" applyProtection="1"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0" fontId="45" fillId="2" borderId="0" xfId="10" applyFont="1" applyFill="1" applyAlignment="1" applyProtection="1">
      <alignment horizontal="center"/>
      <protection locked="0"/>
    </xf>
    <xf numFmtId="0" fontId="45" fillId="2" borderId="5" xfId="10" applyFont="1" applyFill="1" applyBorder="1" applyProtection="1">
      <protection locked="0"/>
    </xf>
    <xf numFmtId="0" fontId="15" fillId="0" borderId="0" xfId="7" applyFont="1" applyProtection="1">
      <protection locked="0"/>
    </xf>
    <xf numFmtId="0" fontId="17" fillId="0" borderId="0" xfId="7" applyFont="1" applyProtection="1">
      <protection locked="0"/>
    </xf>
    <xf numFmtId="0" fontId="17" fillId="0" borderId="0" xfId="7" applyFont="1" applyAlignment="1" applyProtection="1">
      <alignment horizontal="center"/>
      <protection locked="0"/>
    </xf>
    <xf numFmtId="0" fontId="7" fillId="2" borderId="0" xfId="10" applyFont="1" applyFill="1" applyProtection="1">
      <protection locked="0"/>
    </xf>
    <xf numFmtId="0" fontId="45" fillId="2" borderId="0" xfId="10" applyFont="1" applyFill="1" applyProtection="1">
      <protection locked="0"/>
    </xf>
    <xf numFmtId="0" fontId="0" fillId="2" borderId="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8" fillId="2" borderId="0" xfId="10" applyFont="1" applyFill="1" applyProtection="1">
      <protection locked="0"/>
    </xf>
    <xf numFmtId="0" fontId="8" fillId="2" borderId="0" xfId="10" applyFont="1" applyFill="1" applyAlignment="1" applyProtection="1">
      <alignment wrapText="1"/>
      <protection locked="0"/>
    </xf>
    <xf numFmtId="4" fontId="8" fillId="2" borderId="0" xfId="10" applyNumberFormat="1" applyFont="1" applyFill="1" applyProtection="1">
      <protection locked="0"/>
    </xf>
    <xf numFmtId="173" fontId="16" fillId="12" borderId="1" xfId="1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13" applyNumberFormat="1" applyFont="1" applyFill="1" applyBorder="1" applyProtection="1">
      <protection locked="0"/>
    </xf>
    <xf numFmtId="0" fontId="66" fillId="12" borderId="1" xfId="10" applyFont="1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8" fillId="0" borderId="5" xfId="10" applyFont="1" applyBorder="1"/>
    <xf numFmtId="0" fontId="8" fillId="2" borderId="0" xfId="10" applyFont="1" applyFill="1" applyAlignment="1">
      <alignment horizontal="center"/>
    </xf>
    <xf numFmtId="0" fontId="8" fillId="2" borderId="0" xfId="10" applyFont="1" applyFill="1"/>
    <xf numFmtId="4" fontId="8" fillId="2" borderId="0" xfId="10" applyNumberFormat="1" applyFont="1" applyFill="1"/>
    <xf numFmtId="4" fontId="8" fillId="2" borderId="0" xfId="10" applyNumberFormat="1" applyFont="1" applyFill="1" applyAlignment="1">
      <alignment wrapText="1"/>
    </xf>
    <xf numFmtId="0" fontId="8" fillId="2" borderId="0" xfId="10" applyFont="1" applyFill="1" applyAlignment="1">
      <alignment wrapText="1"/>
    </xf>
    <xf numFmtId="0" fontId="8" fillId="0" borderId="6" xfId="10" applyFont="1" applyBorder="1"/>
    <xf numFmtId="0" fontId="8" fillId="0" borderId="0" xfId="10" applyFont="1"/>
    <xf numFmtId="0" fontId="78" fillId="2" borderId="0" xfId="10" applyFont="1" applyFill="1" applyAlignment="1">
      <alignment horizontal="center"/>
    </xf>
    <xf numFmtId="0" fontId="15" fillId="0" borderId="0" xfId="10" applyFont="1"/>
    <xf numFmtId="0" fontId="34" fillId="2" borderId="0" xfId="10" applyFont="1" applyFill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0" fontId="15" fillId="2" borderId="0" xfId="10" applyFont="1" applyFill="1" applyAlignment="1">
      <alignment horizontal="center" wrapText="1"/>
    </xf>
    <xf numFmtId="43" fontId="3" fillId="2" borderId="0" xfId="1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43" fontId="3" fillId="2" borderId="1" xfId="1" applyFont="1" applyFill="1" applyBorder="1" applyAlignment="1" applyProtection="1">
      <alignment horizontal="left" vertical="center"/>
    </xf>
    <xf numFmtId="0" fontId="34" fillId="2" borderId="0" xfId="10" applyFont="1" applyFill="1" applyAlignment="1">
      <alignment wrapText="1"/>
    </xf>
    <xf numFmtId="0" fontId="13" fillId="2" borderId="0" xfId="10" applyFont="1" applyFill="1" applyAlignment="1">
      <alignment wrapText="1"/>
    </xf>
    <xf numFmtId="1" fontId="96" fillId="2" borderId="0" xfId="14" applyNumberFormat="1" applyFont="1" applyFill="1" applyAlignment="1">
      <alignment horizontal="right" wrapText="1"/>
    </xf>
    <xf numFmtId="49" fontId="15" fillId="2" borderId="1" xfId="0" applyNumberFormat="1" applyFont="1" applyFill="1" applyBorder="1" applyAlignment="1" applyProtection="1">
      <alignment horizontal="left"/>
      <protection locked="0"/>
    </xf>
    <xf numFmtId="43" fontId="13" fillId="2" borderId="0" xfId="10" applyNumberFormat="1" applyFont="1" applyFill="1" applyAlignment="1">
      <alignment wrapText="1"/>
    </xf>
    <xf numFmtId="0" fontId="8" fillId="0" borderId="5" xfId="10" applyFont="1" applyBorder="1" applyAlignment="1">
      <alignment horizontal="center" vertical="center"/>
    </xf>
    <xf numFmtId="0" fontId="8" fillId="0" borderId="6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15" fillId="2" borderId="1" xfId="7" applyFont="1" applyFill="1" applyBorder="1" applyAlignment="1">
      <alignment horizontal="center" wrapText="1"/>
    </xf>
    <xf numFmtId="49" fontId="15" fillId="2" borderId="1" xfId="15" applyNumberFormat="1" applyFont="1" applyFill="1" applyBorder="1" applyAlignment="1" applyProtection="1">
      <alignment horizontal="center" wrapText="1"/>
      <protection locked="0"/>
    </xf>
    <xf numFmtId="49" fontId="85" fillId="2" borderId="1" xfId="16" applyNumberFormat="1" applyFont="1" applyFill="1" applyBorder="1" applyAlignment="1" applyProtection="1">
      <alignment horizontal="center"/>
      <protection locked="0"/>
    </xf>
    <xf numFmtId="49" fontId="5" fillId="2" borderId="1" xfId="10" applyNumberFormat="1" applyFont="1" applyFill="1" applyBorder="1" applyAlignment="1" applyProtection="1">
      <alignment horizontal="center" vertical="center"/>
      <protection locked="0"/>
    </xf>
    <xf numFmtId="49" fontId="3" fillId="2" borderId="1" xfId="10" applyNumberFormat="1" applyFont="1" applyFill="1" applyBorder="1" applyAlignment="1" applyProtection="1">
      <alignment wrapText="1"/>
      <protection locked="0"/>
    </xf>
    <xf numFmtId="4" fontId="3" fillId="2" borderId="1" xfId="9" applyNumberFormat="1" applyFont="1" applyFill="1" applyBorder="1" applyAlignment="1" applyProtection="1">
      <alignment wrapText="1"/>
      <protection locked="0"/>
    </xf>
    <xf numFmtId="49" fontId="13" fillId="2" borderId="1" xfId="7" applyNumberFormat="1" applyFont="1" applyFill="1" applyBorder="1" applyAlignment="1" applyProtection="1">
      <alignment horizontal="center" wrapText="1"/>
      <protection locked="0"/>
    </xf>
    <xf numFmtId="49" fontId="5" fillId="2" borderId="13" xfId="10" applyNumberFormat="1" applyFont="1" applyFill="1" applyBorder="1" applyAlignment="1" applyProtection="1">
      <alignment horizontal="center" vertical="center"/>
      <protection locked="0"/>
    </xf>
    <xf numFmtId="49" fontId="7" fillId="3" borderId="1" xfId="10" applyNumberFormat="1" applyFont="1" applyFill="1" applyBorder="1" applyAlignment="1" applyProtection="1">
      <alignment horizontal="center" vertical="center"/>
      <protection locked="0"/>
    </xf>
    <xf numFmtId="0" fontId="97" fillId="2" borderId="1" xfId="0" applyFont="1" applyFill="1" applyBorder="1" applyAlignment="1">
      <alignment horizontal="center" vertical="center"/>
    </xf>
    <xf numFmtId="0" fontId="7" fillId="2" borderId="13" xfId="1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>
      <alignment horizontal="center" vertical="center" wrapText="1"/>
    </xf>
    <xf numFmtId="0" fontId="98" fillId="2" borderId="1" xfId="0" applyFont="1" applyFill="1" applyBorder="1" applyAlignment="1">
      <alignment horizontal="center" vertical="center" wrapText="1"/>
    </xf>
    <xf numFmtId="49" fontId="15" fillId="2" borderId="1" xfId="15" applyNumberFormat="1" applyFont="1" applyFill="1" applyBorder="1" applyAlignment="1">
      <alignment horizontal="center" wrapText="1"/>
    </xf>
    <xf numFmtId="49" fontId="99" fillId="2" borderId="1" xfId="16" applyNumberFormat="1" applyFont="1" applyFill="1" applyBorder="1" applyAlignment="1">
      <alignment horizontal="right"/>
    </xf>
    <xf numFmtId="0" fontId="45" fillId="2" borderId="1" xfId="7" applyFont="1" applyFill="1" applyBorder="1" applyAlignment="1">
      <alignment horizontal="center" wrapText="1"/>
    </xf>
    <xf numFmtId="49" fontId="8" fillId="2" borderId="1" xfId="15" applyNumberFormat="1" applyFont="1" applyFill="1" applyBorder="1" applyAlignment="1">
      <alignment horizontal="center" wrapText="1"/>
    </xf>
    <xf numFmtId="49" fontId="100" fillId="2" borderId="1" xfId="16" applyNumberFormat="1" applyFont="1" applyFill="1" applyBorder="1" applyAlignment="1">
      <alignment horizontal="right"/>
    </xf>
    <xf numFmtId="49" fontId="38" fillId="2" borderId="1" xfId="10" applyNumberFormat="1" applyFont="1" applyFill="1" applyBorder="1" applyAlignment="1">
      <alignment horizontal="center" vertical="top"/>
    </xf>
    <xf numFmtId="49" fontId="10" fillId="2" borderId="1" xfId="10" applyNumberFormat="1" applyFont="1" applyFill="1" applyBorder="1" applyAlignment="1">
      <alignment vertical="top" wrapText="1"/>
    </xf>
    <xf numFmtId="4" fontId="5" fillId="2" borderId="1" xfId="9" applyNumberFormat="1" applyFont="1" applyFill="1" applyBorder="1" applyAlignment="1" applyProtection="1">
      <alignment wrapText="1"/>
      <protection locked="0"/>
    </xf>
    <xf numFmtId="4" fontId="38" fillId="2" borderId="1" xfId="9" applyNumberFormat="1" applyFont="1" applyFill="1" applyBorder="1" applyAlignment="1" applyProtection="1">
      <alignment wrapText="1"/>
      <protection locked="0"/>
    </xf>
    <xf numFmtId="49" fontId="19" fillId="2" borderId="1" xfId="7" applyNumberFormat="1" applyFont="1" applyFill="1" applyBorder="1" applyAlignment="1" applyProtection="1">
      <alignment horizontal="center" wrapText="1"/>
      <protection locked="0"/>
    </xf>
    <xf numFmtId="43" fontId="8" fillId="2" borderId="0" xfId="1" applyFont="1" applyFill="1" applyBorder="1"/>
    <xf numFmtId="43" fontId="8" fillId="2" borderId="0" xfId="10" applyNumberFormat="1" applyFont="1" applyFill="1"/>
    <xf numFmtId="0" fontId="15" fillId="2" borderId="0" xfId="10" applyFont="1" applyFill="1"/>
    <xf numFmtId="4" fontId="8" fillId="0" borderId="0" xfId="10" applyNumberFormat="1" applyFont="1"/>
    <xf numFmtId="4" fontId="3" fillId="2" borderId="0" xfId="0" applyNumberFormat="1" applyFont="1" applyFill="1"/>
    <xf numFmtId="0" fontId="8" fillId="2" borderId="7" xfId="10" applyFont="1" applyFill="1" applyBorder="1" applyAlignment="1">
      <alignment horizontal="center"/>
    </xf>
    <xf numFmtId="0" fontId="8" fillId="2" borderId="7" xfId="10" applyFont="1" applyFill="1" applyBorder="1"/>
    <xf numFmtId="0" fontId="8" fillId="2" borderId="7" xfId="10" applyFont="1" applyFill="1" applyBorder="1" applyAlignment="1">
      <alignment wrapText="1"/>
    </xf>
    <xf numFmtId="0" fontId="8" fillId="0" borderId="0" xfId="10" applyFont="1" applyAlignment="1">
      <alignment horizontal="center"/>
    </xf>
    <xf numFmtId="0" fontId="8" fillId="0" borderId="0" xfId="10" applyFont="1" applyAlignment="1">
      <alignment wrapText="1"/>
    </xf>
    <xf numFmtId="1" fontId="33" fillId="12" borderId="16" xfId="10" applyNumberFormat="1" applyFont="1" applyFill="1" applyBorder="1" applyAlignment="1">
      <alignment horizontal="center" vertical="center"/>
    </xf>
    <xf numFmtId="49" fontId="33" fillId="12" borderId="1" xfId="7" applyNumberFormat="1" applyFont="1" applyFill="1" applyBorder="1" applyAlignment="1">
      <alignment horizontal="center" vertical="center" wrapText="1"/>
    </xf>
    <xf numFmtId="49" fontId="33" fillId="12" borderId="1" xfId="10" applyNumberFormat="1" applyFont="1" applyFill="1" applyBorder="1" applyAlignment="1">
      <alignment horizontal="center" vertical="center" wrapText="1"/>
    </xf>
    <xf numFmtId="49" fontId="33" fillId="12" borderId="2" xfId="7" applyNumberFormat="1" applyFont="1" applyFill="1" applyBorder="1" applyAlignment="1">
      <alignment horizontal="center" vertical="center" wrapText="1"/>
    </xf>
    <xf numFmtId="4" fontId="33" fillId="12" borderId="16" xfId="7" applyNumberFormat="1" applyFont="1" applyFill="1" applyBorder="1" applyAlignment="1">
      <alignment horizontal="center" vertical="center"/>
    </xf>
    <xf numFmtId="4" fontId="33" fillId="12" borderId="16" xfId="7" applyNumberFormat="1" applyFont="1" applyFill="1" applyBorder="1" applyAlignment="1">
      <alignment horizontal="center" vertical="center" wrapText="1"/>
    </xf>
    <xf numFmtId="49" fontId="33" fillId="12" borderId="16" xfId="7" applyNumberFormat="1" applyFont="1" applyFill="1" applyBorder="1" applyAlignment="1">
      <alignment horizontal="center" vertical="center" wrapText="1"/>
    </xf>
    <xf numFmtId="49" fontId="33" fillId="12" borderId="1" xfId="7" applyNumberFormat="1" applyFont="1" applyFill="1" applyBorder="1" applyAlignment="1" applyProtection="1">
      <alignment horizontal="left" vertical="top" wrapText="1"/>
      <protection locked="0"/>
    </xf>
    <xf numFmtId="0" fontId="33" fillId="12" borderId="13" xfId="10" applyFont="1" applyFill="1" applyBorder="1" applyAlignment="1" applyProtection="1">
      <alignment horizontal="center"/>
      <protection locked="0"/>
    </xf>
    <xf numFmtId="0" fontId="33" fillId="12" borderId="8" xfId="10" applyFont="1" applyFill="1" applyBorder="1" applyProtection="1">
      <protection locked="0"/>
    </xf>
    <xf numFmtId="0" fontId="33" fillId="12" borderId="14" xfId="10" applyFont="1" applyFill="1" applyBorder="1" applyAlignment="1">
      <alignment horizontal="right" wrapText="1"/>
    </xf>
    <xf numFmtId="4" fontId="33" fillId="12" borderId="1" xfId="10" applyNumberFormat="1" applyFont="1" applyFill="1" applyBorder="1"/>
    <xf numFmtId="4" fontId="33" fillId="12" borderId="1" xfId="9" applyNumberFormat="1" applyFont="1" applyFill="1" applyBorder="1" applyAlignment="1" applyProtection="1">
      <alignment wrapText="1"/>
      <protection locked="0"/>
    </xf>
    <xf numFmtId="4" fontId="33" fillId="12" borderId="1" xfId="10" applyNumberFormat="1" applyFont="1" applyFill="1" applyBorder="1" applyProtection="1">
      <protection locked="0"/>
    </xf>
    <xf numFmtId="0" fontId="58" fillId="12" borderId="1" xfId="10" applyFont="1" applyFill="1" applyBorder="1" applyAlignment="1" applyProtection="1">
      <alignment wrapText="1"/>
      <protection locked="0"/>
    </xf>
    <xf numFmtId="43" fontId="8" fillId="3" borderId="0" xfId="1" applyFont="1" applyFill="1" applyProtection="1">
      <protection locked="0"/>
    </xf>
    <xf numFmtId="43" fontId="8" fillId="3" borderId="0" xfId="10" applyNumberFormat="1" applyFont="1" applyFill="1" applyProtection="1">
      <protection locked="0"/>
    </xf>
    <xf numFmtId="0" fontId="12" fillId="0" borderId="0" xfId="7" applyFont="1" applyAlignment="1">
      <alignment horizontal="center"/>
    </xf>
    <xf numFmtId="166" fontId="3" fillId="0" borderId="7" xfId="0" applyNumberFormat="1" applyFont="1" applyBorder="1" applyAlignment="1" applyProtection="1">
      <alignment horizontal="center"/>
      <protection locked="0"/>
    </xf>
    <xf numFmtId="43" fontId="5" fillId="0" borderId="1" xfId="1" applyFont="1" applyFill="1" applyBorder="1" applyAlignment="1" applyProtection="1">
      <alignment wrapText="1"/>
      <protection locked="0"/>
    </xf>
    <xf numFmtId="43" fontId="7" fillId="0" borderId="1" xfId="1" applyFont="1" applyFill="1" applyBorder="1" applyAlignment="1" applyProtection="1">
      <alignment horizontal="center" vertical="center"/>
      <protection locked="0"/>
    </xf>
    <xf numFmtId="4" fontId="45" fillId="2" borderId="0" xfId="1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04" fillId="0" borderId="0" xfId="0" applyFont="1"/>
    <xf numFmtId="0" fontId="104" fillId="0" borderId="0" xfId="0" applyFont="1" applyAlignment="1">
      <alignment horizontal="center"/>
    </xf>
    <xf numFmtId="0" fontId="104" fillId="0" borderId="0" xfId="0" applyFont="1" applyAlignment="1">
      <alignment horizontal="center" vertical="center"/>
    </xf>
    <xf numFmtId="0" fontId="104" fillId="0" borderId="0" xfId="0" applyFont="1" applyAlignment="1">
      <alignment vertical="center"/>
    </xf>
    <xf numFmtId="0" fontId="107" fillId="2" borderId="0" xfId="0" applyFont="1" applyFill="1"/>
    <xf numFmtId="0" fontId="108" fillId="14" borderId="1" xfId="0" applyFont="1" applyFill="1" applyBorder="1" applyAlignment="1">
      <alignment horizontal="center" vertical="center"/>
    </xf>
    <xf numFmtId="0" fontId="108" fillId="14" borderId="1" xfId="0" applyFont="1" applyFill="1" applyBorder="1" applyAlignment="1">
      <alignment horizontal="center" vertical="center" wrapText="1"/>
    </xf>
    <xf numFmtId="0" fontId="108" fillId="14" borderId="13" xfId="0" applyFont="1" applyFill="1" applyBorder="1" applyAlignment="1">
      <alignment horizontal="center" vertical="center" wrapText="1"/>
    </xf>
    <xf numFmtId="0" fontId="108" fillId="14" borderId="13" xfId="0" applyFont="1" applyFill="1" applyBorder="1" applyAlignment="1">
      <alignment horizontal="center" vertical="center"/>
    </xf>
    <xf numFmtId="0" fontId="108" fillId="14" borderId="14" xfId="0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/>
    </xf>
    <xf numFmtId="14" fontId="104" fillId="0" borderId="1" xfId="0" applyNumberFormat="1" applyFont="1" applyBorder="1" applyAlignment="1">
      <alignment horizontal="center"/>
    </xf>
    <xf numFmtId="49" fontId="104" fillId="0" borderId="1" xfId="0" applyNumberFormat="1" applyFont="1" applyBorder="1" applyAlignment="1">
      <alignment horizontal="center" vertical="center"/>
    </xf>
    <xf numFmtId="0" fontId="104" fillId="0" borderId="1" xfId="0" applyFont="1" applyBorder="1" applyAlignment="1">
      <alignment wrapText="1"/>
    </xf>
    <xf numFmtId="43" fontId="104" fillId="0" borderId="13" xfId="1" applyFont="1" applyFill="1" applyBorder="1" applyAlignment="1">
      <alignment horizontal="center" vertical="center"/>
    </xf>
    <xf numFmtId="43" fontId="104" fillId="0" borderId="1" xfId="1" applyFont="1" applyFill="1" applyBorder="1" applyAlignment="1">
      <alignment horizontal="center"/>
    </xf>
    <xf numFmtId="0" fontId="47" fillId="2" borderId="0" xfId="0" applyFont="1" applyFill="1"/>
    <xf numFmtId="0" fontId="109" fillId="13" borderId="17" xfId="0" applyFont="1" applyFill="1" applyBorder="1"/>
    <xf numFmtId="168" fontId="109" fillId="13" borderId="17" xfId="0" applyNumberFormat="1" applyFont="1" applyFill="1" applyBorder="1" applyAlignment="1">
      <alignment horizontal="center"/>
    </xf>
    <xf numFmtId="0" fontId="102" fillId="2" borderId="0" xfId="0" applyFont="1" applyFill="1"/>
    <xf numFmtId="0" fontId="109" fillId="0" borderId="0" xfId="0" applyFont="1"/>
    <xf numFmtId="0" fontId="103" fillId="0" borderId="0" xfId="0" applyFont="1" applyAlignment="1">
      <alignment horizontal="center"/>
    </xf>
    <xf numFmtId="0" fontId="104" fillId="2" borderId="0" xfId="0" applyFont="1" applyFill="1"/>
    <xf numFmtId="44" fontId="104" fillId="0" borderId="0" xfId="21" applyFont="1"/>
    <xf numFmtId="44" fontId="104" fillId="0" borderId="0" xfId="0" applyNumberFormat="1" applyFont="1"/>
    <xf numFmtId="44" fontId="104" fillId="2" borderId="0" xfId="21" applyFont="1" applyFill="1"/>
    <xf numFmtId="44" fontId="104" fillId="2" borderId="0" xfId="0" applyNumberFormat="1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4" fontId="0" fillId="2" borderId="0" xfId="21" applyFont="1" applyFill="1"/>
    <xf numFmtId="44" fontId="0" fillId="2" borderId="0" xfId="0" applyNumberFormat="1" applyFill="1"/>
    <xf numFmtId="0" fontId="102" fillId="13" borderId="0" xfId="0" applyFont="1" applyFill="1"/>
    <xf numFmtId="0" fontId="0" fillId="13" borderId="0" xfId="0" applyFill="1"/>
    <xf numFmtId="0" fontId="0" fillId="2" borderId="7" xfId="0" applyFill="1" applyBorder="1"/>
    <xf numFmtId="0" fontId="112" fillId="14" borderId="1" xfId="0" applyFont="1" applyFill="1" applyBorder="1" applyAlignment="1">
      <alignment horizontal="center" vertical="center"/>
    </xf>
    <xf numFmtId="0" fontId="112" fillId="14" borderId="1" xfId="0" applyFont="1" applyFill="1" applyBorder="1" applyAlignment="1">
      <alignment horizontal="center" vertical="center" wrapText="1"/>
    </xf>
    <xf numFmtId="0" fontId="112" fillId="14" borderId="13" xfId="0" applyFont="1" applyFill="1" applyBorder="1" applyAlignment="1">
      <alignment horizontal="center" vertical="center" wrapText="1"/>
    </xf>
    <xf numFmtId="0" fontId="112" fillId="14" borderId="13" xfId="0" applyFont="1" applyFill="1" applyBorder="1" applyAlignment="1">
      <alignment horizontal="center" vertical="center"/>
    </xf>
    <xf numFmtId="0" fontId="112" fillId="14" borderId="14" xfId="0" applyFont="1" applyFill="1" applyBorder="1" applyAlignment="1">
      <alignment horizontal="center" vertical="center"/>
    </xf>
    <xf numFmtId="0" fontId="1" fillId="0" borderId="0" xfId="0" applyFont="1"/>
    <xf numFmtId="0" fontId="47" fillId="0" borderId="1" xfId="0" applyFont="1" applyBorder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49" fontId="47" fillId="0" borderId="13" xfId="0" applyNumberFormat="1" applyFont="1" applyBorder="1" applyAlignment="1">
      <alignment horizontal="center"/>
    </xf>
    <xf numFmtId="0" fontId="47" fillId="0" borderId="13" xfId="0" applyFont="1" applyBorder="1"/>
    <xf numFmtId="0" fontId="47" fillId="0" borderId="14" xfId="0" applyFont="1" applyBorder="1" applyAlignment="1">
      <alignment horizontal="center"/>
    </xf>
    <xf numFmtId="43" fontId="104" fillId="0" borderId="14" xfId="1" applyFont="1" applyFill="1" applyBorder="1" applyAlignment="1">
      <alignment horizontal="right"/>
    </xf>
    <xf numFmtId="43" fontId="104" fillId="0" borderId="1" xfId="1" applyFont="1" applyFill="1" applyBorder="1"/>
    <xf numFmtId="43" fontId="104" fillId="0" borderId="1" xfId="1" applyFont="1" applyFill="1" applyBorder="1" applyAlignment="1">
      <alignment horizontal="right"/>
    </xf>
    <xf numFmtId="44" fontId="0" fillId="0" borderId="0" xfId="21" applyFont="1"/>
    <xf numFmtId="44" fontId="0" fillId="0" borderId="0" xfId="0" applyNumberFormat="1"/>
    <xf numFmtId="0" fontId="109" fillId="13" borderId="1" xfId="0" applyFont="1" applyFill="1" applyBorder="1"/>
    <xf numFmtId="168" fontId="109" fillId="13" borderId="1" xfId="0" applyNumberFormat="1" applyFont="1" applyFill="1" applyBorder="1"/>
    <xf numFmtId="0" fontId="109" fillId="2" borderId="0" xfId="0" applyFont="1" applyFill="1"/>
    <xf numFmtId="0" fontId="113" fillId="0" borderId="1" xfId="0" applyFont="1" applyBorder="1" applyAlignment="1">
      <alignment horizontal="center" vertical="center"/>
    </xf>
    <xf numFmtId="14" fontId="113" fillId="0" borderId="1" xfId="0" applyNumberFormat="1" applyFont="1" applyBorder="1" applyAlignment="1">
      <alignment horizontal="center" vertical="center"/>
    </xf>
    <xf numFmtId="49" fontId="113" fillId="0" borderId="1" xfId="0" applyNumberFormat="1" applyFont="1" applyBorder="1" applyAlignment="1">
      <alignment horizontal="center" vertical="center"/>
    </xf>
    <xf numFmtId="0" fontId="113" fillId="0" borderId="1" xfId="0" applyFont="1" applyBorder="1" applyAlignment="1">
      <alignment horizontal="justify" vertical="center"/>
    </xf>
    <xf numFmtId="175" fontId="113" fillId="0" borderId="13" xfId="1" applyNumberFormat="1" applyFont="1" applyFill="1" applyBorder="1" applyAlignment="1">
      <alignment horizontal="right" vertical="center"/>
    </xf>
    <xf numFmtId="175" fontId="113" fillId="0" borderId="1" xfId="1" applyNumberFormat="1" applyFont="1" applyFill="1" applyBorder="1" applyAlignment="1">
      <alignment horizontal="center" vertical="center"/>
    </xf>
    <xf numFmtId="175" fontId="0" fillId="0" borderId="0" xfId="0" applyNumberFormat="1"/>
    <xf numFmtId="168" fontId="0" fillId="0" borderId="0" xfId="0" applyNumberFormat="1"/>
    <xf numFmtId="0" fontId="109" fillId="13" borderId="17" xfId="0" applyFont="1" applyFill="1" applyBorder="1" applyAlignment="1">
      <alignment horizontal="center" vertical="center"/>
    </xf>
    <xf numFmtId="168" fontId="109" fillId="13" borderId="1" xfId="0" applyNumberFormat="1" applyFont="1" applyFill="1" applyBorder="1" applyAlignment="1">
      <alignment horizontal="center"/>
    </xf>
    <xf numFmtId="0" fontId="109" fillId="0" borderId="0" xfId="0" applyFont="1" applyAlignment="1">
      <alignment horizontal="center" vertical="center"/>
    </xf>
    <xf numFmtId="168" fontId="109" fillId="0" borderId="0" xfId="0" applyNumberFormat="1" applyFont="1" applyAlignment="1">
      <alignment horizontal="center" vertical="center"/>
    </xf>
    <xf numFmtId="43" fontId="7" fillId="3" borderId="0" xfId="1" applyFont="1" applyFill="1" applyBorder="1" applyProtection="1">
      <protection locked="0"/>
    </xf>
    <xf numFmtId="0" fontId="114" fillId="2" borderId="0" xfId="18" applyFont="1" applyFill="1"/>
    <xf numFmtId="0" fontId="114" fillId="2" borderId="0" xfId="18" applyFont="1" applyFill="1" applyAlignment="1">
      <alignment horizontal="center" vertical="center"/>
    </xf>
    <xf numFmtId="0" fontId="114" fillId="2" borderId="0" xfId="18" applyFont="1" applyFill="1" applyAlignment="1">
      <alignment wrapText="1"/>
    </xf>
    <xf numFmtId="168" fontId="114" fillId="2" borderId="0" xfId="18" applyNumberFormat="1" applyFont="1" applyFill="1" applyAlignment="1">
      <alignment horizontal="center"/>
    </xf>
    <xf numFmtId="0" fontId="1" fillId="0" borderId="0" xfId="18"/>
    <xf numFmtId="0" fontId="113" fillId="2" borderId="0" xfId="18" applyFont="1" applyFill="1" applyAlignment="1">
      <alignment horizontal="center" vertical="center"/>
    </xf>
    <xf numFmtId="0" fontId="112" fillId="14" borderId="1" xfId="18" applyFont="1" applyFill="1" applyBorder="1" applyAlignment="1">
      <alignment horizontal="center" vertical="center"/>
    </xf>
    <xf numFmtId="0" fontId="112" fillId="14" borderId="1" xfId="18" applyFont="1" applyFill="1" applyBorder="1" applyAlignment="1">
      <alignment horizontal="center" vertical="center" wrapText="1"/>
    </xf>
    <xf numFmtId="0" fontId="112" fillId="14" borderId="14" xfId="18" applyFont="1" applyFill="1" applyBorder="1" applyAlignment="1">
      <alignment horizontal="center" vertical="center"/>
    </xf>
    <xf numFmtId="0" fontId="113" fillId="2" borderId="1" xfId="18" applyFont="1" applyFill="1" applyBorder="1" applyAlignment="1">
      <alignment horizontal="center"/>
    </xf>
    <xf numFmtId="14" fontId="113" fillId="2" borderId="1" xfId="18" applyNumberFormat="1" applyFont="1" applyFill="1" applyBorder="1" applyAlignment="1">
      <alignment horizontal="center"/>
    </xf>
    <xf numFmtId="49" fontId="113" fillId="2" borderId="1" xfId="18" applyNumberFormat="1" applyFont="1" applyFill="1" applyBorder="1" applyAlignment="1">
      <alignment horizontal="center" vertical="center"/>
    </xf>
    <xf numFmtId="0" fontId="113" fillId="2" borderId="1" xfId="18" applyFont="1" applyFill="1" applyBorder="1"/>
    <xf numFmtId="0" fontId="113" fillId="2" borderId="1" xfId="18" applyFont="1" applyFill="1" applyBorder="1" applyAlignment="1">
      <alignment horizontal="center" vertical="center"/>
    </xf>
    <xf numFmtId="168" fontId="113" fillId="2" borderId="13" xfId="20" applyNumberFormat="1" applyFont="1" applyFill="1" applyBorder="1" applyAlignment="1">
      <alignment horizontal="right" vertical="center"/>
    </xf>
    <xf numFmtId="168" fontId="113" fillId="2" borderId="1" xfId="20" applyNumberFormat="1" applyFont="1" applyFill="1" applyBorder="1" applyAlignment="1">
      <alignment horizontal="center" vertical="center"/>
    </xf>
    <xf numFmtId="44" fontId="104" fillId="0" borderId="0" xfId="19" applyFont="1"/>
    <xf numFmtId="44" fontId="0" fillId="0" borderId="0" xfId="19" applyFont="1"/>
    <xf numFmtId="44" fontId="102" fillId="0" borderId="0" xfId="19" applyFont="1"/>
    <xf numFmtId="44" fontId="1" fillId="0" borderId="0" xfId="18" applyNumberFormat="1"/>
    <xf numFmtId="14" fontId="113" fillId="2" borderId="17" xfId="18" applyNumberFormat="1" applyFont="1" applyFill="1" applyBorder="1" applyAlignment="1">
      <alignment horizontal="center"/>
    </xf>
    <xf numFmtId="0" fontId="113" fillId="2" borderId="17" xfId="18" applyFont="1" applyFill="1" applyBorder="1"/>
    <xf numFmtId="0" fontId="113" fillId="2" borderId="17" xfId="18" applyFont="1" applyFill="1" applyBorder="1" applyAlignment="1">
      <alignment horizontal="center"/>
    </xf>
    <xf numFmtId="0" fontId="113" fillId="2" borderId="17" xfId="18" applyFont="1" applyFill="1" applyBorder="1" applyAlignment="1">
      <alignment horizontal="center" vertical="center"/>
    </xf>
    <xf numFmtId="0" fontId="113" fillId="2" borderId="0" xfId="18" applyFont="1" applyFill="1"/>
    <xf numFmtId="0" fontId="113" fillId="2" borderId="0" xfId="18" applyFont="1" applyFill="1" applyAlignment="1">
      <alignment wrapText="1"/>
    </xf>
    <xf numFmtId="168" fontId="117" fillId="13" borderId="17" xfId="18" applyNumberFormat="1" applyFont="1" applyFill="1" applyBorder="1" applyAlignment="1">
      <alignment horizontal="center" vertical="center"/>
    </xf>
    <xf numFmtId="168" fontId="117" fillId="13" borderId="17" xfId="18" applyNumberFormat="1" applyFont="1" applyFill="1" applyBorder="1" applyAlignment="1">
      <alignment horizontal="center"/>
    </xf>
    <xf numFmtId="0" fontId="118" fillId="2" borderId="0" xfId="18" applyFont="1" applyFill="1" applyAlignment="1">
      <alignment horizontal="center"/>
    </xf>
    <xf numFmtId="168" fontId="117" fillId="2" borderId="0" xfId="18" applyNumberFormat="1" applyFont="1" applyFill="1" applyAlignment="1">
      <alignment horizontal="center"/>
    </xf>
    <xf numFmtId="0" fontId="39" fillId="0" borderId="1" xfId="3" applyNumberFormat="1" applyFont="1" applyFill="1" applyBorder="1" applyAlignment="1" applyProtection="1">
      <alignment horizontal="center" wrapText="1"/>
      <protection locked="0"/>
    </xf>
    <xf numFmtId="49" fontId="3" fillId="2" borderId="1" xfId="1" applyNumberFormat="1" applyFont="1" applyFill="1" applyBorder="1" applyAlignment="1" applyProtection="1">
      <alignment horizontal="left" vertical="center"/>
    </xf>
    <xf numFmtId="49" fontId="15" fillId="2" borderId="1" xfId="0" applyNumberFormat="1" applyFont="1" applyFill="1" applyBorder="1" applyAlignment="1" applyProtection="1">
      <alignment horizontal="center"/>
      <protection locked="0"/>
    </xf>
    <xf numFmtId="1" fontId="13" fillId="15" borderId="16" xfId="10" applyNumberFormat="1" applyFont="1" applyFill="1" applyBorder="1" applyAlignment="1">
      <alignment horizontal="center" vertical="center"/>
    </xf>
    <xf numFmtId="49" fontId="13" fillId="15" borderId="1" xfId="7" applyNumberFormat="1" applyFont="1" applyFill="1" applyBorder="1" applyAlignment="1">
      <alignment horizontal="center" vertical="center" wrapText="1"/>
    </xf>
    <xf numFmtId="49" fontId="13" fillId="15" borderId="1" xfId="10" applyNumberFormat="1" applyFont="1" applyFill="1" applyBorder="1" applyAlignment="1">
      <alignment horizontal="center" vertical="center" wrapText="1"/>
    </xf>
    <xf numFmtId="49" fontId="13" fillId="15" borderId="2" xfId="7" applyNumberFormat="1" applyFont="1" applyFill="1" applyBorder="1" applyAlignment="1">
      <alignment horizontal="center" vertical="center" wrapText="1"/>
    </xf>
    <xf numFmtId="4" fontId="13" fillId="15" borderId="16" xfId="7" applyNumberFormat="1" applyFont="1" applyFill="1" applyBorder="1" applyAlignment="1">
      <alignment horizontal="center" vertical="center"/>
    </xf>
    <xf numFmtId="4" fontId="13" fillId="15" borderId="16" xfId="7" applyNumberFormat="1" applyFont="1" applyFill="1" applyBorder="1" applyAlignment="1">
      <alignment horizontal="center" vertical="center" wrapText="1"/>
    </xf>
    <xf numFmtId="49" fontId="13" fillId="15" borderId="16" xfId="7" applyNumberFormat="1" applyFont="1" applyFill="1" applyBorder="1" applyAlignment="1">
      <alignment horizontal="center" vertical="center" wrapText="1"/>
    </xf>
    <xf numFmtId="49" fontId="99" fillId="2" borderId="1" xfId="16" applyNumberFormat="1" applyFont="1" applyFill="1" applyBorder="1" applyAlignment="1" applyProtection="1">
      <alignment horizontal="right"/>
      <protection locked="0"/>
    </xf>
    <xf numFmtId="49" fontId="53" fillId="2" borderId="1" xfId="10" applyNumberFormat="1" applyFont="1" applyFill="1" applyBorder="1" applyAlignment="1">
      <alignment horizontal="center" vertical="center"/>
    </xf>
    <xf numFmtId="49" fontId="53" fillId="2" borderId="1" xfId="10" applyNumberFormat="1" applyFont="1" applyFill="1" applyBorder="1" applyAlignment="1">
      <alignment wrapText="1"/>
    </xf>
    <xf numFmtId="4" fontId="53" fillId="2" borderId="1" xfId="9" applyNumberFormat="1" applyFont="1" applyFill="1" applyBorder="1" applyAlignment="1">
      <alignment wrapText="1"/>
    </xf>
    <xf numFmtId="49" fontId="53" fillId="2" borderId="1" xfId="10" applyNumberFormat="1" applyFont="1" applyFill="1" applyBorder="1"/>
    <xf numFmtId="49" fontId="13" fillId="15" borderId="1" xfId="7" applyNumberFormat="1" applyFont="1" applyFill="1" applyBorder="1" applyAlignment="1" applyProtection="1">
      <alignment horizontal="left" vertical="top" wrapText="1"/>
      <protection locked="0"/>
    </xf>
    <xf numFmtId="49" fontId="39" fillId="15" borderId="1" xfId="10" applyNumberFormat="1" applyFont="1" applyFill="1" applyBorder="1" applyAlignment="1">
      <alignment vertical="top" wrapText="1"/>
    </xf>
    <xf numFmtId="49" fontId="19" fillId="2" borderId="1" xfId="7" applyNumberFormat="1" applyFont="1" applyFill="1" applyBorder="1" applyAlignment="1" applyProtection="1">
      <alignment horizontal="left" vertical="top" wrapText="1"/>
      <protection locked="0"/>
    </xf>
    <xf numFmtId="0" fontId="63" fillId="15" borderId="13" xfId="10" applyFont="1" applyFill="1" applyBorder="1" applyAlignment="1">
      <alignment horizontal="center"/>
    </xf>
    <xf numFmtId="0" fontId="63" fillId="15" borderId="8" xfId="10" applyFont="1" applyFill="1" applyBorder="1"/>
    <xf numFmtId="0" fontId="63" fillId="15" borderId="14" xfId="10" applyFont="1" applyFill="1" applyBorder="1" applyAlignment="1">
      <alignment horizontal="right" wrapText="1"/>
    </xf>
    <xf numFmtId="4" fontId="63" fillId="15" borderId="1" xfId="10" applyNumberFormat="1" applyFont="1" applyFill="1" applyBorder="1" applyProtection="1">
      <protection locked="0"/>
    </xf>
    <xf numFmtId="4" fontId="63" fillId="15" borderId="1" xfId="10" applyNumberFormat="1" applyFont="1" applyFill="1" applyBorder="1"/>
    <xf numFmtId="0" fontId="39" fillId="15" borderId="1" xfId="10" applyFont="1" applyFill="1" applyBorder="1" applyAlignment="1">
      <alignment wrapText="1"/>
    </xf>
    <xf numFmtId="0" fontId="3" fillId="2" borderId="3" xfId="10" applyFont="1" applyFill="1" applyBorder="1" applyAlignment="1">
      <alignment horizontal="center"/>
    </xf>
    <xf numFmtId="4" fontId="34" fillId="2" borderId="0" xfId="10" applyNumberFormat="1" applyFont="1" applyFill="1"/>
    <xf numFmtId="0" fontId="11" fillId="0" borderId="0" xfId="10" applyFont="1" applyAlignment="1">
      <alignment horizontal="right"/>
    </xf>
    <xf numFmtId="166" fontId="3" fillId="0" borderId="7" xfId="0" applyNumberFormat="1" applyFont="1" applyBorder="1" applyAlignment="1" applyProtection="1">
      <alignment horizontal="center" vertical="center"/>
      <protection locked="0"/>
    </xf>
    <xf numFmtId="0" fontId="8" fillId="0" borderId="9" xfId="10" applyFont="1" applyBorder="1"/>
    <xf numFmtId="0" fontId="34" fillId="2" borderId="7" xfId="0" applyFont="1" applyFill="1" applyBorder="1" applyAlignment="1">
      <alignment horizontal="center"/>
    </xf>
    <xf numFmtId="0" fontId="15" fillId="2" borderId="7" xfId="10" applyFont="1" applyFill="1" applyBorder="1"/>
    <xf numFmtId="0" fontId="34" fillId="2" borderId="7" xfId="0" applyFont="1" applyFill="1" applyBorder="1" applyAlignment="1">
      <alignment horizontal="center" vertical="center"/>
    </xf>
    <xf numFmtId="0" fontId="8" fillId="0" borderId="7" xfId="10" applyFont="1" applyBorder="1"/>
    <xf numFmtId="0" fontId="39" fillId="0" borderId="2" xfId="0" applyFont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3" fontId="7" fillId="2" borderId="1" xfId="1" applyFont="1" applyFill="1" applyBorder="1" applyAlignment="1" applyProtection="1">
      <alignment horizontal="center"/>
    </xf>
    <xf numFmtId="0" fontId="119" fillId="2" borderId="0" xfId="0" applyFont="1" applyFill="1"/>
    <xf numFmtId="0" fontId="39" fillId="2" borderId="6" xfId="0" applyFont="1" applyFill="1" applyBorder="1" applyAlignment="1">
      <alignment wrapText="1"/>
    </xf>
    <xf numFmtId="0" fontId="39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45" fillId="0" borderId="1" xfId="0" applyNumberFormat="1" applyFont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43" fontId="7" fillId="2" borderId="8" xfId="1" applyFont="1" applyFill="1" applyBorder="1" applyAlignment="1" applyProtection="1">
      <alignment horizontal="center" vertical="center" wrapText="1"/>
      <protection locked="0"/>
    </xf>
    <xf numFmtId="43" fontId="7" fillId="2" borderId="14" xfId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center" vertical="center" wrapText="1"/>
      <protection locked="0"/>
    </xf>
    <xf numFmtId="0" fontId="57" fillId="2" borderId="0" xfId="7" applyFont="1" applyFill="1" applyAlignment="1">
      <alignment horizontal="center"/>
    </xf>
    <xf numFmtId="0" fontId="17" fillId="2" borderId="6" xfId="7" applyFont="1" applyFill="1" applyBorder="1" applyAlignment="1">
      <alignment horizontal="center"/>
    </xf>
    <xf numFmtId="0" fontId="55" fillId="2" borderId="0" xfId="7" applyFont="1" applyFill="1"/>
    <xf numFmtId="0" fontId="55" fillId="2" borderId="6" xfId="7" applyFont="1" applyFill="1" applyBorder="1"/>
    <xf numFmtId="0" fontId="57" fillId="2" borderId="0" xfId="7" applyFont="1" applyFill="1"/>
    <xf numFmtId="0" fontId="57" fillId="2" borderId="6" xfId="7" applyFont="1" applyFill="1" applyBorder="1" applyAlignment="1">
      <alignment horizontal="center"/>
    </xf>
    <xf numFmtId="0" fontId="17" fillId="2" borderId="0" xfId="7" applyFont="1" applyFill="1" applyProtection="1">
      <protection locked="0"/>
    </xf>
    <xf numFmtId="0" fontId="39" fillId="0" borderId="9" xfId="0" applyFont="1" applyBorder="1" applyAlignment="1">
      <alignment horizontal="center"/>
    </xf>
    <xf numFmtId="0" fontId="12" fillId="2" borderId="7" xfId="7" applyFont="1" applyFill="1" applyBorder="1"/>
    <xf numFmtId="0" fontId="12" fillId="2" borderId="7" xfId="7" applyFont="1" applyFill="1" applyBorder="1" applyAlignment="1">
      <alignment horizontal="center"/>
    </xf>
    <xf numFmtId="0" fontId="3" fillId="0" borderId="10" xfId="0" applyFont="1" applyBorder="1" applyAlignment="1">
      <alignment wrapText="1"/>
    </xf>
    <xf numFmtId="0" fontId="39" fillId="0" borderId="0" xfId="0" applyFont="1" applyAlignment="1">
      <alignment horizontal="center"/>
    </xf>
    <xf numFmtId="0" fontId="7" fillId="0" borderId="0" xfId="7" applyFont="1"/>
    <xf numFmtId="0" fontId="7" fillId="0" borderId="0" xfId="7" applyFont="1" applyProtection="1">
      <protection locked="0"/>
    </xf>
    <xf numFmtId="0" fontId="7" fillId="0" borderId="0" xfId="7" applyFont="1" applyAlignment="1" applyProtection="1">
      <alignment horizontal="center"/>
      <protection locked="0"/>
    </xf>
    <xf numFmtId="0" fontId="12" fillId="0" borderId="0" xfId="7" applyFont="1"/>
    <xf numFmtId="43" fontId="39" fillId="0" borderId="0" xfId="1" applyFont="1"/>
    <xf numFmtId="43" fontId="16" fillId="10" borderId="13" xfId="9" applyFont="1" applyFill="1" applyBorder="1" applyAlignment="1">
      <alignment horizontal="center" vertical="center" wrapText="1"/>
    </xf>
    <xf numFmtId="0" fontId="16" fillId="10" borderId="13" xfId="0" applyFont="1" applyFill="1" applyBorder="1" applyAlignment="1" applyProtection="1">
      <alignment wrapText="1"/>
      <protection locked="0"/>
    </xf>
    <xf numFmtId="0" fontId="16" fillId="10" borderId="8" xfId="0" applyFont="1" applyFill="1" applyBorder="1" applyAlignment="1" applyProtection="1">
      <alignment wrapText="1"/>
      <protection locked="0"/>
    </xf>
    <xf numFmtId="4" fontId="16" fillId="10" borderId="8" xfId="0" applyNumberFormat="1" applyFont="1" applyFill="1" applyBorder="1" applyAlignment="1" applyProtection="1">
      <alignment wrapText="1"/>
      <protection locked="0"/>
    </xf>
    <xf numFmtId="43" fontId="16" fillId="10" borderId="1" xfId="0" applyNumberFormat="1" applyFont="1" applyFill="1" applyBorder="1" applyProtection="1">
      <protection locked="0"/>
    </xf>
    <xf numFmtId="43" fontId="120" fillId="10" borderId="1" xfId="0" applyNumberFormat="1" applyFont="1" applyFill="1" applyBorder="1" applyProtection="1">
      <protection locked="0"/>
    </xf>
    <xf numFmtId="0" fontId="8" fillId="0" borderId="0" xfId="10" applyFont="1" applyProtection="1">
      <protection locked="0"/>
    </xf>
    <xf numFmtId="0" fontId="3" fillId="2" borderId="0" xfId="10" applyFont="1" applyFill="1" applyAlignment="1">
      <alignment horizontal="center"/>
    </xf>
    <xf numFmtId="49" fontId="45" fillId="2" borderId="1" xfId="1" applyNumberFormat="1" applyFont="1" applyFill="1" applyBorder="1" applyAlignment="1">
      <alignment vertical="center"/>
    </xf>
    <xf numFmtId="0" fontId="121" fillId="0" borderId="0" xfId="0" applyFont="1" applyAlignment="1">
      <alignment horizontal="left"/>
    </xf>
    <xf numFmtId="0" fontId="97" fillId="0" borderId="0" xfId="0" applyFont="1"/>
    <xf numFmtId="0" fontId="97" fillId="0" borderId="0" xfId="0" applyFont="1" applyAlignment="1">
      <alignment horizontal="left"/>
    </xf>
    <xf numFmtId="14" fontId="107" fillId="0" borderId="1" xfId="0" applyNumberFormat="1" applyFont="1" applyBorder="1" applyAlignment="1">
      <alignment horizontal="left"/>
    </xf>
    <xf numFmtId="14" fontId="107" fillId="0" borderId="1" xfId="0" applyNumberFormat="1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left"/>
    </xf>
    <xf numFmtId="176" fontId="107" fillId="0" borderId="1" xfId="0" applyNumberFormat="1" applyFont="1" applyBorder="1" applyAlignment="1">
      <alignment horizontal="left"/>
    </xf>
    <xf numFmtId="0" fontId="107" fillId="0" borderId="1" xfId="0" applyFont="1" applyBorder="1"/>
    <xf numFmtId="0" fontId="106" fillId="0" borderId="1" xfId="0" applyFont="1" applyBorder="1"/>
    <xf numFmtId="14" fontId="107" fillId="0" borderId="1" xfId="0" applyNumberFormat="1" applyFont="1" applyBorder="1"/>
    <xf numFmtId="0" fontId="106" fillId="0" borderId="1" xfId="0" applyFont="1" applyBorder="1" applyAlignment="1">
      <alignment horizontal="center"/>
    </xf>
    <xf numFmtId="176" fontId="106" fillId="0" borderId="1" xfId="0" applyNumberFormat="1" applyFont="1" applyBorder="1" applyAlignment="1">
      <alignment horizontal="left"/>
    </xf>
    <xf numFmtId="14" fontId="107" fillId="0" borderId="0" xfId="0" applyNumberFormat="1" applyFont="1"/>
    <xf numFmtId="0" fontId="107" fillId="0" borderId="0" xfId="0" applyFont="1"/>
    <xf numFmtId="0" fontId="107" fillId="0" borderId="0" xfId="0" applyFont="1" applyAlignment="1">
      <alignment horizontal="center"/>
    </xf>
    <xf numFmtId="176" fontId="107" fillId="0" borderId="0" xfId="0" applyNumberFormat="1" applyFont="1"/>
    <xf numFmtId="0" fontId="0" fillId="0" borderId="23" xfId="0" applyBorder="1"/>
    <xf numFmtId="0" fontId="16" fillId="10" borderId="1" xfId="7" applyFont="1" applyFill="1" applyBorder="1" applyAlignment="1">
      <alignment horizontal="center" vertical="center" wrapText="1"/>
    </xf>
    <xf numFmtId="0" fontId="16" fillId="10" borderId="0" xfId="0" applyFont="1" applyFill="1" applyAlignment="1" applyProtection="1">
      <alignment wrapText="1"/>
      <protection locked="0"/>
    </xf>
    <xf numFmtId="4" fontId="16" fillId="10" borderId="0" xfId="0" applyNumberFormat="1" applyFont="1" applyFill="1" applyAlignment="1" applyProtection="1">
      <alignment wrapText="1"/>
      <protection locked="0"/>
    </xf>
    <xf numFmtId="43" fontId="120" fillId="10" borderId="8" xfId="0" applyNumberFormat="1" applyFont="1" applyFill="1" applyBorder="1" applyProtection="1">
      <protection locked="0"/>
    </xf>
    <xf numFmtId="43" fontId="16" fillId="10" borderId="0" xfId="0" applyNumberFormat="1" applyFont="1" applyFill="1" applyProtection="1">
      <protection locked="0"/>
    </xf>
    <xf numFmtId="43" fontId="17" fillId="10" borderId="0" xfId="0" applyNumberFormat="1" applyFont="1" applyFill="1" applyAlignment="1" applyProtection="1">
      <alignment horizontal="center"/>
      <protection locked="0"/>
    </xf>
    <xf numFmtId="43" fontId="17" fillId="10" borderId="6" xfId="0" applyNumberFormat="1" applyFont="1" applyFill="1" applyBorder="1" applyAlignment="1" applyProtection="1">
      <alignment horizontal="center"/>
      <protection locked="0"/>
    </xf>
    <xf numFmtId="0" fontId="8" fillId="2" borderId="0" xfId="7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14" fontId="8" fillId="2" borderId="0" xfId="7" applyNumberFormat="1" applyFont="1" applyFill="1" applyAlignment="1" applyProtection="1">
      <alignment horizontal="center"/>
      <protection locked="0"/>
    </xf>
    <xf numFmtId="43" fontId="16" fillId="10" borderId="3" xfId="0" applyNumberFormat="1" applyFont="1" applyFill="1" applyBorder="1" applyProtection="1">
      <protection locked="0"/>
    </xf>
    <xf numFmtId="43" fontId="120" fillId="10" borderId="3" xfId="0" applyNumberFormat="1" applyFont="1" applyFill="1" applyBorder="1" applyProtection="1">
      <protection locked="0"/>
    </xf>
    <xf numFmtId="0" fontId="39" fillId="0" borderId="5" xfId="0" applyFont="1" applyBorder="1"/>
    <xf numFmtId="43" fontId="17" fillId="2" borderId="0" xfId="1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43" fontId="7" fillId="2" borderId="1" xfId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39" fillId="0" borderId="0" xfId="0" applyFont="1" applyAlignment="1">
      <alignment vertical="center"/>
    </xf>
    <xf numFmtId="0" fontId="45" fillId="0" borderId="1" xfId="0" applyFont="1" applyBorder="1" applyAlignment="1" applyProtection="1">
      <alignment horizontal="center"/>
      <protection locked="0"/>
    </xf>
    <xf numFmtId="0" fontId="45" fillId="2" borderId="1" xfId="0" applyFont="1" applyFill="1" applyBorder="1" applyAlignment="1" applyProtection="1">
      <alignment horizontal="center" vertical="center" wrapText="1"/>
      <protection locked="0"/>
    </xf>
    <xf numFmtId="0" fontId="45" fillId="2" borderId="14" xfId="0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vertical="center" wrapText="1"/>
      <protection locked="0"/>
    </xf>
    <xf numFmtId="43" fontId="45" fillId="2" borderId="1" xfId="1" applyFont="1" applyFill="1" applyBorder="1" applyAlignment="1" applyProtection="1">
      <alignment vertical="center" wrapText="1"/>
      <protection locked="0"/>
    </xf>
    <xf numFmtId="164" fontId="45" fillId="2" borderId="1" xfId="0" applyNumberFormat="1" applyFont="1" applyFill="1" applyBorder="1" applyAlignment="1" applyProtection="1">
      <alignment vertical="center"/>
      <protection locked="0"/>
    </xf>
    <xf numFmtId="49" fontId="8" fillId="2" borderId="1" xfId="0" applyNumberFormat="1" applyFont="1" applyFill="1" applyBorder="1" applyAlignment="1" applyProtection="1">
      <alignment horizontal="right" vertical="center"/>
      <protection locked="0"/>
    </xf>
    <xf numFmtId="170" fontId="7" fillId="2" borderId="1" xfId="0" applyNumberFormat="1" applyFont="1" applyFill="1" applyBorder="1" applyAlignment="1" applyProtection="1">
      <alignment horizontal="center" vertical="center"/>
      <protection locked="0"/>
    </xf>
    <xf numFmtId="43" fontId="7" fillId="2" borderId="1" xfId="1" applyFont="1" applyFill="1" applyBorder="1" applyAlignment="1" applyProtection="1">
      <alignment vertical="center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43" fontId="7" fillId="2" borderId="14" xfId="9" applyFont="1" applyFill="1" applyBorder="1" applyAlignment="1" applyProtection="1">
      <alignment vertical="center"/>
      <protection locked="0"/>
    </xf>
    <xf numFmtId="49" fontId="39" fillId="2" borderId="1" xfId="0" applyNumberFormat="1" applyFont="1" applyFill="1" applyBorder="1" applyAlignment="1" applyProtection="1">
      <alignment horizontal="center" vertical="center"/>
      <protection locked="0"/>
    </xf>
    <xf numFmtId="49" fontId="39" fillId="0" borderId="1" xfId="0" applyNumberFormat="1" applyFont="1" applyBorder="1" applyAlignment="1" applyProtection="1">
      <alignment horizontal="center" vertical="center"/>
      <protection locked="0"/>
    </xf>
    <xf numFmtId="49" fontId="45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2" borderId="1" xfId="9" applyFont="1" applyFill="1" applyBorder="1" applyAlignment="1" applyProtection="1">
      <alignment vertical="center"/>
      <protection locked="0"/>
    </xf>
    <xf numFmtId="49" fontId="8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/>
    <xf numFmtId="43" fontId="39" fillId="2" borderId="0" xfId="0" applyNumberFormat="1" applyFont="1" applyFill="1"/>
    <xf numFmtId="171" fontId="39" fillId="2" borderId="0" xfId="0" applyNumberFormat="1" applyFont="1" applyFill="1"/>
    <xf numFmtId="171" fontId="39" fillId="0" borderId="6" xfId="0" applyNumberFormat="1" applyFont="1" applyBorder="1"/>
    <xf numFmtId="43" fontId="3" fillId="2" borderId="0" xfId="0" applyNumberFormat="1" applyFont="1" applyFill="1"/>
    <xf numFmtId="43" fontId="34" fillId="2" borderId="0" xfId="0" applyNumberFormat="1" applyFont="1" applyFill="1"/>
    <xf numFmtId="164" fontId="15" fillId="0" borderId="0" xfId="0" applyNumberFormat="1" applyFont="1"/>
    <xf numFmtId="0" fontId="39" fillId="0" borderId="9" xfId="0" applyFont="1" applyBorder="1"/>
    <xf numFmtId="0" fontId="120" fillId="10" borderId="1" xfId="0" applyFont="1" applyFill="1" applyBorder="1" applyAlignment="1">
      <alignment horizontal="center" vertical="center" wrapText="1"/>
    </xf>
    <xf numFmtId="43" fontId="17" fillId="10" borderId="13" xfId="0" applyNumberFormat="1" applyFont="1" applyFill="1" applyBorder="1" applyProtection="1">
      <protection locked="0"/>
    </xf>
    <xf numFmtId="43" fontId="17" fillId="10" borderId="8" xfId="0" applyNumberFormat="1" applyFont="1" applyFill="1" applyBorder="1" applyProtection="1">
      <protection locked="0"/>
    </xf>
    <xf numFmtId="43" fontId="84" fillId="10" borderId="8" xfId="0" applyNumberFormat="1" applyFont="1" applyFill="1" applyBorder="1" applyProtection="1">
      <protection locked="0"/>
    </xf>
    <xf numFmtId="0" fontId="120" fillId="10" borderId="1" xfId="0" applyFont="1" applyFill="1" applyBorder="1" applyAlignment="1" applyProtection="1">
      <alignment horizontal="center"/>
      <protection locked="0"/>
    </xf>
    <xf numFmtId="0" fontId="45" fillId="0" borderId="1" xfId="0" applyFont="1" applyBorder="1" applyAlignment="1" applyProtection="1">
      <alignment horizontal="center" vertical="center"/>
      <protection locked="0"/>
    </xf>
    <xf numFmtId="49" fontId="5" fillId="0" borderId="1" xfId="10" applyNumberFormat="1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11" fillId="0" borderId="0" xfId="10" applyFont="1" applyAlignment="1" applyProtection="1">
      <alignment horizontal="center" wrapText="1"/>
      <protection locked="0"/>
    </xf>
    <xf numFmtId="0" fontId="9" fillId="0" borderId="0" xfId="1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45" fillId="0" borderId="0" xfId="10" applyFont="1" applyAlignment="1" applyProtection="1">
      <alignment horizontal="center"/>
      <protection locked="0"/>
    </xf>
    <xf numFmtId="0" fontId="45" fillId="0" borderId="0" xfId="10" applyFont="1" applyProtection="1">
      <protection locked="0"/>
    </xf>
    <xf numFmtId="0" fontId="3" fillId="0" borderId="0" xfId="0" applyFont="1" applyAlignment="1">
      <alignment vertical="center"/>
    </xf>
    <xf numFmtId="166" fontId="15" fillId="0" borderId="7" xfId="2" applyNumberFormat="1" applyFont="1" applyBorder="1" applyAlignment="1" applyProtection="1">
      <alignment horizontal="center"/>
      <protection locked="0"/>
    </xf>
    <xf numFmtId="0" fontId="13" fillId="0" borderId="0" xfId="2" applyFont="1" applyAlignment="1">
      <alignment horizontal="center"/>
    </xf>
    <xf numFmtId="0" fontId="15" fillId="0" borderId="7" xfId="2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/>
      <protection locked="0"/>
    </xf>
    <xf numFmtId="0" fontId="13" fillId="3" borderId="0" xfId="2" applyFont="1" applyFill="1" applyAlignment="1">
      <alignment horizontal="right"/>
    </xf>
    <xf numFmtId="0" fontId="7" fillId="0" borderId="0" xfId="2" applyFont="1" applyAlignment="1" applyProtection="1">
      <alignment horizontal="center"/>
      <protection locked="0"/>
    </xf>
    <xf numFmtId="0" fontId="7" fillId="0" borderId="0" xfId="2" applyFont="1" applyAlignment="1" applyProtection="1">
      <alignment horizontal="left"/>
      <protection locked="0"/>
    </xf>
    <xf numFmtId="0" fontId="13" fillId="0" borderId="0" xfId="2" applyFont="1" applyAlignment="1">
      <alignment horizontal="right"/>
    </xf>
    <xf numFmtId="0" fontId="12" fillId="3" borderId="5" xfId="2" applyFont="1" applyFill="1" applyBorder="1" applyAlignment="1">
      <alignment horizontal="center"/>
    </xf>
    <xf numFmtId="0" fontId="12" fillId="3" borderId="0" xfId="2" applyFont="1" applyFill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0" xfId="2" applyFont="1" applyFill="1" applyAlignment="1">
      <alignment horizontal="center"/>
    </xf>
    <xf numFmtId="0" fontId="13" fillId="3" borderId="5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15" fontId="7" fillId="3" borderId="1" xfId="2" applyNumberFormat="1" applyFont="1" applyFill="1" applyBorder="1" applyAlignment="1">
      <alignment horizontal="center"/>
    </xf>
    <xf numFmtId="43" fontId="7" fillId="3" borderId="1" xfId="1" applyFont="1" applyFill="1" applyBorder="1" applyAlignment="1" applyProtection="1">
      <alignment horizontal="center"/>
    </xf>
    <xf numFmtId="0" fontId="3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29" fillId="0" borderId="0" xfId="4" applyFont="1" applyAlignment="1">
      <alignment horizontal="center"/>
    </xf>
    <xf numFmtId="0" fontId="21" fillId="0" borderId="0" xfId="2" applyFont="1" applyAlignment="1">
      <alignment horizontal="center"/>
    </xf>
    <xf numFmtId="0" fontId="23" fillId="0" borderId="0" xfId="2" applyFont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15" fontId="15" fillId="3" borderId="1" xfId="2" applyNumberFormat="1" applyFont="1" applyFill="1" applyBorder="1" applyAlignment="1">
      <alignment horizontal="center"/>
    </xf>
    <xf numFmtId="43" fontId="15" fillId="0" borderId="13" xfId="1" applyFont="1" applyBorder="1" applyAlignment="1" applyProtection="1">
      <alignment horizontal="center" vertical="center" wrapText="1"/>
    </xf>
    <xf numFmtId="43" fontId="15" fillId="0" borderId="8" xfId="1" applyFont="1" applyBorder="1" applyAlignment="1" applyProtection="1">
      <alignment horizontal="center" vertical="center" wrapText="1"/>
    </xf>
    <xf numFmtId="43" fontId="15" fillId="0" borderId="14" xfId="1" applyFont="1" applyBorder="1" applyAlignment="1" applyProtection="1">
      <alignment horizontal="center" vertical="center" wrapText="1"/>
    </xf>
    <xf numFmtId="0" fontId="13" fillId="0" borderId="6" xfId="2" applyFont="1" applyBorder="1" applyAlignment="1">
      <alignment horizontal="right"/>
    </xf>
    <xf numFmtId="0" fontId="15" fillId="0" borderId="13" xfId="2" applyFont="1" applyBorder="1" applyAlignment="1" applyProtection="1">
      <alignment horizontal="left"/>
      <protection locked="0"/>
    </xf>
    <xf numFmtId="0" fontId="15" fillId="0" borderId="14" xfId="2" applyFont="1" applyBorder="1" applyAlignment="1" applyProtection="1">
      <alignment horizontal="left"/>
      <protection locked="0"/>
    </xf>
    <xf numFmtId="0" fontId="11" fillId="0" borderId="0" xfId="2" applyFont="1" applyAlignment="1">
      <alignment horizontal="right"/>
    </xf>
    <xf numFmtId="0" fontId="11" fillId="0" borderId="6" xfId="2" applyFont="1" applyBorder="1" applyAlignment="1">
      <alignment horizontal="right"/>
    </xf>
    <xf numFmtId="0" fontId="15" fillId="0" borderId="13" xfId="2" applyFont="1" applyBorder="1" applyAlignment="1" applyProtection="1">
      <alignment horizontal="center"/>
      <protection locked="0"/>
    </xf>
    <xf numFmtId="0" fontId="15" fillId="0" borderId="8" xfId="2" applyFont="1" applyBorder="1" applyAlignment="1" applyProtection="1">
      <alignment horizontal="center"/>
      <protection locked="0"/>
    </xf>
    <xf numFmtId="0" fontId="15" fillId="0" borderId="14" xfId="2" applyFont="1" applyBorder="1" applyAlignment="1" applyProtection="1">
      <alignment horizontal="center"/>
      <protection locked="0"/>
    </xf>
    <xf numFmtId="43" fontId="15" fillId="0" borderId="13" xfId="3" applyFont="1" applyBorder="1" applyAlignment="1" applyProtection="1">
      <alignment horizontal="center"/>
      <protection locked="0"/>
    </xf>
    <xf numFmtId="43" fontId="15" fillId="0" borderId="8" xfId="3" applyFont="1" applyBorder="1" applyAlignment="1" applyProtection="1">
      <alignment horizontal="center"/>
      <protection locked="0"/>
    </xf>
    <xf numFmtId="43" fontId="15" fillId="0" borderId="14" xfId="3" applyFont="1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 wrapText="1"/>
      <protection locked="0"/>
    </xf>
    <xf numFmtId="0" fontId="33" fillId="4" borderId="1" xfId="2" applyFont="1" applyFill="1" applyBorder="1" applyAlignment="1">
      <alignment horizontal="center" vertical="center"/>
    </xf>
    <xf numFmtId="0" fontId="33" fillId="4" borderId="1" xfId="2" applyFont="1" applyFill="1" applyBorder="1" applyAlignment="1">
      <alignment horizontal="center" vertical="center" wrapText="1"/>
    </xf>
    <xf numFmtId="0" fontId="33" fillId="4" borderId="13" xfId="2" applyFont="1" applyFill="1" applyBorder="1" applyAlignment="1">
      <alignment horizontal="center" vertical="center"/>
    </xf>
    <xf numFmtId="0" fontId="33" fillId="4" borderId="8" xfId="2" applyFont="1" applyFill="1" applyBorder="1" applyAlignment="1">
      <alignment horizontal="center" vertical="center"/>
    </xf>
    <xf numFmtId="0" fontId="33" fillId="4" borderId="14" xfId="2" applyFont="1" applyFill="1" applyBorder="1" applyAlignment="1">
      <alignment horizontal="center" vertical="center"/>
    </xf>
    <xf numFmtId="0" fontId="33" fillId="4" borderId="16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33" fillId="4" borderId="2" xfId="2" applyFont="1" applyFill="1" applyBorder="1" applyAlignment="1" applyProtection="1">
      <alignment horizontal="left" vertical="top"/>
      <protection locked="0"/>
    </xf>
    <xf numFmtId="0" fontId="33" fillId="4" borderId="3" xfId="2" applyFont="1" applyFill="1" applyBorder="1" applyAlignment="1" applyProtection="1">
      <alignment horizontal="left" vertical="top"/>
      <protection locked="0"/>
    </xf>
    <xf numFmtId="0" fontId="33" fillId="4" borderId="4" xfId="2" applyFont="1" applyFill="1" applyBorder="1" applyAlignment="1" applyProtection="1">
      <alignment horizontal="left" vertical="top"/>
      <protection locked="0"/>
    </xf>
    <xf numFmtId="0" fontId="33" fillId="4" borderId="9" xfId="2" applyFont="1" applyFill="1" applyBorder="1" applyAlignment="1" applyProtection="1">
      <alignment horizontal="left" vertical="top"/>
      <protection locked="0"/>
    </xf>
    <xf numFmtId="0" fontId="33" fillId="4" borderId="7" xfId="2" applyFont="1" applyFill="1" applyBorder="1" applyAlignment="1" applyProtection="1">
      <alignment horizontal="left" vertical="top"/>
      <protection locked="0"/>
    </xf>
    <xf numFmtId="0" fontId="33" fillId="4" borderId="10" xfId="2" applyFont="1" applyFill="1" applyBorder="1" applyAlignment="1" applyProtection="1">
      <alignment horizontal="left" vertical="top"/>
      <protection locked="0"/>
    </xf>
    <xf numFmtId="0" fontId="13" fillId="0" borderId="3" xfId="2" applyFont="1" applyBorder="1" applyAlignment="1">
      <alignment horizontal="center"/>
    </xf>
    <xf numFmtId="164" fontId="34" fillId="0" borderId="0" xfId="0" applyNumberFormat="1" applyFont="1" applyAlignment="1">
      <alignment horizontal="center"/>
    </xf>
    <xf numFmtId="0" fontId="8" fillId="2" borderId="0" xfId="6" applyFont="1" applyFill="1" applyAlignment="1" applyProtection="1">
      <alignment horizontal="center"/>
      <protection locked="0"/>
    </xf>
    <xf numFmtId="0" fontId="8" fillId="2" borderId="1" xfId="6" applyFont="1" applyFill="1" applyBorder="1" applyAlignment="1" applyProtection="1">
      <alignment horizontal="left" wrapText="1"/>
      <protection locked="0"/>
    </xf>
    <xf numFmtId="0" fontId="45" fillId="0" borderId="7" xfId="2" applyFont="1" applyBorder="1" applyAlignment="1" applyProtection="1">
      <alignment horizontal="center"/>
      <protection locked="0"/>
    </xf>
    <xf numFmtId="0" fontId="45" fillId="2" borderId="7" xfId="2" applyFont="1" applyFill="1" applyBorder="1" applyAlignment="1" applyProtection="1">
      <alignment horizontal="center" vertical="center"/>
      <protection locked="0"/>
    </xf>
    <xf numFmtId="0" fontId="19" fillId="0" borderId="3" xfId="2" applyFont="1" applyBorder="1" applyAlignment="1">
      <alignment horizontal="center"/>
    </xf>
    <xf numFmtId="0" fontId="19" fillId="2" borderId="3" xfId="2" applyFont="1" applyFill="1" applyBorder="1" applyAlignment="1">
      <alignment horizontal="center"/>
    </xf>
    <xf numFmtId="0" fontId="8" fillId="2" borderId="13" xfId="6" applyFont="1" applyFill="1" applyBorder="1" applyAlignment="1" applyProtection="1">
      <alignment horizontal="left"/>
      <protection locked="0"/>
    </xf>
    <xf numFmtId="0" fontId="8" fillId="2" borderId="8" xfId="6" applyFont="1" applyFill="1" applyBorder="1" applyAlignment="1" applyProtection="1">
      <alignment horizontal="left"/>
      <protection locked="0"/>
    </xf>
    <xf numFmtId="0" fontId="8" fillId="2" borderId="14" xfId="6" applyFont="1" applyFill="1" applyBorder="1" applyAlignment="1" applyProtection="1">
      <alignment horizontal="left"/>
      <protection locked="0"/>
    </xf>
    <xf numFmtId="0" fontId="39" fillId="2" borderId="1" xfId="6" applyFont="1" applyFill="1" applyBorder="1" applyAlignment="1" applyProtection="1">
      <alignment horizontal="center"/>
      <protection locked="0"/>
    </xf>
    <xf numFmtId="0" fontId="8" fillId="2" borderId="0" xfId="6" applyFont="1" applyFill="1"/>
    <xf numFmtId="0" fontId="12" fillId="2" borderId="0" xfId="6" applyFont="1" applyFill="1" applyAlignment="1">
      <alignment horizontal="center"/>
    </xf>
    <xf numFmtId="0" fontId="36" fillId="2" borderId="0" xfId="6" applyFont="1" applyFill="1"/>
    <xf numFmtId="0" fontId="15" fillId="2" borderId="0" xfId="6" applyFont="1" applyFill="1" applyAlignment="1">
      <alignment horizontal="center"/>
    </xf>
    <xf numFmtId="0" fontId="15" fillId="2" borderId="0" xfId="6" applyFont="1" applyFill="1"/>
    <xf numFmtId="0" fontId="13" fillId="2" borderId="0" xfId="6" applyFont="1" applyFill="1" applyAlignment="1">
      <alignment horizontal="center"/>
    </xf>
    <xf numFmtId="0" fontId="13" fillId="2" borderId="0" xfId="6" applyFont="1" applyFill="1"/>
    <xf numFmtId="15" fontId="8" fillId="3" borderId="1" xfId="2" applyNumberFormat="1" applyFont="1" applyFill="1" applyBorder="1" applyAlignment="1">
      <alignment horizontal="left"/>
    </xf>
    <xf numFmtId="4" fontId="11" fillId="2" borderId="1" xfId="6" applyNumberFormat="1" applyFont="1" applyFill="1" applyBorder="1" applyAlignment="1">
      <alignment horizontal="center"/>
    </xf>
    <xf numFmtId="43" fontId="15" fillId="2" borderId="1" xfId="1" applyFont="1" applyFill="1" applyBorder="1" applyAlignment="1" applyProtection="1">
      <alignment horizontal="right"/>
      <protection locked="0"/>
    </xf>
    <xf numFmtId="43" fontId="39" fillId="2" borderId="1" xfId="1" applyFont="1" applyFill="1" applyBorder="1" applyAlignment="1" applyProtection="1">
      <alignment horizontal="center"/>
      <protection locked="0"/>
    </xf>
    <xf numFmtId="0" fontId="8" fillId="2" borderId="13" xfId="6" applyFont="1" applyFill="1" applyBorder="1" applyAlignment="1" applyProtection="1">
      <alignment horizontal="left" vertical="center"/>
      <protection locked="0"/>
    </xf>
    <xf numFmtId="0" fontId="8" fillId="2" borderId="8" xfId="6" applyFont="1" applyFill="1" applyBorder="1" applyAlignment="1" applyProtection="1">
      <alignment horizontal="left" vertical="center"/>
      <protection locked="0"/>
    </xf>
    <xf numFmtId="0" fontId="8" fillId="2" borderId="14" xfId="6" applyFont="1" applyFill="1" applyBorder="1" applyAlignment="1" applyProtection="1">
      <alignment horizontal="left" vertical="center"/>
      <protection locked="0"/>
    </xf>
    <xf numFmtId="43" fontId="15" fillId="2" borderId="1" xfId="1" applyFont="1" applyFill="1" applyBorder="1" applyAlignment="1" applyProtection="1">
      <alignment horizontal="center"/>
      <protection locked="0"/>
    </xf>
    <xf numFmtId="0" fontId="13" fillId="2" borderId="1" xfId="6" applyFont="1" applyFill="1" applyBorder="1" applyAlignment="1" applyProtection="1">
      <alignment horizontal="right"/>
      <protection locked="0"/>
    </xf>
    <xf numFmtId="43" fontId="13" fillId="2" borderId="1" xfId="1" applyFont="1" applyFill="1" applyBorder="1" applyAlignment="1" applyProtection="1">
      <alignment horizontal="center"/>
      <protection locked="0"/>
    </xf>
    <xf numFmtId="43" fontId="13" fillId="2" borderId="13" xfId="1" applyFont="1" applyFill="1" applyBorder="1" applyAlignment="1" applyProtection="1">
      <alignment horizontal="center"/>
      <protection locked="0"/>
    </xf>
    <xf numFmtId="43" fontId="13" fillId="2" borderId="14" xfId="1" applyFont="1" applyFill="1" applyBorder="1" applyAlignment="1" applyProtection="1">
      <alignment horizontal="center"/>
      <protection locked="0"/>
    </xf>
    <xf numFmtId="43" fontId="13" fillId="2" borderId="1" xfId="1" applyFont="1" applyFill="1" applyBorder="1" applyAlignment="1" applyProtection="1">
      <alignment horizontal="right"/>
      <protection locked="0"/>
    </xf>
    <xf numFmtId="0" fontId="33" fillId="4" borderId="1" xfId="6" applyFont="1" applyFill="1" applyBorder="1" applyAlignment="1">
      <alignment horizontal="center"/>
    </xf>
    <xf numFmtId="43" fontId="33" fillId="4" borderId="1" xfId="1" applyFont="1" applyFill="1" applyBorder="1" applyAlignment="1">
      <alignment horizontal="center"/>
    </xf>
    <xf numFmtId="43" fontId="8" fillId="0" borderId="1" xfId="1" applyFont="1" applyBorder="1" applyAlignment="1" applyProtection="1">
      <alignment horizontal="left"/>
    </xf>
    <xf numFmtId="0" fontId="8" fillId="2" borderId="13" xfId="6" applyFont="1" applyFill="1" applyBorder="1" applyAlignment="1" applyProtection="1">
      <alignment horizontal="center"/>
      <protection locked="0"/>
    </xf>
    <xf numFmtId="0" fontId="8" fillId="2" borderId="14" xfId="6" applyFont="1" applyFill="1" applyBorder="1" applyAlignment="1" applyProtection="1">
      <alignment horizontal="center"/>
      <protection locked="0"/>
    </xf>
    <xf numFmtId="0" fontId="38" fillId="3" borderId="13" xfId="0" applyFont="1" applyFill="1" applyBorder="1" applyAlignment="1" applyProtection="1">
      <alignment horizontal="center"/>
      <protection locked="0"/>
    </xf>
    <xf numFmtId="0" fontId="38" fillId="3" borderId="14" xfId="0" applyFont="1" applyFill="1" applyBorder="1" applyAlignment="1" applyProtection="1">
      <alignment horizontal="center"/>
      <protection locked="0"/>
    </xf>
    <xf numFmtId="0" fontId="8" fillId="2" borderId="7" xfId="6" applyFont="1" applyFill="1" applyBorder="1" applyAlignment="1">
      <alignment horizontal="center"/>
    </xf>
    <xf numFmtId="43" fontId="33" fillId="4" borderId="13" xfId="1" applyFont="1" applyFill="1" applyBorder="1" applyAlignment="1" applyProtection="1">
      <alignment horizontal="center"/>
      <protection locked="0"/>
    </xf>
    <xf numFmtId="43" fontId="33" fillId="4" borderId="14" xfId="1" applyFont="1" applyFill="1" applyBorder="1" applyAlignment="1" applyProtection="1">
      <alignment horizontal="center"/>
      <protection locked="0"/>
    </xf>
    <xf numFmtId="43" fontId="11" fillId="2" borderId="0" xfId="1" applyFont="1" applyFill="1" applyBorder="1" applyAlignment="1" applyProtection="1">
      <alignment horizontal="right"/>
      <protection locked="0"/>
    </xf>
    <xf numFmtId="0" fontId="13" fillId="2" borderId="3" xfId="6" applyFont="1" applyFill="1" applyBorder="1" applyAlignment="1" applyProtection="1">
      <alignment horizontal="right"/>
      <protection locked="0"/>
    </xf>
    <xf numFmtId="43" fontId="13" fillId="0" borderId="1" xfId="1" applyFont="1" applyBorder="1" applyAlignment="1" applyProtection="1">
      <alignment horizontal="center"/>
      <protection locked="0"/>
    </xf>
    <xf numFmtId="0" fontId="43" fillId="0" borderId="0" xfId="2" applyFont="1" applyAlignment="1">
      <alignment horizontal="center"/>
    </xf>
    <xf numFmtId="0" fontId="43" fillId="2" borderId="0" xfId="2" applyFont="1" applyFill="1" applyAlignment="1">
      <alignment horizontal="center"/>
    </xf>
    <xf numFmtId="164" fontId="42" fillId="0" borderId="7" xfId="0" applyNumberFormat="1" applyFont="1" applyBorder="1" applyAlignment="1" applyProtection="1">
      <alignment horizontal="center" vertical="center"/>
      <protection locked="0"/>
    </xf>
    <xf numFmtId="0" fontId="19" fillId="0" borderId="0" xfId="2" applyFont="1" applyAlignment="1">
      <alignment horizontal="center"/>
    </xf>
    <xf numFmtId="0" fontId="19" fillId="2" borderId="0" xfId="2" applyFont="1" applyFill="1" applyAlignment="1">
      <alignment horizontal="center"/>
    </xf>
    <xf numFmtId="166" fontId="45" fillId="0" borderId="7" xfId="2" applyNumberFormat="1" applyFont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horizontal="left" vertical="center" wrapText="1"/>
      <protection locked="0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17" fillId="0" borderId="0" xfId="2" applyFont="1" applyAlignment="1">
      <alignment horizontal="center"/>
    </xf>
    <xf numFmtId="0" fontId="17" fillId="0" borderId="0" xfId="2" applyFont="1"/>
    <xf numFmtId="15" fontId="15" fillId="3" borderId="13" xfId="2" applyNumberFormat="1" applyFont="1" applyFill="1" applyBorder="1" applyAlignment="1">
      <alignment horizontal="center"/>
    </xf>
    <xf numFmtId="15" fontId="15" fillId="3" borderId="8" xfId="2" applyNumberFormat="1" applyFont="1" applyFill="1" applyBorder="1" applyAlignment="1">
      <alignment horizontal="center"/>
    </xf>
    <xf numFmtId="15" fontId="15" fillId="3" borderId="14" xfId="2" applyNumberFormat="1" applyFont="1" applyFill="1" applyBorder="1" applyAlignment="1">
      <alignment horizontal="center"/>
    </xf>
    <xf numFmtId="0" fontId="17" fillId="0" borderId="0" xfId="2" applyFont="1" applyAlignment="1">
      <alignment horizontal="right"/>
    </xf>
    <xf numFmtId="43" fontId="15" fillId="0" borderId="1" xfId="1" applyFont="1" applyFill="1" applyBorder="1" applyAlignment="1" applyProtection="1">
      <alignment horizontal="left"/>
    </xf>
    <xf numFmtId="0" fontId="8" fillId="0" borderId="5" xfId="2" applyFont="1" applyBorder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43" fontId="8" fillId="0" borderId="5" xfId="1" applyFont="1" applyFill="1" applyBorder="1" applyAlignment="1" applyProtection="1">
      <alignment horizontal="right"/>
      <protection locked="0"/>
    </xf>
    <xf numFmtId="43" fontId="8" fillId="0" borderId="6" xfId="1" applyFont="1" applyFill="1" applyBorder="1" applyAlignment="1" applyProtection="1">
      <alignment horizontal="right"/>
      <protection locked="0"/>
    </xf>
    <xf numFmtId="0" fontId="45" fillId="0" borderId="5" xfId="2" applyFont="1" applyBorder="1" applyAlignment="1" applyProtection="1">
      <alignment horizontal="center"/>
      <protection locked="0"/>
    </xf>
    <xf numFmtId="0" fontId="45" fillId="0" borderId="0" xfId="2" applyFont="1" applyAlignment="1" applyProtection="1">
      <alignment horizontal="center"/>
      <protection locked="0"/>
    </xf>
    <xf numFmtId="0" fontId="45" fillId="0" borderId="6" xfId="2" applyFont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center"/>
      <protection locked="0"/>
    </xf>
    <xf numFmtId="0" fontId="8" fillId="0" borderId="7" xfId="2" applyFont="1" applyBorder="1" applyAlignment="1" applyProtection="1">
      <alignment horizontal="center"/>
      <protection locked="0"/>
    </xf>
    <xf numFmtId="0" fontId="8" fillId="0" borderId="10" xfId="2" applyFont="1" applyBorder="1" applyAlignment="1" applyProtection="1">
      <alignment horizontal="center"/>
      <protection locked="0"/>
    </xf>
    <xf numFmtId="43" fontId="8" fillId="0" borderId="9" xfId="1" applyFont="1" applyFill="1" applyBorder="1" applyAlignment="1" applyProtection="1">
      <alignment horizontal="right"/>
      <protection locked="0"/>
    </xf>
    <xf numFmtId="43" fontId="8" fillId="0" borderId="10" xfId="1" applyFont="1" applyFill="1" applyBorder="1" applyAlignment="1" applyProtection="1">
      <alignment horizontal="right"/>
      <protection locked="0"/>
    </xf>
    <xf numFmtId="0" fontId="17" fillId="0" borderId="9" xfId="2" applyFont="1" applyBorder="1" applyAlignment="1" applyProtection="1">
      <alignment horizontal="right"/>
      <protection locked="0"/>
    </xf>
    <xf numFmtId="0" fontId="17" fillId="0" borderId="7" xfId="2" applyFont="1" applyBorder="1" applyAlignment="1" applyProtection="1">
      <alignment horizontal="right"/>
      <protection locked="0"/>
    </xf>
    <xf numFmtId="0" fontId="17" fillId="0" borderId="10" xfId="2" applyFont="1" applyBorder="1" applyAlignment="1" applyProtection="1">
      <alignment horizontal="right"/>
      <protection locked="0"/>
    </xf>
    <xf numFmtId="43" fontId="17" fillId="0" borderId="9" xfId="1" applyFont="1" applyFill="1" applyBorder="1" applyAlignment="1" applyProtection="1">
      <alignment horizontal="center"/>
      <protection locked="0"/>
    </xf>
    <xf numFmtId="43" fontId="17" fillId="0" borderId="10" xfId="1" applyFont="1" applyFill="1" applyBorder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/>
      <protection locked="0"/>
    </xf>
    <xf numFmtId="0" fontId="16" fillId="4" borderId="2" xfId="2" applyFont="1" applyFill="1" applyBorder="1" applyAlignment="1" applyProtection="1">
      <alignment horizontal="left" vertical="top"/>
      <protection locked="0"/>
    </xf>
    <xf numFmtId="0" fontId="16" fillId="4" borderId="3" xfId="2" applyFont="1" applyFill="1" applyBorder="1" applyAlignment="1" applyProtection="1">
      <alignment horizontal="left" vertical="top"/>
      <protection locked="0"/>
    </xf>
    <xf numFmtId="0" fontId="16" fillId="4" borderId="5" xfId="2" applyFont="1" applyFill="1" applyBorder="1" applyAlignment="1" applyProtection="1">
      <alignment horizontal="left" vertical="top"/>
      <protection locked="0"/>
    </xf>
    <xf numFmtId="0" fontId="16" fillId="4" borderId="0" xfId="2" applyFont="1" applyFill="1" applyAlignment="1" applyProtection="1">
      <alignment horizontal="left" vertical="top"/>
      <protection locked="0"/>
    </xf>
    <xf numFmtId="0" fontId="16" fillId="4" borderId="9" xfId="2" applyFont="1" applyFill="1" applyBorder="1" applyAlignment="1" applyProtection="1">
      <alignment horizontal="left" vertical="top"/>
      <protection locked="0"/>
    </xf>
    <xf numFmtId="0" fontId="16" fillId="4" borderId="7" xfId="2" applyFont="1" applyFill="1" applyBorder="1" applyAlignment="1" applyProtection="1">
      <alignment horizontal="left" vertical="top"/>
      <protection locked="0"/>
    </xf>
    <xf numFmtId="0" fontId="11" fillId="0" borderId="0" xfId="2" applyFont="1" applyAlignment="1">
      <alignment horizontal="center"/>
    </xf>
    <xf numFmtId="0" fontId="11" fillId="0" borderId="3" xfId="2" applyFont="1" applyBorder="1" applyAlignment="1">
      <alignment horizontal="center"/>
    </xf>
    <xf numFmtId="166" fontId="8" fillId="0" borderId="7" xfId="2" applyNumberFormat="1" applyFont="1" applyBorder="1" applyAlignment="1" applyProtection="1">
      <alignment horizontal="center"/>
      <protection locked="0"/>
    </xf>
    <xf numFmtId="0" fontId="15" fillId="0" borderId="13" xfId="2" applyFont="1" applyBorder="1" applyAlignment="1" applyProtection="1">
      <alignment horizontal="left" vertical="center" wrapText="1"/>
      <protection locked="0"/>
    </xf>
    <xf numFmtId="0" fontId="15" fillId="0" borderId="8" xfId="2" applyFont="1" applyBorder="1" applyAlignment="1" applyProtection="1">
      <alignment horizontal="left" vertical="center" wrapText="1"/>
      <protection locked="0"/>
    </xf>
    <xf numFmtId="0" fontId="15" fillId="0" borderId="14" xfId="2" applyFont="1" applyBorder="1" applyAlignment="1" applyProtection="1">
      <alignment horizontal="left" vertical="center" wrapText="1"/>
      <protection locked="0"/>
    </xf>
    <xf numFmtId="0" fontId="8" fillId="0" borderId="0" xfId="2" applyFont="1" applyAlignment="1">
      <alignment horizontal="left"/>
    </xf>
    <xf numFmtId="172" fontId="45" fillId="0" borderId="7" xfId="0" applyNumberFormat="1" applyFont="1" applyBorder="1" applyAlignment="1" applyProtection="1">
      <alignment horizontal="center"/>
      <protection locked="0"/>
    </xf>
    <xf numFmtId="172" fontId="50" fillId="0" borderId="7" xfId="0" applyNumberFormat="1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172" fontId="49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72" fontId="49" fillId="0" borderId="3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45" fillId="0" borderId="7" xfId="7" applyNumberFormat="1" applyFont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center"/>
    </xf>
    <xf numFmtId="0" fontId="78" fillId="2" borderId="0" xfId="0" applyFont="1" applyFill="1" applyAlignment="1">
      <alignment horizontal="center"/>
    </xf>
    <xf numFmtId="172" fontId="78" fillId="2" borderId="0" xfId="0" applyNumberFormat="1" applyFont="1" applyFill="1" applyAlignment="1">
      <alignment horizontal="center"/>
    </xf>
    <xf numFmtId="0" fontId="78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72" fontId="7" fillId="2" borderId="0" xfId="0" applyNumberFormat="1" applyFont="1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72" fontId="4" fillId="2" borderId="0" xfId="0" applyNumberFormat="1" applyFont="1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43" fontId="45" fillId="0" borderId="1" xfId="1" applyFont="1" applyBorder="1" applyAlignment="1" applyProtection="1">
      <alignment horizontal="center"/>
    </xf>
    <xf numFmtId="49" fontId="19" fillId="11" borderId="4" xfId="0" applyNumberFormat="1" applyFont="1" applyFill="1" applyBorder="1" applyAlignment="1">
      <alignment horizontal="center" vertical="center" wrapText="1"/>
    </xf>
    <xf numFmtId="49" fontId="19" fillId="11" borderId="10" xfId="0" applyNumberFormat="1" applyFont="1" applyFill="1" applyBorder="1" applyAlignment="1">
      <alignment horizontal="center" vertical="center" wrapText="1"/>
    </xf>
    <xf numFmtId="172" fontId="19" fillId="11" borderId="16" xfId="0" applyNumberFormat="1" applyFont="1" applyFill="1" applyBorder="1" applyAlignment="1">
      <alignment horizontal="center" vertical="center" wrapText="1"/>
    </xf>
    <xf numFmtId="172" fontId="19" fillId="11" borderId="17" xfId="0" applyNumberFormat="1" applyFont="1" applyFill="1" applyBorder="1" applyAlignment="1">
      <alignment horizontal="center" vertical="center" wrapText="1"/>
    </xf>
    <xf numFmtId="49" fontId="19" fillId="11" borderId="16" xfId="0" applyNumberFormat="1" applyFont="1" applyFill="1" applyBorder="1" applyAlignment="1">
      <alignment horizontal="center" vertical="center" wrapText="1"/>
    </xf>
    <xf numFmtId="49" fontId="19" fillId="11" borderId="17" xfId="0" applyNumberFormat="1" applyFont="1" applyFill="1" applyBorder="1" applyAlignment="1">
      <alignment horizontal="center" vertical="center" wrapText="1"/>
    </xf>
    <xf numFmtId="49" fontId="19" fillId="11" borderId="16" xfId="0" applyNumberFormat="1" applyFont="1" applyFill="1" applyBorder="1" applyAlignment="1">
      <alignment horizontal="center" wrapText="1"/>
    </xf>
    <xf numFmtId="49" fontId="19" fillId="11" borderId="17" xfId="0" applyNumberFormat="1" applyFont="1" applyFill="1" applyBorder="1" applyAlignment="1">
      <alignment horizontal="center" wrapText="1"/>
    </xf>
    <xf numFmtId="0" fontId="19" fillId="11" borderId="13" xfId="0" applyFont="1" applyFill="1" applyBorder="1" applyAlignment="1">
      <alignment horizontal="left"/>
    </xf>
    <xf numFmtId="0" fontId="19" fillId="11" borderId="8" xfId="0" applyFont="1" applyFill="1" applyBorder="1" applyAlignment="1">
      <alignment horizontal="left"/>
    </xf>
    <xf numFmtId="0" fontId="19" fillId="11" borderId="1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43" fontId="15" fillId="2" borderId="13" xfId="1" applyFont="1" applyFill="1" applyBorder="1" applyAlignment="1"/>
    <xf numFmtId="43" fontId="15" fillId="2" borderId="14" xfId="1" applyFont="1" applyFill="1" applyBorder="1" applyAlignment="1"/>
    <xf numFmtId="0" fontId="16" fillId="10" borderId="1" xfId="2" applyFont="1" applyFill="1" applyBorder="1" applyAlignment="1">
      <alignment horizontal="center" vertical="center" wrapText="1"/>
    </xf>
    <xf numFmtId="0" fontId="33" fillId="10" borderId="1" xfId="2" applyFont="1" applyFill="1" applyBorder="1" applyAlignment="1">
      <alignment horizontal="center" vertical="center" wrapText="1"/>
    </xf>
    <xf numFmtId="166" fontId="7" fillId="0" borderId="7" xfId="2" applyNumberFormat="1" applyFont="1" applyBorder="1" applyAlignment="1" applyProtection="1">
      <alignment horizontal="center"/>
      <protection locked="0"/>
    </xf>
    <xf numFmtId="169" fontId="13" fillId="0" borderId="3" xfId="0" applyNumberFormat="1" applyFont="1" applyBorder="1" applyAlignment="1">
      <alignment horizontal="center"/>
    </xf>
    <xf numFmtId="0" fontId="110" fillId="0" borderId="0" xfId="0" applyFont="1" applyAlignment="1">
      <alignment horizontal="center"/>
    </xf>
    <xf numFmtId="0" fontId="103" fillId="0" borderId="24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2" fillId="0" borderId="5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43" fontId="5" fillId="2" borderId="13" xfId="1" applyFont="1" applyFill="1" applyBorder="1" applyAlignment="1">
      <alignment horizontal="left"/>
    </xf>
    <xf numFmtId="43" fontId="5" fillId="2" borderId="14" xfId="1" applyFont="1" applyFill="1" applyBorder="1" applyAlignment="1">
      <alignment horizontal="left"/>
    </xf>
    <xf numFmtId="0" fontId="16" fillId="10" borderId="13" xfId="2" applyFont="1" applyFill="1" applyBorder="1" applyAlignment="1">
      <alignment horizontal="center" vertical="center" wrapText="1"/>
    </xf>
    <xf numFmtId="0" fontId="16" fillId="10" borderId="8" xfId="2" applyFont="1" applyFill="1" applyBorder="1" applyAlignment="1">
      <alignment horizontal="center" vertical="center" wrapText="1"/>
    </xf>
    <xf numFmtId="0" fontId="16" fillId="10" borderId="4" xfId="2" applyFont="1" applyFill="1" applyBorder="1" applyAlignment="1">
      <alignment horizontal="center" vertical="center" wrapText="1"/>
    </xf>
    <xf numFmtId="0" fontId="16" fillId="10" borderId="10" xfId="2" applyFont="1" applyFill="1" applyBorder="1" applyAlignment="1">
      <alignment horizontal="center" vertical="center" wrapText="1"/>
    </xf>
    <xf numFmtId="0" fontId="7" fillId="0" borderId="7" xfId="2" applyFont="1" applyBorder="1" applyAlignment="1" applyProtection="1">
      <alignment horizontal="center" wrapText="1"/>
      <protection locked="0"/>
    </xf>
    <xf numFmtId="0" fontId="7" fillId="0" borderId="7" xfId="2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43" fontId="5" fillId="2" borderId="1" xfId="1" applyFont="1" applyFill="1" applyBorder="1" applyAlignment="1">
      <alignment horizontal="left"/>
    </xf>
    <xf numFmtId="0" fontId="16" fillId="10" borderId="13" xfId="7" applyFont="1" applyFill="1" applyBorder="1" applyAlignment="1">
      <alignment horizontal="center" vertical="center" wrapText="1"/>
    </xf>
    <xf numFmtId="0" fontId="16" fillId="10" borderId="8" xfId="7" applyFont="1" applyFill="1" applyBorder="1" applyAlignment="1">
      <alignment horizontal="center" vertical="center" wrapText="1"/>
    </xf>
    <xf numFmtId="0" fontId="16" fillId="10" borderId="14" xfId="7" applyFont="1" applyFill="1" applyBorder="1" applyAlignment="1">
      <alignment horizontal="center" vertical="center" wrapText="1"/>
    </xf>
    <xf numFmtId="0" fontId="16" fillId="10" borderId="16" xfId="7" applyFont="1" applyFill="1" applyBorder="1" applyAlignment="1">
      <alignment horizontal="center" vertical="center" wrapText="1"/>
    </xf>
    <xf numFmtId="0" fontId="16" fillId="10" borderId="17" xfId="7" applyFont="1" applyFill="1" applyBorder="1" applyAlignment="1">
      <alignment horizontal="center" vertical="center" wrapText="1"/>
    </xf>
    <xf numFmtId="0" fontId="70" fillId="0" borderId="13" xfId="7" applyFont="1" applyBorder="1" applyAlignment="1" applyProtection="1">
      <alignment horizontal="center" wrapText="1"/>
      <protection locked="0"/>
    </xf>
    <xf numFmtId="0" fontId="70" fillId="0" borderId="8" xfId="7" applyFont="1" applyBorder="1" applyAlignment="1" applyProtection="1">
      <alignment horizontal="center" wrapText="1"/>
      <protection locked="0"/>
    </xf>
    <xf numFmtId="0" fontId="70" fillId="0" borderId="14" xfId="7" applyFont="1" applyBorder="1" applyAlignment="1" applyProtection="1">
      <alignment horizontal="center" wrapText="1"/>
      <protection locked="0"/>
    </xf>
    <xf numFmtId="0" fontId="15" fillId="0" borderId="7" xfId="7" applyFont="1" applyBorder="1" applyAlignment="1" applyProtection="1">
      <alignment horizontal="center"/>
      <protection locked="0"/>
    </xf>
    <xf numFmtId="0" fontId="13" fillId="0" borderId="3" xfId="7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/>
      <protection locked="0"/>
    </xf>
    <xf numFmtId="166" fontId="15" fillId="0" borderId="7" xfId="7" applyNumberFormat="1" applyFont="1" applyBorder="1" applyAlignment="1" applyProtection="1">
      <alignment horizontal="center"/>
      <protection locked="0"/>
    </xf>
    <xf numFmtId="0" fontId="16" fillId="10" borderId="14" xfId="2" applyFont="1" applyFill="1" applyBorder="1" applyAlignment="1">
      <alignment horizontal="center" vertical="center" wrapText="1"/>
    </xf>
    <xf numFmtId="0" fontId="16" fillId="10" borderId="2" xfId="2" applyFont="1" applyFill="1" applyBorder="1" applyAlignment="1">
      <alignment horizontal="center" vertical="center" wrapText="1"/>
    </xf>
    <xf numFmtId="0" fontId="74" fillId="0" borderId="0" xfId="2" applyFont="1" applyAlignment="1">
      <alignment horizontal="center"/>
    </xf>
    <xf numFmtId="0" fontId="75" fillId="0" borderId="0" xfId="2" applyFont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3" fontId="5" fillId="2" borderId="8" xfId="1" applyFont="1" applyFill="1" applyBorder="1" applyAlignment="1">
      <alignment horizontal="left"/>
    </xf>
    <xf numFmtId="0" fontId="13" fillId="0" borderId="7" xfId="2" applyFont="1" applyBorder="1" applyAlignment="1">
      <alignment horizontal="right"/>
    </xf>
    <xf numFmtId="49" fontId="76" fillId="0" borderId="13" xfId="2" applyNumberFormat="1" applyFont="1" applyBorder="1" applyAlignment="1" applyProtection="1">
      <alignment horizontal="center" vertical="center"/>
      <protection locked="0"/>
    </xf>
    <xf numFmtId="49" fontId="76" fillId="0" borderId="8" xfId="2" applyNumberFormat="1" applyFont="1" applyBorder="1" applyAlignment="1" applyProtection="1">
      <alignment horizontal="center" vertical="center"/>
      <protection locked="0"/>
    </xf>
    <xf numFmtId="49" fontId="76" fillId="0" borderId="14" xfId="2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6" fontId="5" fillId="0" borderId="7" xfId="0" applyNumberFormat="1" applyFont="1" applyBorder="1" applyAlignment="1" applyProtection="1">
      <alignment horizontal="center"/>
      <protection locked="0"/>
    </xf>
    <xf numFmtId="0" fontId="17" fillId="0" borderId="3" xfId="7" applyFont="1" applyBorder="1" applyAlignment="1">
      <alignment horizontal="center"/>
    </xf>
    <xf numFmtId="0" fontId="74" fillId="2" borderId="0" xfId="2" applyFont="1" applyFill="1" applyAlignment="1">
      <alignment horizontal="center"/>
    </xf>
    <xf numFmtId="0" fontId="75" fillId="2" borderId="0" xfId="2" applyFont="1" applyFill="1" applyAlignment="1">
      <alignment horizontal="center"/>
    </xf>
    <xf numFmtId="0" fontId="77" fillId="2" borderId="0" xfId="0" applyFont="1" applyFill="1" applyAlignment="1">
      <alignment horizontal="center"/>
    </xf>
    <xf numFmtId="43" fontId="5" fillId="2" borderId="13" xfId="1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/>
    </xf>
    <xf numFmtId="43" fontId="5" fillId="2" borderId="14" xfId="1" applyFont="1" applyFill="1" applyBorder="1" applyAlignment="1">
      <alignment horizontal="center"/>
    </xf>
    <xf numFmtId="0" fontId="63" fillId="2" borderId="7" xfId="2" applyFont="1" applyFill="1" applyBorder="1" applyAlignment="1">
      <alignment horizontal="right"/>
    </xf>
    <xf numFmtId="0" fontId="13" fillId="2" borderId="7" xfId="7" applyFont="1" applyFill="1" applyBorder="1" applyAlignment="1">
      <alignment horizontal="center"/>
    </xf>
    <xf numFmtId="0" fontId="16" fillId="10" borderId="16" xfId="2" applyFont="1" applyFill="1" applyBorder="1" applyAlignment="1">
      <alignment horizontal="center" vertical="center" wrapText="1"/>
    </xf>
    <xf numFmtId="0" fontId="16" fillId="10" borderId="17" xfId="2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7" fillId="0" borderId="6" xfId="2" applyFont="1" applyBorder="1" applyAlignment="1">
      <alignment horizontal="center"/>
    </xf>
    <xf numFmtId="43" fontId="5" fillId="2" borderId="1" xfId="1" applyFont="1" applyFill="1" applyBorder="1" applyAlignment="1">
      <alignment horizontal="left" vertical="center"/>
    </xf>
    <xf numFmtId="0" fontId="80" fillId="10" borderId="13" xfId="2" applyFont="1" applyFill="1" applyBorder="1" applyAlignment="1">
      <alignment horizontal="center" vertical="center" wrapText="1"/>
    </xf>
    <xf numFmtId="0" fontId="80" fillId="10" borderId="8" xfId="2" applyFont="1" applyFill="1" applyBorder="1" applyAlignment="1">
      <alignment horizontal="center" vertical="center" wrapText="1"/>
    </xf>
    <xf numFmtId="166" fontId="5" fillId="0" borderId="0" xfId="0" applyNumberFormat="1" applyFont="1" applyAlignment="1" applyProtection="1">
      <alignment horizontal="center"/>
      <protection locked="0"/>
    </xf>
    <xf numFmtId="0" fontId="19" fillId="0" borderId="0" xfId="7" applyFont="1" applyAlignment="1">
      <alignment horizontal="center"/>
    </xf>
    <xf numFmtId="0" fontId="45" fillId="0" borderId="0" xfId="7" applyFont="1" applyAlignment="1">
      <alignment horizontal="center"/>
    </xf>
    <xf numFmtId="43" fontId="50" fillId="2" borderId="1" xfId="1" applyFont="1" applyFill="1" applyBorder="1" applyAlignment="1">
      <alignment horizontal="center" vertical="center"/>
    </xf>
    <xf numFmtId="0" fontId="51" fillId="7" borderId="1" xfId="7" applyFont="1" applyFill="1" applyBorder="1" applyAlignment="1">
      <alignment horizontal="center" vertical="center" wrapText="1"/>
    </xf>
    <xf numFmtId="0" fontId="51" fillId="6" borderId="1" xfId="7" applyFont="1" applyFill="1" applyBorder="1" applyAlignment="1">
      <alignment horizontal="center" vertical="center" wrapText="1"/>
    </xf>
    <xf numFmtId="0" fontId="51" fillId="6" borderId="17" xfId="7" applyFont="1" applyFill="1" applyBorder="1" applyAlignment="1">
      <alignment horizontal="center" vertical="center" wrapText="1"/>
    </xf>
    <xf numFmtId="4" fontId="51" fillId="8" borderId="1" xfId="7" applyNumberFormat="1" applyFont="1" applyFill="1" applyBorder="1" applyAlignment="1" applyProtection="1">
      <alignment horizontal="center"/>
      <protection locked="0"/>
    </xf>
    <xf numFmtId="0" fontId="45" fillId="0" borderId="7" xfId="7" applyFont="1" applyBorder="1" applyAlignment="1" applyProtection="1">
      <alignment horizontal="center"/>
      <protection locked="0"/>
    </xf>
    <xf numFmtId="0" fontId="19" fillId="0" borderId="3" xfId="7" applyFont="1" applyBorder="1" applyAlignment="1">
      <alignment horizontal="center"/>
    </xf>
    <xf numFmtId="0" fontId="49" fillId="0" borderId="3" xfId="0" applyFont="1" applyBorder="1" applyAlignment="1">
      <alignment horizontal="center"/>
    </xf>
    <xf numFmtId="0" fontId="45" fillId="0" borderId="0" xfId="7" applyFont="1" applyAlignment="1" applyProtection="1">
      <alignment horizontal="center"/>
      <protection locked="0"/>
    </xf>
    <xf numFmtId="166" fontId="50" fillId="0" borderId="0" xfId="0" applyNumberFormat="1" applyFont="1" applyAlignment="1" applyProtection="1">
      <alignment horizontal="center"/>
      <protection locked="0"/>
    </xf>
    <xf numFmtId="0" fontId="16" fillId="12" borderId="1" xfId="10" applyFont="1" applyFill="1" applyBorder="1" applyAlignment="1">
      <alignment horizontal="center" vertical="center" wrapText="1"/>
    </xf>
    <xf numFmtId="0" fontId="12" fillId="3" borderId="5" xfId="10" applyFont="1" applyFill="1" applyBorder="1" applyAlignment="1">
      <alignment horizontal="center"/>
    </xf>
    <xf numFmtId="0" fontId="12" fillId="3" borderId="0" xfId="10" applyFont="1" applyFill="1" applyAlignment="1">
      <alignment horizontal="center"/>
    </xf>
    <xf numFmtId="0" fontId="7" fillId="3" borderId="5" xfId="10" applyFont="1" applyFill="1" applyBorder="1" applyAlignment="1">
      <alignment horizontal="center"/>
    </xf>
    <xf numFmtId="0" fontId="7" fillId="3" borderId="0" xfId="10" applyFont="1" applyFill="1" applyAlignment="1">
      <alignment horizontal="center"/>
    </xf>
    <xf numFmtId="0" fontId="17" fillId="3" borderId="5" xfId="10" applyFont="1" applyFill="1" applyBorder="1" applyAlignment="1">
      <alignment horizontal="center"/>
    </xf>
    <xf numFmtId="0" fontId="17" fillId="3" borderId="0" xfId="10" applyFont="1" applyFill="1" applyAlignment="1">
      <alignment horizontal="center"/>
    </xf>
    <xf numFmtId="164" fontId="3" fillId="0" borderId="5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43" fontId="15" fillId="3" borderId="13" xfId="1" applyFont="1" applyFill="1" applyBorder="1" applyAlignment="1" applyProtection="1">
      <alignment horizontal="center"/>
    </xf>
    <xf numFmtId="43" fontId="15" fillId="3" borderId="8" xfId="1" applyFont="1" applyFill="1" applyBorder="1" applyAlignment="1" applyProtection="1">
      <alignment horizontal="center"/>
    </xf>
    <xf numFmtId="43" fontId="15" fillId="3" borderId="14" xfId="1" applyFont="1" applyFill="1" applyBorder="1" applyAlignment="1" applyProtection="1">
      <alignment horizontal="center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16" fillId="12" borderId="1" xfId="10" applyFont="1" applyFill="1" applyBorder="1" applyAlignment="1" applyProtection="1">
      <alignment horizontal="center"/>
      <protection locked="0"/>
    </xf>
    <xf numFmtId="0" fontId="7" fillId="0" borderId="7" xfId="10" applyFont="1" applyBorder="1" applyAlignment="1" applyProtection="1">
      <alignment horizontal="center"/>
      <protection locked="0"/>
    </xf>
    <xf numFmtId="0" fontId="17" fillId="0" borderId="3" xfId="10" applyFont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4" fillId="2" borderId="3" xfId="0" applyFont="1" applyFill="1" applyBorder="1" applyAlignment="1">
      <alignment horizontal="center" wrapText="1"/>
    </xf>
    <xf numFmtId="0" fontId="34" fillId="2" borderId="3" xfId="0" applyFont="1" applyFill="1" applyBorder="1" applyAlignment="1">
      <alignment horizontal="center"/>
    </xf>
    <xf numFmtId="0" fontId="36" fillId="0" borderId="5" xfId="10" applyFont="1" applyBorder="1" applyAlignment="1">
      <alignment horizontal="center"/>
    </xf>
    <xf numFmtId="0" fontId="36" fillId="0" borderId="0" xfId="10" applyFont="1" applyAlignment="1">
      <alignment horizontal="center"/>
    </xf>
    <xf numFmtId="0" fontId="36" fillId="0" borderId="6" xfId="10" applyFont="1" applyBorder="1" applyAlignment="1">
      <alignment horizontal="center"/>
    </xf>
    <xf numFmtId="0" fontId="12" fillId="0" borderId="5" xfId="10" applyFont="1" applyBorder="1" applyAlignment="1">
      <alignment horizontal="center"/>
    </xf>
    <xf numFmtId="0" fontId="12" fillId="0" borderId="0" xfId="10" applyFont="1" applyAlignment="1">
      <alignment horizontal="center"/>
    </xf>
    <xf numFmtId="0" fontId="12" fillId="0" borderId="6" xfId="10" applyFont="1" applyBorder="1" applyAlignment="1">
      <alignment horizontal="center"/>
    </xf>
    <xf numFmtId="0" fontId="5" fillId="2" borderId="5" xfId="10" applyFont="1" applyFill="1" applyBorder="1" applyAlignment="1">
      <alignment horizontal="center"/>
    </xf>
    <xf numFmtId="0" fontId="5" fillId="2" borderId="0" xfId="10" applyFont="1" applyFill="1" applyAlignment="1">
      <alignment horizontal="center"/>
    </xf>
    <xf numFmtId="0" fontId="5" fillId="2" borderId="6" xfId="10" applyFont="1" applyFill="1" applyBorder="1" applyAlignment="1">
      <alignment horizontal="center"/>
    </xf>
    <xf numFmtId="0" fontId="4" fillId="2" borderId="5" xfId="10" applyFont="1" applyFill="1" applyBorder="1" applyAlignment="1">
      <alignment horizontal="center"/>
    </xf>
    <xf numFmtId="0" fontId="4" fillId="2" borderId="0" xfId="10" applyFont="1" applyFill="1" applyAlignment="1">
      <alignment horizontal="center"/>
    </xf>
    <xf numFmtId="0" fontId="4" fillId="2" borderId="6" xfId="10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43" fontId="3" fillId="0" borderId="1" xfId="1" applyFont="1" applyFill="1" applyBorder="1" applyAlignment="1" applyProtection="1">
      <alignment vertical="center"/>
    </xf>
    <xf numFmtId="1" fontId="69" fillId="2" borderId="1" xfId="14" applyNumberFormat="1" applyFont="1" applyFill="1" applyBorder="1" applyAlignment="1" applyProtection="1">
      <alignment horizontal="center" wrapText="1"/>
      <protection locked="0"/>
    </xf>
    <xf numFmtId="1" fontId="96" fillId="2" borderId="5" xfId="14" applyNumberFormat="1" applyFont="1" applyFill="1" applyBorder="1" applyAlignment="1">
      <alignment horizontal="right" wrapText="1"/>
    </xf>
    <xf numFmtId="1" fontId="96" fillId="2" borderId="6" xfId="14" applyNumberFormat="1" applyFont="1" applyFill="1" applyBorder="1" applyAlignment="1">
      <alignment horizontal="right" wrapText="1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7" fillId="0" borderId="7" xfId="10" applyFont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  <protection locked="0"/>
    </xf>
    <xf numFmtId="166" fontId="3" fillId="0" borderId="7" xfId="0" applyNumberFormat="1" applyFont="1" applyBorder="1" applyAlignment="1" applyProtection="1">
      <alignment horizontal="center"/>
      <protection locked="0"/>
    </xf>
    <xf numFmtId="0" fontId="97" fillId="0" borderId="0" xfId="0" applyFont="1" applyAlignment="1">
      <alignment horizontal="center" vertical="top" wrapText="1"/>
    </xf>
    <xf numFmtId="0" fontId="97" fillId="0" borderId="0" xfId="0" applyFont="1" applyAlignment="1">
      <alignment horizontal="center" vertical="top"/>
    </xf>
    <xf numFmtId="0" fontId="32" fillId="0" borderId="0" xfId="0" applyFont="1" applyAlignment="1">
      <alignment horizontal="center"/>
    </xf>
    <xf numFmtId="0" fontId="105" fillId="0" borderId="0" xfId="0" applyFont="1" applyAlignment="1">
      <alignment horizontal="center" vertical="center"/>
    </xf>
    <xf numFmtId="17" fontId="106" fillId="0" borderId="7" xfId="0" applyNumberFormat="1" applyFont="1" applyBorder="1" applyAlignment="1">
      <alignment horizontal="center"/>
    </xf>
    <xf numFmtId="0" fontId="108" fillId="14" borderId="13" xfId="0" applyFont="1" applyFill="1" applyBorder="1" applyAlignment="1">
      <alignment horizontal="center" vertical="center"/>
    </xf>
    <xf numFmtId="0" fontId="108" fillId="14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horizontal="center" vertical="top" wrapText="1"/>
    </xf>
    <xf numFmtId="0" fontId="104" fillId="0" borderId="0" xfId="0" applyFont="1" applyAlignment="1">
      <alignment horizontal="center" vertical="center"/>
    </xf>
    <xf numFmtId="0" fontId="111" fillId="0" borderId="0" xfId="0" applyFont="1" applyAlignment="1">
      <alignment horizontal="center"/>
    </xf>
    <xf numFmtId="0" fontId="112" fillId="14" borderId="13" xfId="0" applyFont="1" applyFill="1" applyBorder="1" applyAlignment="1">
      <alignment horizontal="center" vertical="center"/>
    </xf>
    <xf numFmtId="0" fontId="112" fillId="14" borderId="14" xfId="0" applyFont="1" applyFill="1" applyBorder="1" applyAlignment="1">
      <alignment horizontal="center" vertical="center"/>
    </xf>
    <xf numFmtId="0" fontId="110" fillId="2" borderId="0" xfId="0" applyFont="1" applyFill="1" applyAlignment="1">
      <alignment horizontal="center" vertical="top" wrapText="1"/>
    </xf>
    <xf numFmtId="0" fontId="97" fillId="2" borderId="0" xfId="0" applyFont="1" applyFill="1" applyAlignment="1">
      <alignment horizontal="center" vertical="top" wrapText="1"/>
    </xf>
    <xf numFmtId="0" fontId="97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06" fillId="0" borderId="7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10" fillId="2" borderId="0" xfId="18" applyFont="1" applyFill="1" applyAlignment="1">
      <alignment horizontal="center" vertical="top" wrapText="1"/>
    </xf>
    <xf numFmtId="0" fontId="97" fillId="2" borderId="0" xfId="18" applyFont="1" applyFill="1" applyAlignment="1">
      <alignment horizontal="center" vertical="top" wrapText="1"/>
    </xf>
    <xf numFmtId="0" fontId="97" fillId="2" borderId="0" xfId="18" applyFont="1" applyFill="1" applyAlignment="1">
      <alignment horizontal="center" vertical="top"/>
    </xf>
    <xf numFmtId="0" fontId="1" fillId="2" borderId="0" xfId="18" applyFill="1" applyAlignment="1">
      <alignment horizontal="center"/>
    </xf>
    <xf numFmtId="0" fontId="113" fillId="2" borderId="0" xfId="18" applyFont="1" applyFill="1" applyAlignment="1">
      <alignment horizontal="center" vertical="center"/>
    </xf>
    <xf numFmtId="0" fontId="111" fillId="2" borderId="0" xfId="18" applyFont="1" applyFill="1" applyAlignment="1">
      <alignment horizontal="center"/>
    </xf>
    <xf numFmtId="0" fontId="115" fillId="2" borderId="0" xfId="18" applyFont="1" applyFill="1" applyAlignment="1">
      <alignment horizontal="center" vertical="center"/>
    </xf>
    <xf numFmtId="17" fontId="116" fillId="2" borderId="7" xfId="18" applyNumberFormat="1" applyFont="1" applyFill="1" applyBorder="1" applyAlignment="1">
      <alignment horizontal="center"/>
    </xf>
    <xf numFmtId="0" fontId="112" fillId="14" borderId="13" xfId="18" applyFont="1" applyFill="1" applyBorder="1" applyAlignment="1">
      <alignment horizontal="center" vertical="center"/>
    </xf>
    <xf numFmtId="0" fontId="112" fillId="14" borderId="14" xfId="18" applyFont="1" applyFill="1" applyBorder="1" applyAlignment="1">
      <alignment horizontal="center" vertical="center"/>
    </xf>
    <xf numFmtId="0" fontId="114" fillId="2" borderId="0" xfId="18" applyFont="1" applyFill="1" applyAlignment="1">
      <alignment horizontal="center"/>
    </xf>
    <xf numFmtId="0" fontId="3" fillId="2" borderId="7" xfId="0" applyFont="1" applyFill="1" applyBorder="1" applyAlignment="1" applyProtection="1">
      <alignment vertical="center"/>
      <protection locked="0"/>
    </xf>
    <xf numFmtId="0" fontId="34" fillId="2" borderId="0" xfId="0" applyFont="1" applyFill="1" applyAlignment="1">
      <alignment vertical="center"/>
    </xf>
    <xf numFmtId="0" fontId="34" fillId="2" borderId="7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0" fontId="13" fillId="2" borderId="3" xfId="7" applyFont="1" applyFill="1" applyBorder="1" applyAlignment="1">
      <alignment horizontal="center"/>
    </xf>
    <xf numFmtId="0" fontId="38" fillId="0" borderId="7" xfId="0" applyFont="1" applyBorder="1" applyAlignment="1" applyProtection="1">
      <alignment horizontal="center"/>
      <protection locked="0"/>
    </xf>
    <xf numFmtId="0" fontId="38" fillId="2" borderId="7" xfId="0" applyFont="1" applyFill="1" applyBorder="1" applyAlignment="1" applyProtection="1">
      <alignment horizontal="center"/>
      <protection locked="0"/>
    </xf>
    <xf numFmtId="0" fontId="12" fillId="3" borderId="6" xfId="2" applyFont="1" applyFill="1" applyBorder="1" applyAlignment="1">
      <alignment horizontal="center"/>
    </xf>
    <xf numFmtId="0" fontId="7" fillId="2" borderId="5" xfId="2" applyFont="1" applyFill="1" applyBorder="1" applyAlignment="1">
      <alignment horizontal="center"/>
    </xf>
    <xf numFmtId="0" fontId="7" fillId="2" borderId="0" xfId="2" applyFont="1" applyFill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17" fillId="2" borderId="5" xfId="2" applyFont="1" applyFill="1" applyBorder="1" applyAlignment="1">
      <alignment horizontal="center"/>
    </xf>
    <xf numFmtId="0" fontId="17" fillId="2" borderId="0" xfId="2" applyFont="1" applyFill="1" applyAlignment="1">
      <alignment horizontal="center"/>
    </xf>
    <xf numFmtId="0" fontId="17" fillId="2" borderId="6" xfId="2" applyFont="1" applyFill="1" applyBorder="1" applyAlignment="1">
      <alignment horizontal="center"/>
    </xf>
    <xf numFmtId="165" fontId="7" fillId="2" borderId="5" xfId="2" applyNumberFormat="1" applyFont="1" applyFill="1" applyBorder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7" fillId="2" borderId="6" xfId="2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left"/>
    </xf>
    <xf numFmtId="4" fontId="63" fillId="2" borderId="0" xfId="0" applyNumberFormat="1" applyFont="1" applyFill="1" applyAlignment="1">
      <alignment horizontal="left"/>
    </xf>
    <xf numFmtId="0" fontId="6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43" fontId="7" fillId="2" borderId="13" xfId="1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/>
    </xf>
    <xf numFmtId="43" fontId="7" fillId="2" borderId="14" xfId="1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49" fontId="16" fillId="10" borderId="16" xfId="7" applyNumberFormat="1" applyFont="1" applyFill="1" applyBorder="1" applyAlignment="1">
      <alignment horizontal="center" vertical="center" wrapText="1"/>
    </xf>
    <xf numFmtId="49" fontId="16" fillId="10" borderId="17" xfId="7" applyNumberFormat="1" applyFont="1" applyFill="1" applyBorder="1" applyAlignment="1">
      <alignment horizontal="center" vertical="center" wrapText="1"/>
    </xf>
    <xf numFmtId="49" fontId="84" fillId="10" borderId="1" xfId="7" applyNumberFormat="1" applyFont="1" applyFill="1" applyBorder="1" applyAlignment="1">
      <alignment horizontal="center" vertical="center" wrapText="1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center" vertical="center" wrapText="1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4" fontId="19" fillId="2" borderId="13" xfId="0" applyNumberFormat="1" applyFont="1" applyFill="1" applyBorder="1" applyAlignment="1" applyProtection="1">
      <alignment horizontal="center" vertical="center"/>
      <protection locked="0"/>
    </xf>
    <xf numFmtId="4" fontId="19" fillId="2" borderId="8" xfId="0" applyNumberFormat="1" applyFont="1" applyFill="1" applyBorder="1" applyAlignment="1" applyProtection="1">
      <alignment horizontal="center" vertical="center"/>
      <protection locked="0"/>
    </xf>
    <xf numFmtId="4" fontId="19" fillId="2" borderId="14" xfId="0" applyNumberFormat="1" applyFont="1" applyFill="1" applyBorder="1" applyAlignment="1" applyProtection="1">
      <alignment horizontal="center" vertical="center"/>
      <protection locked="0"/>
    </xf>
    <xf numFmtId="43" fontId="17" fillId="10" borderId="1" xfId="0" applyNumberFormat="1" applyFont="1" applyFill="1" applyBorder="1" applyAlignment="1" applyProtection="1">
      <alignment horizontal="center"/>
      <protection locked="0"/>
    </xf>
    <xf numFmtId="43" fontId="17" fillId="10" borderId="13" xfId="0" applyNumberFormat="1" applyFont="1" applyFill="1" applyBorder="1" applyAlignment="1" applyProtection="1">
      <alignment horizontal="center"/>
      <protection locked="0"/>
    </xf>
    <xf numFmtId="43" fontId="17" fillId="10" borderId="8" xfId="0" applyNumberFormat="1" applyFont="1" applyFill="1" applyBorder="1" applyAlignment="1" applyProtection="1">
      <alignment horizontal="center"/>
      <protection locked="0"/>
    </xf>
    <xf numFmtId="43" fontId="17" fillId="10" borderId="14" xfId="0" applyNumberFormat="1" applyFont="1" applyFill="1" applyBorder="1" applyAlignment="1" applyProtection="1">
      <alignment horizontal="center"/>
      <protection locked="0"/>
    </xf>
    <xf numFmtId="0" fontId="8" fillId="2" borderId="7" xfId="7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1" fillId="2" borderId="3" xfId="7" applyFont="1" applyFill="1" applyBorder="1" applyAlignment="1">
      <alignment horizontal="center"/>
    </xf>
    <xf numFmtId="166" fontId="38" fillId="0" borderId="7" xfId="0" applyNumberFormat="1" applyFont="1" applyBorder="1" applyAlignment="1" applyProtection="1">
      <alignment horizontal="center"/>
      <protection locked="0"/>
    </xf>
    <xf numFmtId="0" fontId="11" fillId="2" borderId="3" xfId="7" applyFont="1" applyFill="1" applyBorder="1" applyAlignment="1" applyProtection="1">
      <alignment horizontal="center"/>
      <protection locked="0"/>
    </xf>
    <xf numFmtId="0" fontId="7" fillId="2" borderId="5" xfId="7" applyFont="1" applyFill="1" applyBorder="1" applyAlignment="1">
      <alignment horizontal="center"/>
    </xf>
    <xf numFmtId="0" fontId="7" fillId="2" borderId="0" xfId="7" applyFont="1" applyFill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43" fontId="7" fillId="2" borderId="13" xfId="1" applyFont="1" applyFill="1" applyBorder="1" applyAlignment="1">
      <alignment horizontal="left"/>
    </xf>
    <xf numFmtId="43" fontId="7" fillId="2" borderId="14" xfId="1" applyFont="1" applyFill="1" applyBorder="1" applyAlignment="1">
      <alignment horizontal="left"/>
    </xf>
    <xf numFmtId="0" fontId="16" fillId="10" borderId="13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43" fontId="16" fillId="10" borderId="16" xfId="9" applyFont="1" applyFill="1" applyBorder="1" applyAlignment="1">
      <alignment horizontal="center" vertical="center" wrapText="1"/>
    </xf>
    <xf numFmtId="43" fontId="16" fillId="10" borderId="17" xfId="9" applyFont="1" applyFill="1" applyBorder="1" applyAlignment="1">
      <alignment horizontal="center" vertical="center" wrapText="1"/>
    </xf>
    <xf numFmtId="49" fontId="84" fillId="10" borderId="16" xfId="7" applyNumberFormat="1" applyFont="1" applyFill="1" applyBorder="1" applyAlignment="1">
      <alignment horizontal="center" vertical="center" wrapText="1"/>
    </xf>
    <xf numFmtId="49" fontId="84" fillId="10" borderId="17" xfId="7" applyNumberFormat="1" applyFont="1" applyFill="1" applyBorder="1" applyAlignment="1">
      <alignment horizontal="center" vertical="center" wrapText="1"/>
    </xf>
    <xf numFmtId="0" fontId="8" fillId="2" borderId="0" xfId="7" applyFont="1" applyFill="1" applyAlignment="1" applyProtection="1">
      <alignment horizontal="center"/>
      <protection locked="0"/>
    </xf>
    <xf numFmtId="14" fontId="8" fillId="2" borderId="0" xfId="7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7" fillId="2" borderId="0" xfId="7" applyFont="1" applyFill="1" applyAlignment="1" applyProtection="1">
      <alignment horizontal="center"/>
      <protection locked="0"/>
    </xf>
    <xf numFmtId="14" fontId="8" fillId="2" borderId="8" xfId="7" applyNumberFormat="1" applyFont="1" applyFill="1" applyBorder="1" applyAlignment="1" applyProtection="1">
      <alignment horizontal="center"/>
      <protection locked="0"/>
    </xf>
    <xf numFmtId="0" fontId="17" fillId="2" borderId="3" xfId="7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43" fontId="7" fillId="2" borderId="6" xfId="1" applyFont="1" applyFill="1" applyBorder="1" applyAlignment="1">
      <alignment horizontal="center" vertical="center"/>
    </xf>
    <xf numFmtId="43" fontId="17" fillId="2" borderId="5" xfId="1" applyFont="1" applyFill="1" applyBorder="1" applyAlignment="1">
      <alignment horizontal="center" vertical="center"/>
    </xf>
    <xf numFmtId="43" fontId="17" fillId="2" borderId="0" xfId="1" applyFont="1" applyFill="1" applyBorder="1" applyAlignment="1">
      <alignment horizontal="center" vertical="center"/>
    </xf>
    <xf numFmtId="43" fontId="17" fillId="2" borderId="6" xfId="1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43" fontId="7" fillId="2" borderId="13" xfId="1" applyFont="1" applyFill="1" applyBorder="1" applyAlignment="1">
      <alignment horizontal="left" vertical="center"/>
    </xf>
    <xf numFmtId="43" fontId="7" fillId="2" borderId="8" xfId="1" applyFont="1" applyFill="1" applyBorder="1" applyAlignment="1">
      <alignment horizontal="left" vertical="center"/>
    </xf>
    <xf numFmtId="43" fontId="7" fillId="2" borderId="14" xfId="1" applyFont="1" applyFill="1" applyBorder="1" applyAlignment="1">
      <alignment horizontal="left" vertical="center"/>
    </xf>
    <xf numFmtId="49" fontId="16" fillId="10" borderId="1" xfId="7" applyNumberFormat="1" applyFont="1" applyFill="1" applyBorder="1" applyAlignment="1">
      <alignment horizontal="center" vertical="center" wrapText="1"/>
    </xf>
    <xf numFmtId="43" fontId="16" fillId="10" borderId="13" xfId="0" applyNumberFormat="1" applyFont="1" applyFill="1" applyBorder="1" applyAlignment="1" applyProtection="1">
      <alignment horizontal="center"/>
      <protection locked="0"/>
    </xf>
    <xf numFmtId="43" fontId="16" fillId="10" borderId="8" xfId="0" applyNumberFormat="1" applyFont="1" applyFill="1" applyBorder="1" applyAlignment="1" applyProtection="1">
      <alignment horizontal="center"/>
      <protection locked="0"/>
    </xf>
    <xf numFmtId="43" fontId="16" fillId="10" borderId="14" xfId="0" applyNumberFormat="1" applyFont="1" applyFill="1" applyBorder="1" applyAlignment="1" applyProtection="1">
      <alignment horizontal="center"/>
      <protection locked="0"/>
    </xf>
    <xf numFmtId="0" fontId="7" fillId="2" borderId="7" xfId="7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80" fillId="10" borderId="1" xfId="0" applyFont="1" applyFill="1" applyBorder="1" applyAlignment="1">
      <alignment horizontal="center" vertical="center" wrapText="1"/>
    </xf>
  </cellXfs>
  <cellStyles count="22">
    <cellStyle name="Millares" xfId="1" builtinId="3"/>
    <cellStyle name="Millares 11 2" xfId="9" xr:uid="{4E1746FA-9836-4884-B327-46AF526FF206}"/>
    <cellStyle name="Millares 2" xfId="3" xr:uid="{FF6030EB-7CE1-46CA-82AF-97DEE53F000D}"/>
    <cellStyle name="Millares 2 2" xfId="20" xr:uid="{6116C2CD-8429-4CE6-83D2-2F6A0542FBC1}"/>
    <cellStyle name="Millares 2 2 2" xfId="8" xr:uid="{A8E24693-780B-45F6-A35B-C3105126BBC0}"/>
    <cellStyle name="Millares 3" xfId="12" xr:uid="{CFB611E6-9F47-4581-86E8-A04FAB6A43C9}"/>
    <cellStyle name="Millares 4" xfId="11" xr:uid="{2973595F-E190-44A4-A311-2DB26E44DF2B}"/>
    <cellStyle name="Millares 5" xfId="5" xr:uid="{6F10F1B0-FF5A-45F6-BF9B-3FB78B43D7A9}"/>
    <cellStyle name="Moneda" xfId="21" builtinId="4"/>
    <cellStyle name="Moneda 2" xfId="13" xr:uid="{BD8FBEAA-4EAE-4B62-B0AF-E5ED1C42B4D6}"/>
    <cellStyle name="Moneda 2 2" xfId="19" xr:uid="{F8F1B218-0AA6-422A-9F02-2F9739AC8E32}"/>
    <cellStyle name="Normal" xfId="0" builtinId="0"/>
    <cellStyle name="Normal 13" xfId="15" xr:uid="{97DE08F9-1611-42F1-92D4-55C184F97949}"/>
    <cellStyle name="Normal 2" xfId="18" xr:uid="{DE4D508A-1919-48B5-93B8-9ADE549851B6}"/>
    <cellStyle name="Normal 2 10" xfId="10" xr:uid="{BD9B9177-9D8E-4AC8-B4CF-6EFDF388B425}"/>
    <cellStyle name="Normal 2 2" xfId="2" xr:uid="{B39EE7E2-3F54-48B2-A7D6-7E31C3B1E2DF}"/>
    <cellStyle name="Normal 2 2 2" xfId="7" xr:uid="{C6A098D4-EACE-42A0-8912-442EC991211D}"/>
    <cellStyle name="Normal 3" xfId="6" xr:uid="{4F06015A-E77A-42B3-98C4-7AA73526E181}"/>
    <cellStyle name="Normal 3 2" xfId="16" xr:uid="{B2D4C264-4765-4935-8C8D-0778E9E98CAC}"/>
    <cellStyle name="Normal 4" xfId="4" xr:uid="{EA83B935-D089-42BD-A511-9628B5C05225}"/>
    <cellStyle name="Normal 5" xfId="17" xr:uid="{79BCB5C3-E1F4-40D8-AD44-EE10B7EABFC8}"/>
    <cellStyle name="Normal 8 4" xfId="14" xr:uid="{2F02B4B7-5B32-4F33-8416-697CE38DFB42}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2</xdr:row>
      <xdr:rowOff>76200</xdr:rowOff>
    </xdr:from>
    <xdr:to>
      <xdr:col>6</xdr:col>
      <xdr:colOff>1272657</xdr:colOff>
      <xdr:row>4</xdr:row>
      <xdr:rowOff>149715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5A6CA-8980-4641-9698-F5D7126D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457200"/>
          <a:ext cx="986907" cy="4545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585224</xdr:colOff>
      <xdr:row>2</xdr:row>
      <xdr:rowOff>76638</xdr:rowOff>
    </xdr:from>
    <xdr:to>
      <xdr:col>14</xdr:col>
      <xdr:colOff>502092</xdr:colOff>
      <xdr:row>6</xdr:row>
      <xdr:rowOff>15379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32FE27-9749-4355-A23A-881F637B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0074" y="276663"/>
          <a:ext cx="1402768" cy="7007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956983</xdr:colOff>
      <xdr:row>0</xdr:row>
      <xdr:rowOff>153012</xdr:rowOff>
    </xdr:from>
    <xdr:to>
      <xdr:col>12</xdr:col>
      <xdr:colOff>2198453</xdr:colOff>
      <xdr:row>4</xdr:row>
      <xdr:rowOff>105966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013BFE-BCE2-45EA-8D59-3ECA6920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63058" y="153012"/>
          <a:ext cx="1241470" cy="8483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251677</xdr:colOff>
      <xdr:row>1</xdr:row>
      <xdr:rowOff>108856</xdr:rowOff>
    </xdr:from>
    <xdr:to>
      <xdr:col>13</xdr:col>
      <xdr:colOff>1671198</xdr:colOff>
      <xdr:row>5</xdr:row>
      <xdr:rowOff>99294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4890D4-ED14-4B94-A14B-A31219DE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1002" y="299356"/>
          <a:ext cx="1419521" cy="7524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561975</xdr:colOff>
      <xdr:row>0</xdr:row>
      <xdr:rowOff>57149</xdr:rowOff>
    </xdr:from>
    <xdr:to>
      <xdr:col>9</xdr:col>
      <xdr:colOff>76200</xdr:colOff>
      <xdr:row>2</xdr:row>
      <xdr:rowOff>66674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BD9CBAC-ED93-4804-8E22-178AC5356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247649"/>
          <a:ext cx="1038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800098</xdr:colOff>
      <xdr:row>1</xdr:row>
      <xdr:rowOff>123825</xdr:rowOff>
    </xdr:from>
    <xdr:to>
      <xdr:col>7</xdr:col>
      <xdr:colOff>981074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257E16-5ECB-432C-B147-977E43EABED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3" y="285750"/>
          <a:ext cx="1200151" cy="590550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752475</xdr:colOff>
      <xdr:row>1</xdr:row>
      <xdr:rowOff>52594</xdr:rowOff>
    </xdr:from>
    <xdr:to>
      <xdr:col>6</xdr:col>
      <xdr:colOff>2181225</xdr:colOff>
      <xdr:row>4</xdr:row>
      <xdr:rowOff>26090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7635E-7AA8-4D67-BBFC-87E9FBB97B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243094"/>
          <a:ext cx="1428750" cy="564046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924748</xdr:colOff>
      <xdr:row>0</xdr:row>
      <xdr:rowOff>177173</xdr:rowOff>
    </xdr:from>
    <xdr:ext cx="1237013" cy="1098348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9D5DD111-E86C-489C-973A-4091C8C3D9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5623" y="177173"/>
          <a:ext cx="1237013" cy="109834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909432</xdr:colOff>
      <xdr:row>1</xdr:row>
      <xdr:rowOff>74545</xdr:rowOff>
    </xdr:from>
    <xdr:ext cx="1314449" cy="1108076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21069261-4927-497D-985B-626397DC3D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33557" y="265045"/>
          <a:ext cx="1314449" cy="11080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677103</xdr:colOff>
      <xdr:row>2</xdr:row>
      <xdr:rowOff>71645</xdr:rowOff>
    </xdr:from>
    <xdr:ext cx="1345142" cy="1162050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ED3299A8-EB87-41F9-8CC6-F0B6572696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53628" y="452645"/>
          <a:ext cx="1345142" cy="11620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1292241</xdr:colOff>
      <xdr:row>1</xdr:row>
      <xdr:rowOff>35595</xdr:rowOff>
    </xdr:from>
    <xdr:ext cx="1123950" cy="1028563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57FDF100-8198-4755-AB3E-B05837C322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5916" y="226095"/>
          <a:ext cx="1123950" cy="10285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171449</xdr:colOff>
      <xdr:row>1</xdr:row>
      <xdr:rowOff>104775</xdr:rowOff>
    </xdr:from>
    <xdr:to>
      <xdr:col>13</xdr:col>
      <xdr:colOff>352425</xdr:colOff>
      <xdr:row>4</xdr:row>
      <xdr:rowOff>44823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08C805-FCB0-4F61-BF33-80BB6731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49" y="295275"/>
          <a:ext cx="904876" cy="51154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887483</xdr:colOff>
      <xdr:row>0</xdr:row>
      <xdr:rowOff>52594</xdr:rowOff>
    </xdr:from>
    <xdr:to>
      <xdr:col>4</xdr:col>
      <xdr:colOff>2357232</xdr:colOff>
      <xdr:row>2</xdr:row>
      <xdr:rowOff>168965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716863-3AA0-4F55-9C26-DC0FF3E2E9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333" y="52594"/>
          <a:ext cx="1469749" cy="497371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1106558</xdr:colOff>
      <xdr:row>0</xdr:row>
      <xdr:rowOff>62119</xdr:rowOff>
    </xdr:from>
    <xdr:to>
      <xdr:col>6</xdr:col>
      <xdr:colOff>42657</xdr:colOff>
      <xdr:row>2</xdr:row>
      <xdr:rowOff>178490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8A81D7-7E3F-49A8-9090-3D3C12CBBB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958" y="62119"/>
          <a:ext cx="1469749" cy="497371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1303808</xdr:colOff>
      <xdr:row>0</xdr:row>
      <xdr:rowOff>94120</xdr:rowOff>
    </xdr:from>
    <xdr:to>
      <xdr:col>10</xdr:col>
      <xdr:colOff>305917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3429BE-C962-4B6A-9319-1270951E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858" y="94120"/>
          <a:ext cx="1126184" cy="4202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723901</xdr:colOff>
      <xdr:row>0</xdr:row>
      <xdr:rowOff>102054</xdr:rowOff>
    </xdr:from>
    <xdr:to>
      <xdr:col>11</xdr:col>
      <xdr:colOff>371476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AE8D3A-7F73-47C0-882E-AE521470F8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6" y="102054"/>
          <a:ext cx="1047750" cy="459921"/>
        </a:xfrm>
        <a:prstGeom prst="rect">
          <a:avLst/>
        </a:prstGeom>
        <a:noFill/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3</xdr:row>
      <xdr:rowOff>19049</xdr:rowOff>
    </xdr:from>
    <xdr:to>
      <xdr:col>9</xdr:col>
      <xdr:colOff>142875</xdr:colOff>
      <xdr:row>5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CC199C-732C-460C-92A1-EA1306950B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76249"/>
          <a:ext cx="561975" cy="314325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151306</xdr:colOff>
      <xdr:row>0</xdr:row>
      <xdr:rowOff>0</xdr:rowOff>
    </xdr:from>
    <xdr:to>
      <xdr:col>13</xdr:col>
      <xdr:colOff>504826</xdr:colOff>
      <xdr:row>1</xdr:row>
      <xdr:rowOff>74958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C7DC0-BC1A-0E04-0533-82B67893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4906" y="0"/>
          <a:ext cx="1153620" cy="560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19050</xdr:rowOff>
    </xdr:from>
    <xdr:to>
      <xdr:col>5</xdr:col>
      <xdr:colOff>152400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A48B96-0F02-4088-8914-32F646BBD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09550"/>
          <a:ext cx="857250" cy="438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89</xdr:row>
      <xdr:rowOff>123825</xdr:rowOff>
    </xdr:from>
    <xdr:to>
      <xdr:col>14</xdr:col>
      <xdr:colOff>676275</xdr:colOff>
      <xdr:row>89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8404621-BC1F-4DFB-82A3-541EAB845F8B}"/>
            </a:ext>
          </a:extLst>
        </xdr:cNvPr>
        <xdr:cNvSpPr>
          <a:spLocks noChangeShapeType="1"/>
        </xdr:cNvSpPr>
      </xdr:nvSpPr>
      <xdr:spPr bwMode="auto">
        <a:xfrm>
          <a:off x="7705725" y="15125700"/>
          <a:ext cx="1647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457201</xdr:colOff>
      <xdr:row>1</xdr:row>
      <xdr:rowOff>133351</xdr:rowOff>
    </xdr:from>
    <xdr:to>
      <xdr:col>6</xdr:col>
      <xdr:colOff>571500</xdr:colOff>
      <xdr:row>3</xdr:row>
      <xdr:rowOff>38101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897B08-841F-4C9D-B1A3-897965F1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1" y="295276"/>
          <a:ext cx="876299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457201</xdr:colOff>
      <xdr:row>1</xdr:row>
      <xdr:rowOff>133351</xdr:rowOff>
    </xdr:from>
    <xdr:to>
      <xdr:col>6</xdr:col>
      <xdr:colOff>571500</xdr:colOff>
      <xdr:row>3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D0E576-1CFE-4DED-88B9-5CFC10478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6" y="323851"/>
          <a:ext cx="876299" cy="285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0</xdr:row>
      <xdr:rowOff>57150</xdr:rowOff>
    </xdr:from>
    <xdr:to>
      <xdr:col>8</xdr:col>
      <xdr:colOff>161925</xdr:colOff>
      <xdr:row>3</xdr:row>
      <xdr:rowOff>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1416EC-6773-40F9-A3BA-F33FB49CD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5" y="57150"/>
          <a:ext cx="1009650" cy="5165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872938</xdr:colOff>
      <xdr:row>1</xdr:row>
      <xdr:rowOff>108019</xdr:rowOff>
    </xdr:from>
    <xdr:to>
      <xdr:col>8</xdr:col>
      <xdr:colOff>2057399</xdr:colOff>
      <xdr:row>4</xdr:row>
      <xdr:rowOff>62414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FBC75C-CBAF-4E67-A616-7B8820DE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3188" y="298519"/>
          <a:ext cx="1184461" cy="6116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1256928</xdr:colOff>
      <xdr:row>0</xdr:row>
      <xdr:rowOff>152400</xdr:rowOff>
    </xdr:from>
    <xdr:to>
      <xdr:col>3</xdr:col>
      <xdr:colOff>2664731</xdr:colOff>
      <xdr:row>7</xdr:row>
      <xdr:rowOff>95248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89E4C-EC30-42D8-A5BC-7E565E9A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778" y="152400"/>
          <a:ext cx="1407803" cy="12763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1071496</xdr:colOff>
      <xdr:row>1</xdr:row>
      <xdr:rowOff>101084</xdr:rowOff>
    </xdr:from>
    <xdr:to>
      <xdr:col>8</xdr:col>
      <xdr:colOff>228600</xdr:colOff>
      <xdr:row>4</xdr:row>
      <xdr:rowOff>208837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4D581-ACFA-47F0-85A4-C60644358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0471" y="263009"/>
          <a:ext cx="1252604" cy="6697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326316</xdr:colOff>
      <xdr:row>2</xdr:row>
      <xdr:rowOff>59733</xdr:rowOff>
    </xdr:from>
    <xdr:to>
      <xdr:col>15</xdr:col>
      <xdr:colOff>106049</xdr:colOff>
      <xdr:row>5</xdr:row>
      <xdr:rowOff>225303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12543-8BF9-4BF1-BF27-A415E302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166" y="383583"/>
          <a:ext cx="1227533" cy="651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.aquino\Desktop\CONTABILIDAD\Cierre%202-2024%20excel%20y%20plus\1-2024%20Forms%20Norma%20General%20Cierre%20de%20Operaciones%20Contables%20semestral%201-2024%20DIGESETT%20corregido.XLSX" TargetMode="External"/><Relationship Id="rId1" Type="http://schemas.openxmlformats.org/officeDocument/2006/relationships/externalLinkPath" Target="/Users/y.aquino/Desktop/CONTABILIDAD/Cierre%202-2024%20excel%20y%20plus/1-2024%20Forms%20Norma%20General%20Cierre%20de%20Operaciones%20Contables%20semestral%201-2024%20DIGESETT%20corregi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TABILIDAD/Cierre%202-2024%20excel%20y%20plus/CIERRES%20%202021,%202022%20y%202023/anexos%20Cierre%201-23/1-Form.%20PROV.%20Norma%20Gral%20del%20Cierre%20Operaciones%20Contables%20-%201-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.cipion\Desktop\CORTE%20JUNIO%202025%20CAJA%20CHICA%20(2).xlsx" TargetMode="External"/><Relationship Id="rId1" Type="http://schemas.openxmlformats.org/officeDocument/2006/relationships/externalLinkPath" Target="/Users/s.cipion/Desktop/CORTE%20JUNIO%202025%20CAJA%20CHICA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.aquino\Desktop\CONTABILIDAD\CORTE%20SEMESTRAL%20JUNIO%202025\FINAL%20Cierre%20de%20Operaciones%20Contables%2001-2025%20Activos%20Fijos.XLSX" TargetMode="External"/><Relationship Id="rId1" Type="http://schemas.openxmlformats.org/officeDocument/2006/relationships/externalLinkPath" Target="FINAL%20Cierre%20de%20Operaciones%20Contables%2001-2025%20Activos%20Fij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.aquino\Downloads\Cierre%20de%20Operaciones%20Contables%2001-2025%20DIGECOG%20SUMINISTRO.XLSX" TargetMode="External"/><Relationship Id="rId1" Type="http://schemas.openxmlformats.org/officeDocument/2006/relationships/externalLinkPath" Target="/Users/y.aquino/Downloads/Cierre%20de%20Operaciones%20Contables%2001-2025%20DIGECOG%20SUMINISTR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ndolph.cuevas/AppData/Local/Microsoft/Windows/INetCache/Content.Outlook/SMB4L1UF/Propuesta%20Formularios%20V.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.aquino\Downloads\INVENTARIO%20A%20JUNIO%202025.xlsx" TargetMode="External"/><Relationship Id="rId1" Type="http://schemas.openxmlformats.org/officeDocument/2006/relationships/externalLinkPath" Target="/Users/y.aquino/Downloads/INVENTARIO%20A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tejada/Desktop/Cierre%20Contable%20DIGECOG%20%2002-2022%20COREGID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ownloads/CIERRES%20%202021,%202022%20y%202023/anexos%20Cierre%201-23/1-Form.%20PROV.%20Norma%20Gral%20del%20Cierre%20Operaciones%20Contables%20-%201-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aquino/Desktop/CONTABILIDAD/Cierre%202-2024%20excel%20y%20plus/cierre%20Excel%20y%20cierre%20+%202-2024/CIERRES%20%202021,%202022%20y%202023/anexos%20Cierre%201-23/1-Form.%20PROV.%20Norma%20Gral%20del%20Cierre%20Operaciones%20Contables%20-%201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02-02 Conciliación Banc"/>
      <sheetName val=" Conc. Bancaria jun-2024 excel"/>
      <sheetName val="02-17 Estado de Mov. Bancarios"/>
      <sheetName val="02-19 a Arqueo de Caja"/>
      <sheetName val="02-19 b Arqueo de cheques"/>
      <sheetName val="02-29 Deuda Administrativa"/>
      <sheetName val="02-30 Comparativo de Bienes."/>
      <sheetName val="02-31 Bienes p.f descargo"/>
      <sheetName val="02-32-Adq. Bienes para Transf.."/>
      <sheetName val="INV. ACTIVOS FIJOS"/>
      <sheetName val="02-33 a Adq. de Inmuebles"/>
      <sheetName val="02-33 b Adq. Muebles e Intangib"/>
      <sheetName val="02-37 Obras en Proceso"/>
      <sheetName val="02-43 Inv. de Bienes de Consumo"/>
      <sheetName val="Form 02-40 Capt. D. corr."/>
      <sheetName val="form. 02-43 Bienes de consumo"/>
      <sheetName val="observaciones 02-43"/>
      <sheetName val="ASIENTO BIENES DE CONSUMO 33  "/>
      <sheetName val="inv. materiales de oficna"/>
      <sheetName val="inv.Matriales de Limpieza"/>
      <sheetName val="inv.Prendas de Vestit."/>
      <sheetName val="inv Taller piezas"/>
      <sheetName val="02-45 Inversiones Financ."/>
      <sheetName val="02-46 Propuestas de Asientos "/>
      <sheetName val="asiento num. 1"/>
      <sheetName val="asiento num, 3"/>
      <sheetName val="asiento num 4"/>
      <sheetName val="asiento num 5"/>
      <sheetName val="ASIENTO 6 "/>
      <sheetName val="ASIENTO NO. 7"/>
      <sheetName val="ASIENTO NUM. 8"/>
      <sheetName val="ASIENTO NUM 9"/>
      <sheetName val="ASIENTO NUM 10"/>
      <sheetName val="ASIENTO NUM 11"/>
      <sheetName val="ASIENTO 12"/>
      <sheetName val="ASIENTO NUM 13"/>
      <sheetName val="ASIENTO 14"/>
      <sheetName val="ASIENTO 15"/>
      <sheetName val="ASIENTO 16"/>
      <sheetName val="ASIENTO 17"/>
      <sheetName val="ASIENTO 18"/>
      <sheetName val="ASIENTO 19"/>
      <sheetName val="ASIENTO 20"/>
      <sheetName val="ASIENTO 21"/>
      <sheetName val="ASIENTO 22"/>
      <sheetName val="ASIENTO 23"/>
      <sheetName val="ASIENTO 24"/>
      <sheetName val="ASIENTO 25"/>
      <sheetName val="asiento num 26"/>
      <sheetName val="asiento num 27"/>
      <sheetName val="ASIENTO NO. 28"/>
      <sheetName val="asiento no 29"/>
      <sheetName val="ASIENTO NUM 30"/>
      <sheetName val="02-48 a Licencias de Software"/>
      <sheetName val="02-48 b Pagos Anticip."/>
      <sheetName val="02-48 c Amortización Gastos Pag"/>
      <sheetName val="ASIENTO num 2 SEGURO PPA  "/>
      <sheetName val="POLIZA SEGUROS RESERVAS"/>
      <sheetName val="02-49 a Anticipo Crédito Impos."/>
      <sheetName val="02-49 b Cta. x Cobrar Org.Rec."/>
      <sheetName val="remision comunicacion"/>
    </sheetNames>
    <sheetDataSet>
      <sheetData sheetId="0">
        <row r="7">
          <cell r="C7" t="str">
            <v>DIGESETT</v>
          </cell>
        </row>
        <row r="8">
          <cell r="C8" t="str">
            <v>0202</v>
          </cell>
        </row>
        <row r="9">
          <cell r="C9" t="str">
            <v>02</v>
          </cell>
        </row>
        <row r="10">
          <cell r="C10" t="str">
            <v>01</v>
          </cell>
        </row>
        <row r="11">
          <cell r="C11" t="str">
            <v>0005</v>
          </cell>
        </row>
        <row r="16">
          <cell r="C16" t="str">
            <v>Preparado por</v>
          </cell>
          <cell r="D16" t="str">
            <v>Revisado por</v>
          </cell>
          <cell r="E16" t="str">
            <v>Autorizado por</v>
          </cell>
        </row>
        <row r="17">
          <cell r="C17" t="str">
            <v>Puesto que ocupa</v>
          </cell>
          <cell r="D17" t="str">
            <v>Puesto que ocupa</v>
          </cell>
          <cell r="E17" t="str">
            <v>Puesto que ocupa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02 Conciliación Banc"/>
      <sheetName val="CONC. BANCARIA JUN-23"/>
      <sheetName val="02-17 Estado de Mov. Bancarios"/>
      <sheetName val="02-18 Movimientos Ant. Fin."/>
      <sheetName val="02-19 a Arqueo de Caja"/>
      <sheetName val="asiento no. 7 caja chica  "/>
      <sheetName val="02-19 b Arqueo de cheques"/>
      <sheetName val="02-22 Transf. Recibidas"/>
      <sheetName val="02-29 Deuda Administrativa"/>
      <sheetName val="asiento 8"/>
      <sheetName val="asiento-9"/>
      <sheetName val="asiento 10"/>
      <sheetName val="asiento11"/>
      <sheetName val="asiento12"/>
      <sheetName val="asiento 13"/>
      <sheetName val="asiento 14"/>
      <sheetName val="asiento 15"/>
      <sheetName val="asiento16"/>
      <sheetName val="asiento 17"/>
      <sheetName val="asiento 18"/>
      <sheetName val="asiento 19"/>
      <sheetName val="asiento 20"/>
      <sheetName val="asiento 21"/>
      <sheetName val="asiento 22"/>
      <sheetName val="asiento 23"/>
      <sheetName val="asiento 24"/>
      <sheetName val="asiento 25"/>
      <sheetName val="asiento 26"/>
      <sheetName val="02-30 Comparativo de Bienes."/>
      <sheetName val="02-31 Bienes p.f descargo"/>
      <sheetName val="anexos 02-31"/>
      <sheetName val="02-32-Adq. Bienes para Transf.."/>
      <sheetName val="02-33 a Adq. de Inmuebles"/>
      <sheetName val="02-33 b"/>
      <sheetName val="prop. asiento 28 reclasif.li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3 corregido"/>
      <sheetName val="prop asiento Bienes de Consumo"/>
      <sheetName val="salidas de almacen"/>
      <sheetName val="inv. materiales de limpieza"/>
      <sheetName val="inv mat. oficina"/>
      <sheetName val="inv. prendas vestir"/>
      <sheetName val="inv. prod. de salud"/>
      <sheetName val="02-44 Bienes Inmuebles"/>
      <sheetName val="com. Catastro Nac.de avaluo BI "/>
      <sheetName val="LISTA LOCALES ALQUILDOS"/>
      <sheetName val="anexo doc. catastro nacional"/>
      <sheetName val="CERTIFS. DE CONTRATOS ALQS."/>
      <sheetName val="02-45 Inversiones Financ."/>
      <sheetName val="02-47 Transf. de la Presidencia"/>
      <sheetName val="02-48 aLicencia de Software"/>
      <sheetName val="02-48 b Pagos Anticip."/>
      <sheetName val="02-48 c Amortización Gastos Pag"/>
      <sheetName val="ASIENTO GPA "/>
      <sheetName val="ASIENTO GPPA "/>
      <sheetName val="ASIENTO GPP A "/>
      <sheetName val="ASIENTO GPPA-"/>
      <sheetName val="nota sobre lib. polizas de seg."/>
      <sheetName val="02-49 a Anticipo Crédito Impos."/>
      <sheetName val="02-49 b Cta. x Cobrar Org.Rec."/>
      <sheetName val="02-50-Resumen de Valores"/>
      <sheetName val="07-01-Planilla Ejec. Rec Ext "/>
      <sheetName val="com. de remision"/>
    </sheetNames>
    <sheetDataSet>
      <sheetData sheetId="0" refreshError="1">
        <row r="7">
          <cell r="C7" t="str">
            <v>DIGESETT</v>
          </cell>
        </row>
        <row r="8">
          <cell r="C8" t="str">
            <v>0202</v>
          </cell>
        </row>
        <row r="9">
          <cell r="C9" t="str">
            <v>02</v>
          </cell>
        </row>
        <row r="10">
          <cell r="C10" t="str">
            <v>01</v>
          </cell>
        </row>
        <row r="11">
          <cell r="C11" t="str">
            <v>0005</v>
          </cell>
        </row>
        <row r="16">
          <cell r="C16" t="str">
            <v>Preparado por</v>
          </cell>
          <cell r="D16" t="str">
            <v>Revisado por</v>
          </cell>
          <cell r="E16" t="str">
            <v>Autorizado por</v>
          </cell>
        </row>
        <row r="17">
          <cell r="C17" t="str">
            <v>Puesto que ocupa</v>
          </cell>
          <cell r="D17" t="str">
            <v>Puesto que ocupa</v>
          </cell>
          <cell r="E17" t="str">
            <v>Puesto que ocupa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02-19 a Arqueo de Caja"/>
      <sheetName val="02-19 b Arqueo de cheques"/>
      <sheetName val="02-40 Ejec. Captación Directa"/>
    </sheetNames>
    <sheetDataSet>
      <sheetData sheetId="0" refreshError="1">
        <row r="6">
          <cell r="C6">
            <v>45838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02-30 Comparativo de Bienes."/>
      <sheetName val="02-31 Bienes p.f descargo"/>
      <sheetName val="02-32-Bienes Transf. a terceros"/>
      <sheetName val="02-33a Levant. Bienes Inmuebles"/>
      <sheetName val="02-33 b Adq. Muebles e Intangib"/>
      <sheetName val="02-37 Obras en Proceso"/>
    </sheetNames>
    <sheetDataSet>
      <sheetData sheetId="0">
        <row r="6">
          <cell r="C6">
            <v>45838</v>
          </cell>
        </row>
        <row r="7">
          <cell r="C7" t="str">
            <v>DIGESETT</v>
          </cell>
        </row>
        <row r="8">
          <cell r="C8" t="str">
            <v>0202</v>
          </cell>
        </row>
        <row r="9">
          <cell r="C9" t="str">
            <v>02</v>
          </cell>
        </row>
        <row r="10">
          <cell r="C10" t="str">
            <v>01</v>
          </cell>
        </row>
        <row r="11">
          <cell r="C11" t="str">
            <v>0005</v>
          </cell>
        </row>
        <row r="16">
          <cell r="C16" t="str">
            <v>Preparado por</v>
          </cell>
          <cell r="D16" t="str">
            <v>Revisado por</v>
          </cell>
          <cell r="E16" t="str">
            <v>Autorizado por</v>
          </cell>
        </row>
        <row r="17">
          <cell r="C17" t="str">
            <v>Puesto que ocupa</v>
          </cell>
          <cell r="D17" t="str">
            <v>Puesto que ocupa</v>
          </cell>
          <cell r="E17" t="str">
            <v>Puesto que ocupa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02-43 Inv. de Bienes de Consum"/>
    </sheetNames>
    <sheetDataSet>
      <sheetData sheetId="0">
        <row r="6">
          <cell r="C6">
            <v>45838</v>
          </cell>
        </row>
        <row r="7">
          <cell r="C7" t="str">
            <v>DIGESETT</v>
          </cell>
        </row>
        <row r="8">
          <cell r="C8" t="str">
            <v>0202</v>
          </cell>
        </row>
        <row r="9">
          <cell r="C9" t="str">
            <v>02</v>
          </cell>
        </row>
        <row r="10">
          <cell r="C10" t="str">
            <v>01</v>
          </cell>
        </row>
        <row r="11">
          <cell r="C11" t="str">
            <v>0005</v>
          </cell>
        </row>
        <row r="16">
          <cell r="C16" t="str">
            <v>Preparado por</v>
          </cell>
          <cell r="D16" t="str">
            <v>Revisado por</v>
          </cell>
        </row>
        <row r="17">
          <cell r="C17" t="str">
            <v>Puesto que ocupa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43 Bienes de Consumo"/>
      <sheetName val="02-46 Propuestas de Asientos "/>
      <sheetName val="02-48 a Licencias de Software."/>
      <sheetName val="02-48 b Pagos Anticip."/>
      <sheetName val="02-48 c Amortización Gastos Pag"/>
      <sheetName val="02-02 Conciliación Banc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4 Bienes Inmuebles"/>
      <sheetName val="02-45 Inversiones Financ."/>
      <sheetName val="02-47 Transf. de la Presidencia"/>
      <sheetName val="02-48 a Licencias de Software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 refreshError="1">
        <row r="15">
          <cell r="D15" t="str">
            <v>Autorizado por</v>
          </cell>
        </row>
        <row r="16">
          <cell r="C16" t="str">
            <v>Puesto que ocupa</v>
          </cell>
          <cell r="D16" t="str">
            <v>Puesto que ocupa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. DE OFIC."/>
      <sheetName val="MAT. DE OF."/>
      <sheetName val="SALIDAS DE OFC"/>
      <sheetName val="Hoja2"/>
      <sheetName val="MECANICA"/>
      <sheetName val="SALIDAS DE TALLER"/>
      <sheetName val="LIMPIEZA"/>
      <sheetName val="Hoja4"/>
      <sheetName val="SALIDAS DE LIMP."/>
      <sheetName val="INDUMENTARIAS"/>
      <sheetName val="MECANICA "/>
      <sheetName val="Hoja3"/>
      <sheetName val="SALIDAS DE IND."/>
      <sheetName val="TALLER"/>
      <sheetName val="Hoja1"/>
      <sheetName val="MAT. DE OFIC. .. (3)"/>
      <sheetName val="DONACION 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A12" t="str">
            <v>Al 30 de junio 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02 Conciliación Banc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4 Bienes Inmuebles"/>
      <sheetName val="02-45 Inversiones Financ."/>
      <sheetName val="02-46 Propuestas de Asientos "/>
      <sheetName val="02-46-a Prop. de Asientos"/>
      <sheetName val="Hoja2"/>
      <sheetName val="Hoja1"/>
      <sheetName val="02-47 Transf. de la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 refreshError="1">
        <row r="6">
          <cell r="C6">
            <v>44926</v>
          </cell>
        </row>
        <row r="16">
          <cell r="C16" t="str">
            <v>Preparado por</v>
          </cell>
          <cell r="D16" t="str">
            <v>Revisado por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02 Conciliación Banc"/>
      <sheetName val="CONC. BANCARIA JUN-23"/>
      <sheetName val="02-17 Estado de Mov. Bancarios"/>
      <sheetName val="02-18 Movimientos Ant. Fin."/>
      <sheetName val="02-19 a Arqueo de Caja"/>
      <sheetName val="asiento no. 7 caja chica  "/>
      <sheetName val="02-19 b Arqueo de cheques"/>
      <sheetName val="02-22 Transf. Recibidas"/>
      <sheetName val="02-29 Deuda Administrativa"/>
      <sheetName val="asiento 8"/>
      <sheetName val="asiento-9"/>
      <sheetName val="asiento 10"/>
      <sheetName val="asiento11"/>
      <sheetName val="asiento12"/>
      <sheetName val="asiento 13"/>
      <sheetName val="asiento 14"/>
      <sheetName val="asiento 15"/>
      <sheetName val="asiento16"/>
      <sheetName val="asiento 17"/>
      <sheetName val="asiento 18"/>
      <sheetName val="asiento 19"/>
      <sheetName val="asiento 20"/>
      <sheetName val="asiento 21"/>
      <sheetName val="asiento 22"/>
      <sheetName val="asiento 23"/>
      <sheetName val="asiento 24"/>
      <sheetName val="asiento 25"/>
      <sheetName val="asiento 26"/>
      <sheetName val="02-30 Comparativo de Bienes."/>
      <sheetName val="02-31 Bienes p.f descargo"/>
      <sheetName val="anexos 02-31"/>
      <sheetName val="02-32-Adq. Bienes para Transf.."/>
      <sheetName val="02-33 a Adq. de Inmuebles"/>
      <sheetName val="02-33 b"/>
      <sheetName val="prop. asiento 28 reclasif.li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3 corregido"/>
      <sheetName val="prop asiento Bienes de Consumo"/>
      <sheetName val="salidas de almacen"/>
      <sheetName val="inv. materiales de limpieza"/>
      <sheetName val="inv mat. oficina"/>
      <sheetName val="inv. prendas vestir"/>
      <sheetName val="inv. prod. de salud"/>
      <sheetName val="02-44 Bienes Inmuebles"/>
      <sheetName val="com. Catastro Nac.de avaluo BI "/>
      <sheetName val="LISTA LOCALES ALQUILDOS"/>
      <sheetName val="anexo doc. catastro nacional"/>
      <sheetName val="CERTIFS. DE CONTRATOS ALQS."/>
      <sheetName val="02-45 Inversiones Financ."/>
      <sheetName val="02-47 Transf. de la Presidencia"/>
      <sheetName val="02-48 aLicencia de Software"/>
      <sheetName val="02-48 b Pagos Anticip."/>
      <sheetName val="02-48 c Amortización Gastos Pag"/>
      <sheetName val="ASIENTO GPA "/>
      <sheetName val="ASIENTO GPPA "/>
      <sheetName val="ASIENTO GPP A "/>
      <sheetName val="ASIENTO GPPA-"/>
      <sheetName val="nota sobre lib. polizas de seg."/>
      <sheetName val="02-49 a Anticipo Crédito Impos."/>
      <sheetName val="02-49 b Cta. x Cobrar Org.Rec."/>
      <sheetName val="02-50-Resumen de Valores"/>
      <sheetName val="07-01-Planilla Ejec. Rec Ext "/>
      <sheetName val="com. de remision"/>
    </sheetNames>
    <sheetDataSet>
      <sheetData sheetId="0" refreshError="1">
        <row r="7">
          <cell r="C7" t="str">
            <v>DIGESETT</v>
          </cell>
        </row>
        <row r="8">
          <cell r="C8" t="str">
            <v>0202</v>
          </cell>
        </row>
        <row r="9">
          <cell r="C9" t="str">
            <v>02</v>
          </cell>
        </row>
        <row r="10">
          <cell r="C10" t="str">
            <v>01</v>
          </cell>
        </row>
        <row r="11">
          <cell r="C11" t="str">
            <v>0005</v>
          </cell>
        </row>
        <row r="16">
          <cell r="C16" t="str">
            <v>Preparado por</v>
          </cell>
          <cell r="D16" t="str">
            <v>Revisado por</v>
          </cell>
          <cell r="E16" t="str">
            <v>Autorizado por</v>
          </cell>
        </row>
        <row r="17">
          <cell r="C17" t="str">
            <v>Puesto que ocupa</v>
          </cell>
          <cell r="D17" t="str">
            <v>Puesto que ocupa</v>
          </cell>
          <cell r="E17" t="str">
            <v>Puesto que ocupa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02-02 Conciliación Banc"/>
      <sheetName val="CONC. BANCARIA JUN-23"/>
      <sheetName val="02-17 Estado de Mov. Bancarios"/>
      <sheetName val="02-18 Movimientos Ant. Fin."/>
      <sheetName val="02-19 a Arqueo de Caja"/>
      <sheetName val="asiento no. 7 caja chica  "/>
      <sheetName val="02-19 b Arqueo de cheques"/>
      <sheetName val="02-22 Transf. Recibidas"/>
      <sheetName val="02-29 Deuda Administrativa"/>
      <sheetName val="asiento 8"/>
      <sheetName val="asiento-9"/>
      <sheetName val="asiento 10"/>
      <sheetName val="asiento11"/>
      <sheetName val="asiento12"/>
      <sheetName val="asiento 13"/>
      <sheetName val="asiento 14"/>
      <sheetName val="asiento 15"/>
      <sheetName val="asiento16"/>
      <sheetName val="asiento 17"/>
      <sheetName val="asiento 18"/>
      <sheetName val="asiento 19"/>
      <sheetName val="asiento 20"/>
      <sheetName val="asiento 21"/>
      <sheetName val="asiento 22"/>
      <sheetName val="asiento 23"/>
      <sheetName val="asiento 24"/>
      <sheetName val="asiento 25"/>
      <sheetName val="asiento 26"/>
      <sheetName val="02-30 Comparativo de Bienes."/>
      <sheetName val="02-31 Bienes p.f descargo"/>
      <sheetName val="anexos 02-31"/>
      <sheetName val="02-32-Adq. Bienes para Transf.."/>
      <sheetName val="02-33 a Adq. de Inmuebles"/>
      <sheetName val="02-33 b"/>
      <sheetName val="prop. asiento 28 reclasif.li"/>
      <sheetName val="02-36-Cheques Ant. Fin."/>
      <sheetName val="02-37 Obras en Proceso"/>
      <sheetName val="02-40 Ejec. Captación Directa"/>
      <sheetName val="02-43 Inv. de Bienes de Consumo"/>
      <sheetName val="02-43 Inv. de Bienes de Consum"/>
      <sheetName val="02-43 corregido"/>
      <sheetName val="prop asiento Bienes de Consumo"/>
      <sheetName val="salidas de almacen"/>
      <sheetName val="inv. materiales de limpieza"/>
      <sheetName val="inv mat. oficina"/>
      <sheetName val="inv. prendas vestir"/>
      <sheetName val="inv. prod. de salud"/>
      <sheetName val="02-44 Bienes Inmuebles"/>
      <sheetName val="com. Catastro Nac.de avaluo BI "/>
      <sheetName val="LISTA LOCALES ALQUILDOS"/>
      <sheetName val="anexo doc. catastro nacional"/>
      <sheetName val="CERTIFS. DE CONTRATOS ALQS."/>
      <sheetName val="02-45 Inversiones Financ."/>
      <sheetName val="02-47 Transf. de la Presidencia"/>
      <sheetName val="02-48 aLicencia de Software"/>
      <sheetName val="02-48 b Pagos Anticip."/>
      <sheetName val="02-48 c Amortización Gastos Pag"/>
      <sheetName val="ASIENTO GPA "/>
      <sheetName val="ASIENTO GPPA "/>
      <sheetName val="ASIENTO GPP A "/>
      <sheetName val="ASIENTO GPPA-"/>
      <sheetName val="nota sobre lib. polizas de seg."/>
      <sheetName val="02-49 a Anticipo Crédito Impos."/>
      <sheetName val="02-49 b Cta. x Cobrar Org.Rec."/>
      <sheetName val="02-50-Resumen de Valores"/>
      <sheetName val="07-01-Planilla Ejec. Rec Ext "/>
      <sheetName val="com. de remision"/>
    </sheetNames>
    <sheetDataSet>
      <sheetData sheetId="0" refreshError="1">
        <row r="7">
          <cell r="C7" t="str">
            <v>DIGESETT</v>
          </cell>
        </row>
        <row r="10">
          <cell r="B10" t="str">
            <v xml:space="preserve">DAF </v>
          </cell>
        </row>
        <row r="16">
          <cell r="C16" t="str">
            <v>Preparado por</v>
          </cell>
          <cell r="D16" t="str">
            <v>Revisado por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EAFF-575D-4401-84C3-EF6E2A6D0911}">
  <dimension ref="B2:I28"/>
  <sheetViews>
    <sheetView tabSelected="1" workbookViewId="0">
      <selection activeCell="H39" sqref="H39"/>
    </sheetView>
  </sheetViews>
  <sheetFormatPr baseColWidth="10" defaultRowHeight="15" x14ac:dyDescent="0.25"/>
  <cols>
    <col min="1" max="1" width="3.42578125" style="2" customWidth="1"/>
    <col min="2" max="2" width="14.7109375" style="2" customWidth="1"/>
    <col min="3" max="3" width="45.28515625" style="2" bestFit="1" customWidth="1"/>
    <col min="4" max="4" width="34.7109375" style="3" customWidth="1"/>
    <col min="5" max="5" width="47" style="2" customWidth="1"/>
    <col min="6" max="8" width="11.42578125" style="2"/>
    <col min="9" max="9" width="12.85546875" style="23" bestFit="1" customWidth="1"/>
    <col min="10" max="16384" width="11.42578125" style="2"/>
  </cols>
  <sheetData>
    <row r="2" spans="2:9" ht="25.5" x14ac:dyDescent="0.35">
      <c r="B2" s="1" t="s">
        <v>0</v>
      </c>
    </row>
    <row r="3" spans="2:9" ht="8.25" customHeight="1" x14ac:dyDescent="0.25"/>
    <row r="4" spans="2:9" ht="25.5" x14ac:dyDescent="0.35">
      <c r="B4" s="1" t="s">
        <v>1</v>
      </c>
    </row>
    <row r="5" spans="2:9" ht="25.5" x14ac:dyDescent="0.35">
      <c r="B5" s="1"/>
    </row>
    <row r="6" spans="2:9" s="7" customFormat="1" ht="15.75" x14ac:dyDescent="0.25">
      <c r="B6" s="4" t="s">
        <v>2</v>
      </c>
      <c r="C6" s="5">
        <v>45838</v>
      </c>
      <c r="D6" s="6"/>
      <c r="I6" s="24"/>
    </row>
    <row r="7" spans="2:9" s="7" customFormat="1" ht="15.75" x14ac:dyDescent="0.25">
      <c r="B7" s="4" t="s">
        <v>3</v>
      </c>
      <c r="C7" s="8" t="s">
        <v>4</v>
      </c>
      <c r="I7" s="24"/>
    </row>
    <row r="8" spans="2:9" s="7" customFormat="1" ht="15.75" x14ac:dyDescent="0.25">
      <c r="B8" s="4" t="s">
        <v>5</v>
      </c>
      <c r="C8" s="9" t="s">
        <v>6</v>
      </c>
      <c r="I8" s="24"/>
    </row>
    <row r="9" spans="2:9" s="12" customFormat="1" ht="15.75" x14ac:dyDescent="0.25">
      <c r="B9" s="4" t="s">
        <v>7</v>
      </c>
      <c r="C9" s="9" t="s">
        <v>8</v>
      </c>
      <c r="D9" s="10"/>
      <c r="E9" s="11"/>
      <c r="I9" s="25"/>
    </row>
    <row r="10" spans="2:9" ht="15.75" x14ac:dyDescent="0.25">
      <c r="B10" s="4" t="s">
        <v>9</v>
      </c>
      <c r="C10" s="9" t="s">
        <v>10</v>
      </c>
      <c r="D10" s="10"/>
      <c r="E10" s="12"/>
    </row>
    <row r="11" spans="2:9" ht="15.75" x14ac:dyDescent="0.25">
      <c r="B11" s="4" t="s">
        <v>11</v>
      </c>
      <c r="C11" s="9" t="s">
        <v>12</v>
      </c>
      <c r="D11" s="10"/>
      <c r="E11" s="12"/>
    </row>
    <row r="12" spans="2:9" ht="15.75" hidden="1" x14ac:dyDescent="0.25">
      <c r="D12" s="10"/>
      <c r="E12" s="12"/>
    </row>
    <row r="13" spans="2:9" ht="15.75" hidden="1" x14ac:dyDescent="0.25">
      <c r="B13" s="13" t="s">
        <v>13</v>
      </c>
      <c r="C13" s="14">
        <v>44742</v>
      </c>
      <c r="D13" s="15"/>
      <c r="E13" s="15"/>
    </row>
    <row r="14" spans="2:9" hidden="1" x14ac:dyDescent="0.25">
      <c r="B14" s="15"/>
      <c r="C14" s="15"/>
      <c r="D14" s="15"/>
      <c r="E14" s="15"/>
    </row>
    <row r="15" spans="2:9" hidden="1" x14ac:dyDescent="0.25">
      <c r="B15" s="16"/>
      <c r="C15" s="15"/>
      <c r="D15" s="15"/>
      <c r="E15" s="15"/>
    </row>
    <row r="16" spans="2:9" hidden="1" x14ac:dyDescent="0.25">
      <c r="B16" s="17"/>
      <c r="C16" s="18" t="s">
        <v>14</v>
      </c>
      <c r="D16" s="18" t="s">
        <v>15</v>
      </c>
      <c r="E16" s="18" t="s">
        <v>16</v>
      </c>
    </row>
    <row r="17" spans="3:9" s="20" customFormat="1" hidden="1" x14ac:dyDescent="0.25">
      <c r="C17" s="19" t="s">
        <v>17</v>
      </c>
      <c r="D17" s="19" t="s">
        <v>17</v>
      </c>
      <c r="E17" s="19" t="s">
        <v>17</v>
      </c>
      <c r="F17" s="2"/>
      <c r="I17" s="23"/>
    </row>
    <row r="18" spans="3:9" hidden="1" x14ac:dyDescent="0.25">
      <c r="C18" s="21">
        <v>44742</v>
      </c>
      <c r="D18" s="21">
        <v>44742</v>
      </c>
      <c r="E18" s="21">
        <v>44742</v>
      </c>
      <c r="F18" s="22"/>
    </row>
    <row r="19" spans="3:9" x14ac:dyDescent="0.25">
      <c r="D19" s="2"/>
    </row>
    <row r="20" spans="3:9" x14ac:dyDescent="0.25">
      <c r="D20" s="2"/>
    </row>
    <row r="21" spans="3:9" x14ac:dyDescent="0.25">
      <c r="D21" s="2"/>
    </row>
    <row r="22" spans="3:9" x14ac:dyDescent="0.25">
      <c r="D22" s="2"/>
    </row>
    <row r="23" spans="3:9" x14ac:dyDescent="0.25">
      <c r="D23" s="2"/>
    </row>
    <row r="24" spans="3:9" x14ac:dyDescent="0.25">
      <c r="D24" s="2"/>
    </row>
    <row r="25" spans="3:9" x14ac:dyDescent="0.25">
      <c r="D25" s="2"/>
    </row>
    <row r="26" spans="3:9" x14ac:dyDescent="0.25">
      <c r="D26" s="2"/>
    </row>
    <row r="27" spans="3:9" x14ac:dyDescent="0.25">
      <c r="D27" s="2"/>
    </row>
    <row r="28" spans="3:9" x14ac:dyDescent="0.25">
      <c r="D28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FA46A-EFB2-4A36-A453-F732F25B9F04}">
  <sheetPr>
    <pageSetUpPr fitToPage="1"/>
  </sheetPr>
  <dimension ref="B2:AC1306"/>
  <sheetViews>
    <sheetView showGridLines="0" topLeftCell="A1276" zoomScaleNormal="100" zoomScaleSheetLayoutView="75" workbookViewId="0">
      <selection activeCell="Q1274" sqref="Q1:Q1048576"/>
    </sheetView>
  </sheetViews>
  <sheetFormatPr baseColWidth="10" defaultColWidth="11.42578125" defaultRowHeight="12.75" x14ac:dyDescent="0.2"/>
  <cols>
    <col min="1" max="1" width="2.5703125" style="22" customWidth="1"/>
    <col min="2" max="2" width="2.28515625" style="22" customWidth="1"/>
    <col min="3" max="3" width="38.85546875" style="420" customWidth="1"/>
    <col min="4" max="4" width="11.5703125" style="22" customWidth="1"/>
    <col min="5" max="5" width="14.7109375" style="22" customWidth="1"/>
    <col min="6" max="6" width="12.85546875" style="22" customWidth="1"/>
    <col min="7" max="7" width="14" style="22" customWidth="1"/>
    <col min="8" max="8" width="15.42578125" style="22" customWidth="1"/>
    <col min="9" max="9" width="10.85546875" style="22" customWidth="1"/>
    <col min="10" max="10" width="9" style="951" customWidth="1"/>
    <col min="11" max="11" width="14.85546875" style="951" customWidth="1"/>
    <col min="12" max="12" width="19.85546875" style="22" customWidth="1"/>
    <col min="13" max="13" width="12.7109375" style="22" customWidth="1"/>
    <col min="14" max="14" width="14.85546875" style="22" customWidth="1"/>
    <col min="15" max="15" width="13.7109375" style="22" customWidth="1"/>
    <col min="16" max="16" width="5.85546875" style="420" customWidth="1"/>
    <col min="17" max="16384" width="11.42578125" style="22"/>
  </cols>
  <sheetData>
    <row r="2" spans="2:29" x14ac:dyDescent="0.2">
      <c r="B2" s="273"/>
      <c r="C2" s="418"/>
      <c r="D2" s="274"/>
      <c r="E2" s="274"/>
      <c r="F2" s="274"/>
      <c r="G2" s="274"/>
      <c r="H2" s="274"/>
      <c r="I2" s="274"/>
      <c r="J2" s="950"/>
      <c r="K2" s="950"/>
      <c r="L2" s="274"/>
      <c r="M2" s="274"/>
      <c r="N2" s="419"/>
      <c r="O2" s="419"/>
      <c r="P2" s="418"/>
    </row>
    <row r="3" spans="2:29" x14ac:dyDescent="0.2">
      <c r="B3" s="142"/>
    </row>
    <row r="4" spans="2:29" s="423" customFormat="1" ht="18.75" customHeight="1" x14ac:dyDescent="0.3">
      <c r="B4" s="421"/>
      <c r="C4" s="422"/>
      <c r="J4" s="952"/>
      <c r="K4" s="952"/>
      <c r="P4" s="422"/>
    </row>
    <row r="5" spans="2:29" s="423" customFormat="1" ht="18.75" customHeight="1" x14ac:dyDescent="0.3">
      <c r="B5" s="421"/>
      <c r="C5" s="422"/>
      <c r="J5" s="952"/>
      <c r="K5" s="952"/>
      <c r="P5" s="422"/>
    </row>
    <row r="6" spans="2:29" s="423" customFormat="1" ht="20.25" x14ac:dyDescent="0.3">
      <c r="B6" s="1581" t="s">
        <v>18</v>
      </c>
      <c r="C6" s="1407"/>
      <c r="D6" s="1407"/>
      <c r="E6" s="1407"/>
      <c r="F6" s="1407"/>
      <c r="G6" s="1407"/>
      <c r="H6" s="1407"/>
      <c r="I6" s="1407"/>
      <c r="J6" s="1407"/>
      <c r="K6" s="1407"/>
      <c r="L6" s="1407"/>
      <c r="M6" s="1407"/>
      <c r="N6" s="1407"/>
      <c r="O6" s="1407"/>
      <c r="P6" s="1407"/>
      <c r="Q6" s="425"/>
      <c r="R6" s="425"/>
      <c r="S6" s="425"/>
      <c r="T6" s="425"/>
      <c r="U6" s="425"/>
      <c r="V6" s="425"/>
      <c r="W6" s="425"/>
      <c r="X6" s="425"/>
      <c r="Y6" s="425"/>
      <c r="Z6" s="425"/>
      <c r="AA6" s="425"/>
    </row>
    <row r="7" spans="2:29" s="423" customFormat="1" ht="20.25" x14ac:dyDescent="0.3">
      <c r="B7" s="1582" t="s">
        <v>290</v>
      </c>
      <c r="C7" s="1492"/>
      <c r="D7" s="1492"/>
      <c r="E7" s="1492"/>
      <c r="F7" s="1492"/>
      <c r="G7" s="1492"/>
      <c r="H7" s="1492"/>
      <c r="I7" s="1492"/>
      <c r="J7" s="1492"/>
      <c r="K7" s="1492"/>
      <c r="L7" s="1492"/>
      <c r="M7" s="1492"/>
      <c r="N7" s="1492"/>
      <c r="O7" s="1492"/>
      <c r="P7" s="1492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</row>
    <row r="8" spans="2:29" s="423" customFormat="1" ht="20.25" x14ac:dyDescent="0.3">
      <c r="B8" s="421"/>
      <c r="C8" s="1494" t="s">
        <v>291</v>
      </c>
      <c r="D8" s="1494"/>
      <c r="E8" s="1494"/>
      <c r="F8" s="1494"/>
      <c r="G8" s="1494"/>
      <c r="H8" s="1494"/>
      <c r="I8" s="1494"/>
      <c r="J8" s="1494"/>
      <c r="K8" s="1494"/>
      <c r="L8" s="1494"/>
      <c r="M8" s="1494"/>
      <c r="N8" s="1494"/>
      <c r="O8" s="1494"/>
      <c r="P8" s="1494"/>
    </row>
    <row r="9" spans="2:29" s="423" customFormat="1" ht="20.25" x14ac:dyDescent="0.3">
      <c r="B9" s="421"/>
      <c r="G9" s="143"/>
      <c r="H9" s="143"/>
      <c r="I9" s="143"/>
      <c r="J9" s="953"/>
      <c r="K9" s="953"/>
      <c r="L9" s="143"/>
      <c r="M9" s="143"/>
      <c r="N9" s="143"/>
      <c r="O9" s="426"/>
      <c r="P9" s="422"/>
    </row>
    <row r="10" spans="2:29" s="423" customFormat="1" ht="20.25" x14ac:dyDescent="0.3">
      <c r="B10" s="421"/>
      <c r="C10" s="427" t="s">
        <v>21</v>
      </c>
      <c r="D10" s="428">
        <f>+'[3]Datos Generales'!C6</f>
        <v>45838</v>
      </c>
      <c r="E10" s="427" t="s">
        <v>102</v>
      </c>
      <c r="F10" s="1583" t="str">
        <f>+'[3]Datos Generales'!C7</f>
        <v>DIGESETT</v>
      </c>
      <c r="G10" s="1584"/>
      <c r="H10" s="427" t="s">
        <v>23</v>
      </c>
      <c r="I10" s="429" t="str">
        <f>+'[3]Datos Generales'!C8</f>
        <v>0202</v>
      </c>
      <c r="J10" s="952"/>
      <c r="K10" s="954" t="s">
        <v>103</v>
      </c>
      <c r="L10" s="429" t="str">
        <f>+'[3]Datos Generales'!C9</f>
        <v>02</v>
      </c>
      <c r="M10" s="427" t="s">
        <v>25</v>
      </c>
      <c r="N10" s="429" t="str">
        <f>+'[3]Datos Generales'!C10</f>
        <v>01</v>
      </c>
      <c r="O10" s="427" t="s">
        <v>26</v>
      </c>
      <c r="P10" s="430" t="str">
        <f>'[3]Datos Generales'!C11</f>
        <v>0005</v>
      </c>
      <c r="R10" s="431"/>
      <c r="S10" s="431"/>
      <c r="T10" s="431"/>
      <c r="U10" s="431"/>
      <c r="V10" s="431"/>
      <c r="W10" s="431"/>
      <c r="X10" s="431"/>
      <c r="Y10" s="431"/>
      <c r="Z10" s="431"/>
      <c r="AA10" s="431"/>
      <c r="AB10" s="431"/>
      <c r="AC10" s="431"/>
    </row>
    <row r="11" spans="2:29" s="423" customFormat="1" ht="20.25" x14ac:dyDescent="0.3">
      <c r="B11" s="421"/>
      <c r="C11" s="427"/>
      <c r="D11" s="432"/>
      <c r="E11" s="427"/>
      <c r="F11" s="433"/>
      <c r="G11" s="433"/>
      <c r="H11" s="427"/>
      <c r="I11" s="434"/>
      <c r="J11" s="952"/>
      <c r="K11" s="954"/>
      <c r="L11" s="434"/>
      <c r="M11" s="427"/>
      <c r="N11" s="434"/>
      <c r="O11" s="427"/>
      <c r="P11" s="332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</row>
    <row r="12" spans="2:29" s="423" customFormat="1" ht="20.25" x14ac:dyDescent="0.3">
      <c r="B12" s="421"/>
      <c r="C12" s="435" t="s">
        <v>292</v>
      </c>
      <c r="D12" s="436" t="s">
        <v>293</v>
      </c>
      <c r="E12" s="437"/>
      <c r="F12" s="15"/>
      <c r="G12" s="15"/>
      <c r="H12" s="15"/>
      <c r="I12" s="15"/>
      <c r="J12" s="955"/>
      <c r="K12" s="955"/>
      <c r="L12" s="15"/>
      <c r="M12" s="15"/>
      <c r="N12" s="438"/>
      <c r="O12" s="439"/>
      <c r="P12" s="422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</row>
    <row r="13" spans="2:29" x14ac:dyDescent="0.2">
      <c r="B13" s="142"/>
      <c r="C13" s="440"/>
      <c r="D13" s="16"/>
      <c r="E13" s="16"/>
      <c r="F13" s="16"/>
      <c r="G13" s="16"/>
      <c r="H13" s="16"/>
      <c r="I13" s="16"/>
      <c r="N13" s="161"/>
      <c r="O13" s="161"/>
      <c r="P13" s="259" t="s">
        <v>175</v>
      </c>
    </row>
    <row r="14" spans="2:29" ht="15.75" customHeight="1" x14ac:dyDescent="0.25">
      <c r="B14" s="142"/>
      <c r="C14" s="1585" t="s">
        <v>294</v>
      </c>
      <c r="D14" s="1586"/>
      <c r="E14" s="1586"/>
      <c r="F14" s="1586"/>
      <c r="G14" s="1586"/>
      <c r="H14" s="1586"/>
      <c r="I14" s="1586"/>
      <c r="J14" s="1586"/>
      <c r="K14" s="1586"/>
      <c r="L14" s="1586"/>
      <c r="M14" s="1574" t="s">
        <v>295</v>
      </c>
      <c r="N14" s="1574"/>
      <c r="O14" s="1574"/>
      <c r="P14" s="1587" t="s">
        <v>247</v>
      </c>
      <c r="Q14" s="2"/>
      <c r="R14" s="2"/>
    </row>
    <row r="15" spans="2:29" s="442" customFormat="1" ht="68.25" customHeight="1" x14ac:dyDescent="0.25">
      <c r="B15" s="441"/>
      <c r="C15" s="409" t="s">
        <v>296</v>
      </c>
      <c r="D15" s="409" t="s">
        <v>297</v>
      </c>
      <c r="E15" s="409" t="s">
        <v>298</v>
      </c>
      <c r="F15" s="409" t="s">
        <v>299</v>
      </c>
      <c r="G15" s="409" t="s">
        <v>300</v>
      </c>
      <c r="H15" s="409" t="s">
        <v>301</v>
      </c>
      <c r="I15" s="409" t="s">
        <v>302</v>
      </c>
      <c r="J15" s="956" t="s">
        <v>251</v>
      </c>
      <c r="K15" s="956" t="s">
        <v>303</v>
      </c>
      <c r="L15" s="676" t="s">
        <v>252</v>
      </c>
      <c r="M15" s="676" t="s">
        <v>304</v>
      </c>
      <c r="N15" s="676" t="s">
        <v>2</v>
      </c>
      <c r="O15" s="676" t="s">
        <v>305</v>
      </c>
      <c r="P15" s="1588"/>
      <c r="Q15" s="2"/>
      <c r="R15" s="2"/>
    </row>
    <row r="16" spans="2:29" s="451" customFormat="1" ht="15.75" x14ac:dyDescent="0.25">
      <c r="B16" s="443"/>
      <c r="C16" s="444" t="s">
        <v>306</v>
      </c>
      <c r="D16" s="445">
        <v>2777</v>
      </c>
      <c r="E16" s="445" t="s">
        <v>307</v>
      </c>
      <c r="F16" s="446">
        <v>44414</v>
      </c>
      <c r="G16" s="447">
        <v>3068.89</v>
      </c>
      <c r="H16" s="447">
        <v>2249.79</v>
      </c>
      <c r="I16" s="447">
        <v>819.1</v>
      </c>
      <c r="J16" s="957" t="s">
        <v>289</v>
      </c>
      <c r="K16" s="957" t="s">
        <v>279</v>
      </c>
      <c r="L16" s="445" t="s">
        <v>2110</v>
      </c>
      <c r="M16" s="445">
        <v>2777</v>
      </c>
      <c r="N16" s="448">
        <v>45716</v>
      </c>
      <c r="O16" s="449" t="s">
        <v>308</v>
      </c>
      <c r="P16" s="450"/>
      <c r="Q16" s="2"/>
      <c r="R16" s="2"/>
    </row>
    <row r="17" spans="2:18" s="451" customFormat="1" ht="15.75" x14ac:dyDescent="0.25">
      <c r="B17" s="443"/>
      <c r="C17" s="444" t="s">
        <v>306</v>
      </c>
      <c r="D17" s="445">
        <v>2777</v>
      </c>
      <c r="E17" s="445" t="s">
        <v>309</v>
      </c>
      <c r="F17" s="446">
        <v>44414</v>
      </c>
      <c r="G17" s="447">
        <v>3068.89</v>
      </c>
      <c r="H17" s="447">
        <v>2249.79</v>
      </c>
      <c r="I17" s="447">
        <v>819.1</v>
      </c>
      <c r="J17" s="957" t="s">
        <v>289</v>
      </c>
      <c r="K17" s="957" t="s">
        <v>279</v>
      </c>
      <c r="L17" s="445" t="s">
        <v>2110</v>
      </c>
      <c r="M17" s="445">
        <v>2777</v>
      </c>
      <c r="N17" s="448">
        <v>45716</v>
      </c>
      <c r="O17" s="449" t="s">
        <v>308</v>
      </c>
      <c r="P17" s="450"/>
      <c r="Q17" s="2"/>
      <c r="R17" s="2"/>
    </row>
    <row r="18" spans="2:18" s="451" customFormat="1" ht="15.75" x14ac:dyDescent="0.25">
      <c r="B18" s="443"/>
      <c r="C18" s="444" t="s">
        <v>306</v>
      </c>
      <c r="D18" s="445">
        <v>2777</v>
      </c>
      <c r="E18" s="445" t="s">
        <v>310</v>
      </c>
      <c r="F18" s="446">
        <v>44414</v>
      </c>
      <c r="G18" s="447">
        <v>3068.89</v>
      </c>
      <c r="H18" s="447">
        <v>2249.79</v>
      </c>
      <c r="I18" s="447">
        <v>819.1</v>
      </c>
      <c r="J18" s="957" t="s">
        <v>289</v>
      </c>
      <c r="K18" s="957" t="s">
        <v>279</v>
      </c>
      <c r="L18" s="445" t="s">
        <v>2110</v>
      </c>
      <c r="M18" s="445">
        <v>2777</v>
      </c>
      <c r="N18" s="448">
        <v>45716</v>
      </c>
      <c r="O18" s="449" t="s">
        <v>308</v>
      </c>
      <c r="P18" s="450"/>
      <c r="Q18" s="2"/>
      <c r="R18" s="2"/>
    </row>
    <row r="19" spans="2:18" s="451" customFormat="1" ht="15.75" x14ac:dyDescent="0.25">
      <c r="B19" s="443"/>
      <c r="C19" s="444" t="s">
        <v>306</v>
      </c>
      <c r="D19" s="445">
        <v>2777</v>
      </c>
      <c r="E19" s="445" t="s">
        <v>311</v>
      </c>
      <c r="F19" s="446">
        <v>44414</v>
      </c>
      <c r="G19" s="447">
        <v>3068.89</v>
      </c>
      <c r="H19" s="447">
        <v>2249.79</v>
      </c>
      <c r="I19" s="447">
        <v>819.1</v>
      </c>
      <c r="J19" s="957" t="s">
        <v>289</v>
      </c>
      <c r="K19" s="957" t="s">
        <v>279</v>
      </c>
      <c r="L19" s="445" t="s">
        <v>2110</v>
      </c>
      <c r="M19" s="445">
        <v>2777</v>
      </c>
      <c r="N19" s="448">
        <v>45716</v>
      </c>
      <c r="O19" s="449" t="s">
        <v>308</v>
      </c>
      <c r="P19" s="450"/>
      <c r="Q19" s="2"/>
      <c r="R19" s="2"/>
    </row>
    <row r="20" spans="2:18" s="451" customFormat="1" ht="15.75" x14ac:dyDescent="0.25">
      <c r="B20" s="443"/>
      <c r="C20" s="444" t="s">
        <v>306</v>
      </c>
      <c r="D20" s="445">
        <v>2777</v>
      </c>
      <c r="E20" s="445" t="s">
        <v>312</v>
      </c>
      <c r="F20" s="446">
        <v>44414</v>
      </c>
      <c r="G20" s="447">
        <v>3068.89</v>
      </c>
      <c r="H20" s="447">
        <v>2249.79</v>
      </c>
      <c r="I20" s="447">
        <v>819.1</v>
      </c>
      <c r="J20" s="957" t="s">
        <v>289</v>
      </c>
      <c r="K20" s="957" t="s">
        <v>279</v>
      </c>
      <c r="L20" s="445" t="s">
        <v>2110</v>
      </c>
      <c r="M20" s="445">
        <v>2777</v>
      </c>
      <c r="N20" s="448">
        <v>45716</v>
      </c>
      <c r="O20" s="449" t="s">
        <v>308</v>
      </c>
      <c r="P20" s="450"/>
      <c r="Q20" s="2"/>
      <c r="R20" s="2"/>
    </row>
    <row r="21" spans="2:18" s="451" customFormat="1" ht="15.75" x14ac:dyDescent="0.25">
      <c r="B21" s="443"/>
      <c r="C21" s="444" t="s">
        <v>306</v>
      </c>
      <c r="D21" s="445">
        <v>2777</v>
      </c>
      <c r="E21" s="445" t="s">
        <v>313</v>
      </c>
      <c r="F21" s="446">
        <v>44414</v>
      </c>
      <c r="G21" s="447">
        <v>3068.89</v>
      </c>
      <c r="H21" s="447">
        <v>2249.79</v>
      </c>
      <c r="I21" s="447">
        <v>819.1</v>
      </c>
      <c r="J21" s="957" t="s">
        <v>289</v>
      </c>
      <c r="K21" s="957" t="s">
        <v>279</v>
      </c>
      <c r="L21" s="445" t="s">
        <v>2110</v>
      </c>
      <c r="M21" s="445">
        <v>2777</v>
      </c>
      <c r="N21" s="448">
        <v>45716</v>
      </c>
      <c r="O21" s="449" t="s">
        <v>308</v>
      </c>
      <c r="P21" s="450"/>
      <c r="Q21" s="2"/>
      <c r="R21" s="2"/>
    </row>
    <row r="22" spans="2:18" s="451" customFormat="1" ht="15.75" x14ac:dyDescent="0.25">
      <c r="B22" s="443"/>
      <c r="C22" s="444" t="s">
        <v>306</v>
      </c>
      <c r="D22" s="445">
        <v>2777</v>
      </c>
      <c r="E22" s="445" t="s">
        <v>314</v>
      </c>
      <c r="F22" s="446">
        <v>44414</v>
      </c>
      <c r="G22" s="447">
        <v>3068.89</v>
      </c>
      <c r="H22" s="447">
        <v>2249.79</v>
      </c>
      <c r="I22" s="447">
        <v>819.1</v>
      </c>
      <c r="J22" s="957" t="s">
        <v>289</v>
      </c>
      <c r="K22" s="957" t="s">
        <v>279</v>
      </c>
      <c r="L22" s="445" t="s">
        <v>2110</v>
      </c>
      <c r="M22" s="445">
        <v>2777</v>
      </c>
      <c r="N22" s="448">
        <v>45716</v>
      </c>
      <c r="O22" s="449" t="s">
        <v>308</v>
      </c>
      <c r="P22" s="450"/>
      <c r="Q22" s="2"/>
      <c r="R22" s="2"/>
    </row>
    <row r="23" spans="2:18" s="451" customFormat="1" ht="15.75" x14ac:dyDescent="0.25">
      <c r="B23" s="443"/>
      <c r="C23" s="444" t="s">
        <v>306</v>
      </c>
      <c r="D23" s="445">
        <v>2777</v>
      </c>
      <c r="E23" s="445" t="s">
        <v>315</v>
      </c>
      <c r="F23" s="446">
        <v>44414</v>
      </c>
      <c r="G23" s="447">
        <v>3068.89</v>
      </c>
      <c r="H23" s="447">
        <v>2249.79</v>
      </c>
      <c r="I23" s="447">
        <v>819.1</v>
      </c>
      <c r="J23" s="957" t="s">
        <v>289</v>
      </c>
      <c r="K23" s="957" t="s">
        <v>279</v>
      </c>
      <c r="L23" s="445" t="s">
        <v>2110</v>
      </c>
      <c r="M23" s="445">
        <v>2777</v>
      </c>
      <c r="N23" s="448">
        <v>45716</v>
      </c>
      <c r="O23" s="449" t="s">
        <v>308</v>
      </c>
      <c r="P23" s="450"/>
      <c r="Q23" s="2"/>
      <c r="R23" s="2"/>
    </row>
    <row r="24" spans="2:18" s="451" customFormat="1" ht="15.75" x14ac:dyDescent="0.25">
      <c r="B24" s="443"/>
      <c r="C24" s="444" t="s">
        <v>306</v>
      </c>
      <c r="D24" s="445">
        <v>2777</v>
      </c>
      <c r="E24" s="445" t="s">
        <v>316</v>
      </c>
      <c r="F24" s="446">
        <v>44414</v>
      </c>
      <c r="G24" s="447">
        <v>3068.89</v>
      </c>
      <c r="H24" s="447">
        <v>2249.79</v>
      </c>
      <c r="I24" s="447">
        <v>819.1</v>
      </c>
      <c r="J24" s="957" t="s">
        <v>289</v>
      </c>
      <c r="K24" s="957" t="s">
        <v>279</v>
      </c>
      <c r="L24" s="445" t="s">
        <v>2110</v>
      </c>
      <c r="M24" s="445">
        <v>2777</v>
      </c>
      <c r="N24" s="448">
        <v>45716</v>
      </c>
      <c r="O24" s="449" t="s">
        <v>308</v>
      </c>
      <c r="P24" s="450"/>
      <c r="Q24" s="2"/>
      <c r="R24" s="2"/>
    </row>
    <row r="25" spans="2:18" s="451" customFormat="1" ht="15.75" x14ac:dyDescent="0.25">
      <c r="B25" s="443"/>
      <c r="C25" s="444" t="s">
        <v>306</v>
      </c>
      <c r="D25" s="445">
        <v>2777</v>
      </c>
      <c r="E25" s="445" t="s">
        <v>317</v>
      </c>
      <c r="F25" s="446">
        <v>44414</v>
      </c>
      <c r="G25" s="447">
        <v>3068.89</v>
      </c>
      <c r="H25" s="447">
        <v>2249.79</v>
      </c>
      <c r="I25" s="447">
        <v>819.1</v>
      </c>
      <c r="J25" s="957" t="s">
        <v>289</v>
      </c>
      <c r="K25" s="957" t="s">
        <v>279</v>
      </c>
      <c r="L25" s="445" t="s">
        <v>2110</v>
      </c>
      <c r="M25" s="445">
        <v>2777</v>
      </c>
      <c r="N25" s="448">
        <v>45716</v>
      </c>
      <c r="O25" s="449" t="s">
        <v>308</v>
      </c>
      <c r="P25" s="450"/>
      <c r="Q25" s="2"/>
      <c r="R25" s="2"/>
    </row>
    <row r="26" spans="2:18" s="451" customFormat="1" ht="15.75" x14ac:dyDescent="0.25">
      <c r="B26" s="443"/>
      <c r="C26" s="444" t="s">
        <v>306</v>
      </c>
      <c r="D26" s="445">
        <v>2777</v>
      </c>
      <c r="E26" s="445" t="s">
        <v>318</v>
      </c>
      <c r="F26" s="446">
        <v>44414</v>
      </c>
      <c r="G26" s="447">
        <v>3068.89</v>
      </c>
      <c r="H26" s="447">
        <v>2249.79</v>
      </c>
      <c r="I26" s="447">
        <v>819.1</v>
      </c>
      <c r="J26" s="957" t="s">
        <v>289</v>
      </c>
      <c r="K26" s="957" t="s">
        <v>279</v>
      </c>
      <c r="L26" s="445" t="s">
        <v>2110</v>
      </c>
      <c r="M26" s="445">
        <v>2777</v>
      </c>
      <c r="N26" s="448">
        <v>45716</v>
      </c>
      <c r="O26" s="449" t="s">
        <v>308</v>
      </c>
      <c r="P26" s="450"/>
      <c r="Q26" s="2"/>
      <c r="R26" s="2"/>
    </row>
    <row r="27" spans="2:18" s="451" customFormat="1" ht="15.75" x14ac:dyDescent="0.25">
      <c r="B27" s="443"/>
      <c r="C27" s="444" t="s">
        <v>306</v>
      </c>
      <c r="D27" s="445">
        <v>2777</v>
      </c>
      <c r="E27" s="445" t="s">
        <v>319</v>
      </c>
      <c r="F27" s="446">
        <v>44414</v>
      </c>
      <c r="G27" s="447">
        <v>3068.89</v>
      </c>
      <c r="H27" s="447">
        <v>2249.79</v>
      </c>
      <c r="I27" s="447">
        <v>819.1</v>
      </c>
      <c r="J27" s="957" t="s">
        <v>289</v>
      </c>
      <c r="K27" s="957" t="s">
        <v>279</v>
      </c>
      <c r="L27" s="445" t="s">
        <v>2110</v>
      </c>
      <c r="M27" s="445">
        <v>2777</v>
      </c>
      <c r="N27" s="448">
        <v>45716</v>
      </c>
      <c r="O27" s="449" t="s">
        <v>308</v>
      </c>
      <c r="P27" s="450"/>
      <c r="Q27" s="2"/>
      <c r="R27" s="2"/>
    </row>
    <row r="28" spans="2:18" s="451" customFormat="1" ht="15.75" x14ac:dyDescent="0.25">
      <c r="B28" s="443"/>
      <c r="C28" s="444" t="s">
        <v>306</v>
      </c>
      <c r="D28" s="445">
        <v>2777</v>
      </c>
      <c r="E28" s="445" t="s">
        <v>320</v>
      </c>
      <c r="F28" s="446">
        <v>44414</v>
      </c>
      <c r="G28" s="447">
        <v>3068.89</v>
      </c>
      <c r="H28" s="447">
        <v>2249.79</v>
      </c>
      <c r="I28" s="447">
        <v>819.1</v>
      </c>
      <c r="J28" s="957" t="s">
        <v>289</v>
      </c>
      <c r="K28" s="957" t="s">
        <v>279</v>
      </c>
      <c r="L28" s="445" t="s">
        <v>2110</v>
      </c>
      <c r="M28" s="445">
        <v>2777</v>
      </c>
      <c r="N28" s="448">
        <v>45716</v>
      </c>
      <c r="O28" s="449" t="s">
        <v>308</v>
      </c>
      <c r="P28" s="450"/>
      <c r="Q28" s="2"/>
      <c r="R28" s="2"/>
    </row>
    <row r="29" spans="2:18" s="451" customFormat="1" ht="15.75" x14ac:dyDescent="0.25">
      <c r="B29" s="443"/>
      <c r="C29" s="444" t="s">
        <v>306</v>
      </c>
      <c r="D29" s="445">
        <v>2777</v>
      </c>
      <c r="E29" s="445" t="s">
        <v>321</v>
      </c>
      <c r="F29" s="446">
        <v>44414</v>
      </c>
      <c r="G29" s="447">
        <v>3068.89</v>
      </c>
      <c r="H29" s="447">
        <v>2249.79</v>
      </c>
      <c r="I29" s="447">
        <v>819.1</v>
      </c>
      <c r="J29" s="957" t="s">
        <v>289</v>
      </c>
      <c r="K29" s="957" t="s">
        <v>279</v>
      </c>
      <c r="L29" s="445" t="s">
        <v>2110</v>
      </c>
      <c r="M29" s="445">
        <v>2777</v>
      </c>
      <c r="N29" s="448">
        <v>45716</v>
      </c>
      <c r="O29" s="449" t="s">
        <v>308</v>
      </c>
      <c r="P29" s="450"/>
      <c r="Q29" s="2"/>
      <c r="R29" s="2"/>
    </row>
    <row r="30" spans="2:18" s="451" customFormat="1" ht="15.75" x14ac:dyDescent="0.25">
      <c r="B30" s="443"/>
      <c r="C30" s="444" t="s">
        <v>306</v>
      </c>
      <c r="D30" s="445">
        <v>2777</v>
      </c>
      <c r="E30" s="445" t="s">
        <v>322</v>
      </c>
      <c r="F30" s="446">
        <v>44414</v>
      </c>
      <c r="G30" s="447">
        <v>3068.89</v>
      </c>
      <c r="H30" s="447">
        <v>2249.79</v>
      </c>
      <c r="I30" s="447">
        <v>819.1</v>
      </c>
      <c r="J30" s="957" t="s">
        <v>289</v>
      </c>
      <c r="K30" s="957" t="s">
        <v>279</v>
      </c>
      <c r="L30" s="445" t="s">
        <v>2110</v>
      </c>
      <c r="M30" s="445">
        <v>2777</v>
      </c>
      <c r="N30" s="448">
        <v>45716</v>
      </c>
      <c r="O30" s="449" t="s">
        <v>308</v>
      </c>
      <c r="P30" s="450"/>
      <c r="Q30" s="2"/>
      <c r="R30" s="2"/>
    </row>
    <row r="31" spans="2:18" s="451" customFormat="1" ht="15.75" x14ac:dyDescent="0.25">
      <c r="B31" s="443"/>
      <c r="C31" s="444" t="s">
        <v>306</v>
      </c>
      <c r="D31" s="445">
        <v>2777</v>
      </c>
      <c r="E31" s="445" t="s">
        <v>323</v>
      </c>
      <c r="F31" s="446">
        <v>44414</v>
      </c>
      <c r="G31" s="447">
        <v>3068.89</v>
      </c>
      <c r="H31" s="447">
        <v>2249.79</v>
      </c>
      <c r="I31" s="447">
        <v>819.1</v>
      </c>
      <c r="J31" s="957" t="s">
        <v>289</v>
      </c>
      <c r="K31" s="957" t="s">
        <v>279</v>
      </c>
      <c r="L31" s="445" t="s">
        <v>2110</v>
      </c>
      <c r="M31" s="445">
        <v>2777</v>
      </c>
      <c r="N31" s="448">
        <v>45716</v>
      </c>
      <c r="O31" s="449" t="s">
        <v>308</v>
      </c>
      <c r="P31" s="450"/>
      <c r="Q31" s="2"/>
      <c r="R31" s="2"/>
    </row>
    <row r="32" spans="2:18" s="451" customFormat="1" ht="15.75" x14ac:dyDescent="0.25">
      <c r="B32" s="443"/>
      <c r="C32" s="444" t="s">
        <v>306</v>
      </c>
      <c r="D32" s="445">
        <v>2777</v>
      </c>
      <c r="E32" s="445" t="s">
        <v>324</v>
      </c>
      <c r="F32" s="446">
        <v>44414</v>
      </c>
      <c r="G32" s="447">
        <v>3068.89</v>
      </c>
      <c r="H32" s="447">
        <v>2249.79</v>
      </c>
      <c r="I32" s="447">
        <v>819.1</v>
      </c>
      <c r="J32" s="957" t="s">
        <v>289</v>
      </c>
      <c r="K32" s="957" t="s">
        <v>279</v>
      </c>
      <c r="L32" s="445" t="s">
        <v>2110</v>
      </c>
      <c r="M32" s="445">
        <v>2777</v>
      </c>
      <c r="N32" s="448">
        <v>45716</v>
      </c>
      <c r="O32" s="449" t="s">
        <v>308</v>
      </c>
      <c r="P32" s="450"/>
      <c r="Q32" s="2"/>
      <c r="R32" s="2"/>
    </row>
    <row r="33" spans="2:18" s="451" customFormat="1" ht="15.75" x14ac:dyDescent="0.25">
      <c r="B33" s="443"/>
      <c r="C33" s="444" t="s">
        <v>306</v>
      </c>
      <c r="D33" s="445">
        <v>2777</v>
      </c>
      <c r="E33" s="445" t="s">
        <v>325</v>
      </c>
      <c r="F33" s="446">
        <v>44414</v>
      </c>
      <c r="G33" s="447">
        <v>3068.89</v>
      </c>
      <c r="H33" s="447">
        <v>2249.79</v>
      </c>
      <c r="I33" s="447">
        <v>819.1</v>
      </c>
      <c r="J33" s="957" t="s">
        <v>289</v>
      </c>
      <c r="K33" s="957" t="s">
        <v>279</v>
      </c>
      <c r="L33" s="445" t="s">
        <v>2110</v>
      </c>
      <c r="M33" s="445">
        <v>2777</v>
      </c>
      <c r="N33" s="448">
        <v>45716</v>
      </c>
      <c r="O33" s="449" t="s">
        <v>308</v>
      </c>
      <c r="P33" s="450"/>
      <c r="Q33" s="2"/>
      <c r="R33" s="2"/>
    </row>
    <row r="34" spans="2:18" s="451" customFormat="1" ht="15.75" x14ac:dyDescent="0.25">
      <c r="B34" s="443"/>
      <c r="C34" s="444" t="s">
        <v>306</v>
      </c>
      <c r="D34" s="445">
        <v>2777</v>
      </c>
      <c r="E34" s="445" t="s">
        <v>326</v>
      </c>
      <c r="F34" s="446">
        <v>44414</v>
      </c>
      <c r="G34" s="447">
        <v>3068.89</v>
      </c>
      <c r="H34" s="447">
        <v>2249.79</v>
      </c>
      <c r="I34" s="447">
        <v>819.1</v>
      </c>
      <c r="J34" s="957" t="s">
        <v>289</v>
      </c>
      <c r="K34" s="957" t="s">
        <v>279</v>
      </c>
      <c r="L34" s="445" t="s">
        <v>2110</v>
      </c>
      <c r="M34" s="445">
        <v>2777</v>
      </c>
      <c r="N34" s="448">
        <v>45716</v>
      </c>
      <c r="O34" s="449" t="s">
        <v>308</v>
      </c>
      <c r="P34" s="450"/>
      <c r="Q34" s="2"/>
      <c r="R34" s="2"/>
    </row>
    <row r="35" spans="2:18" s="451" customFormat="1" ht="15.75" x14ac:dyDescent="0.25">
      <c r="B35" s="443"/>
      <c r="C35" s="444" t="s">
        <v>306</v>
      </c>
      <c r="D35" s="445">
        <v>2777</v>
      </c>
      <c r="E35" s="445" t="s">
        <v>327</v>
      </c>
      <c r="F35" s="446">
        <v>44414</v>
      </c>
      <c r="G35" s="447">
        <v>3068.89</v>
      </c>
      <c r="H35" s="447">
        <v>2249.79</v>
      </c>
      <c r="I35" s="447">
        <v>819.1</v>
      </c>
      <c r="J35" s="957" t="s">
        <v>289</v>
      </c>
      <c r="K35" s="957" t="s">
        <v>279</v>
      </c>
      <c r="L35" s="445" t="s">
        <v>2110</v>
      </c>
      <c r="M35" s="445">
        <v>2777</v>
      </c>
      <c r="N35" s="448">
        <v>45716</v>
      </c>
      <c r="O35" s="449" t="s">
        <v>308</v>
      </c>
      <c r="P35" s="450"/>
      <c r="Q35" s="2"/>
      <c r="R35" s="2"/>
    </row>
    <row r="36" spans="2:18" s="451" customFormat="1" ht="15.75" x14ac:dyDescent="0.25">
      <c r="B36" s="443"/>
      <c r="C36" s="444" t="s">
        <v>306</v>
      </c>
      <c r="D36" s="445">
        <v>2777</v>
      </c>
      <c r="E36" s="445" t="s">
        <v>328</v>
      </c>
      <c r="F36" s="446">
        <v>44414</v>
      </c>
      <c r="G36" s="447">
        <v>3068.89</v>
      </c>
      <c r="H36" s="447">
        <v>2249.79</v>
      </c>
      <c r="I36" s="447">
        <v>819.1</v>
      </c>
      <c r="J36" s="957" t="s">
        <v>289</v>
      </c>
      <c r="K36" s="957" t="s">
        <v>279</v>
      </c>
      <c r="L36" s="445" t="s">
        <v>2110</v>
      </c>
      <c r="M36" s="445">
        <v>2777</v>
      </c>
      <c r="N36" s="448">
        <v>45716</v>
      </c>
      <c r="O36" s="449" t="s">
        <v>308</v>
      </c>
      <c r="P36" s="450"/>
      <c r="Q36" s="2"/>
      <c r="R36" s="2"/>
    </row>
    <row r="37" spans="2:18" s="451" customFormat="1" ht="15.75" x14ac:dyDescent="0.25">
      <c r="B37" s="443"/>
      <c r="C37" s="444" t="s">
        <v>306</v>
      </c>
      <c r="D37" s="445">
        <v>2777</v>
      </c>
      <c r="E37" s="445" t="s">
        <v>329</v>
      </c>
      <c r="F37" s="446">
        <v>44414</v>
      </c>
      <c r="G37" s="447">
        <v>3068.89</v>
      </c>
      <c r="H37" s="447">
        <v>2249.79</v>
      </c>
      <c r="I37" s="447">
        <v>819.1</v>
      </c>
      <c r="J37" s="957" t="s">
        <v>289</v>
      </c>
      <c r="K37" s="957" t="s">
        <v>279</v>
      </c>
      <c r="L37" s="445" t="s">
        <v>2110</v>
      </c>
      <c r="M37" s="445">
        <v>2777</v>
      </c>
      <c r="N37" s="448">
        <v>45716</v>
      </c>
      <c r="O37" s="449" t="s">
        <v>308</v>
      </c>
      <c r="P37" s="450"/>
      <c r="Q37" s="2"/>
      <c r="R37" s="2"/>
    </row>
    <row r="38" spans="2:18" s="451" customFormat="1" ht="15.75" x14ac:dyDescent="0.25">
      <c r="B38" s="443"/>
      <c r="C38" s="444" t="s">
        <v>306</v>
      </c>
      <c r="D38" s="445">
        <v>2777</v>
      </c>
      <c r="E38" s="445" t="s">
        <v>330</v>
      </c>
      <c r="F38" s="446">
        <v>44414</v>
      </c>
      <c r="G38" s="447">
        <v>3068.89</v>
      </c>
      <c r="H38" s="447">
        <v>2249.79</v>
      </c>
      <c r="I38" s="447">
        <v>819.1</v>
      </c>
      <c r="J38" s="957" t="s">
        <v>289</v>
      </c>
      <c r="K38" s="957" t="s">
        <v>279</v>
      </c>
      <c r="L38" s="445" t="s">
        <v>2110</v>
      </c>
      <c r="M38" s="445">
        <v>2777</v>
      </c>
      <c r="N38" s="448">
        <v>45716</v>
      </c>
      <c r="O38" s="449" t="s">
        <v>308</v>
      </c>
      <c r="P38" s="450"/>
      <c r="Q38" s="2"/>
      <c r="R38" s="2"/>
    </row>
    <row r="39" spans="2:18" s="451" customFormat="1" ht="15.75" x14ac:dyDescent="0.25">
      <c r="B39" s="443"/>
      <c r="C39" s="444" t="s">
        <v>306</v>
      </c>
      <c r="D39" s="445">
        <v>2777</v>
      </c>
      <c r="E39" s="445" t="s">
        <v>331</v>
      </c>
      <c r="F39" s="446">
        <v>44414</v>
      </c>
      <c r="G39" s="447">
        <v>3068.89</v>
      </c>
      <c r="H39" s="447">
        <v>2249.79</v>
      </c>
      <c r="I39" s="447">
        <v>819.1</v>
      </c>
      <c r="J39" s="957" t="s">
        <v>289</v>
      </c>
      <c r="K39" s="957" t="s">
        <v>279</v>
      </c>
      <c r="L39" s="445" t="s">
        <v>2110</v>
      </c>
      <c r="M39" s="445">
        <v>2777</v>
      </c>
      <c r="N39" s="448">
        <v>45716</v>
      </c>
      <c r="O39" s="449" t="s">
        <v>308</v>
      </c>
      <c r="P39" s="450"/>
      <c r="Q39" s="2"/>
      <c r="R39" s="2"/>
    </row>
    <row r="40" spans="2:18" s="451" customFormat="1" ht="15.75" x14ac:dyDescent="0.25">
      <c r="B40" s="443"/>
      <c r="C40" s="444" t="s">
        <v>306</v>
      </c>
      <c r="D40" s="445">
        <v>2777</v>
      </c>
      <c r="E40" s="445" t="s">
        <v>332</v>
      </c>
      <c r="F40" s="446">
        <v>44414</v>
      </c>
      <c r="G40" s="447">
        <v>3068.89</v>
      </c>
      <c r="H40" s="447">
        <v>2249.79</v>
      </c>
      <c r="I40" s="447">
        <v>819.1</v>
      </c>
      <c r="J40" s="957" t="s">
        <v>289</v>
      </c>
      <c r="K40" s="957" t="s">
        <v>279</v>
      </c>
      <c r="L40" s="445" t="s">
        <v>2110</v>
      </c>
      <c r="M40" s="445">
        <v>2777</v>
      </c>
      <c r="N40" s="448">
        <v>45716</v>
      </c>
      <c r="O40" s="449" t="s">
        <v>308</v>
      </c>
      <c r="P40" s="450"/>
      <c r="Q40" s="2"/>
      <c r="R40" s="2"/>
    </row>
    <row r="41" spans="2:18" s="451" customFormat="1" ht="15.75" x14ac:dyDescent="0.25">
      <c r="B41" s="443"/>
      <c r="C41" s="444" t="s">
        <v>306</v>
      </c>
      <c r="D41" s="445">
        <v>2777</v>
      </c>
      <c r="E41" s="445" t="s">
        <v>333</v>
      </c>
      <c r="F41" s="446">
        <v>44414</v>
      </c>
      <c r="G41" s="447">
        <v>3068.89</v>
      </c>
      <c r="H41" s="447">
        <v>2249.79</v>
      </c>
      <c r="I41" s="447">
        <v>819.1</v>
      </c>
      <c r="J41" s="957" t="s">
        <v>289</v>
      </c>
      <c r="K41" s="957" t="s">
        <v>279</v>
      </c>
      <c r="L41" s="445" t="s">
        <v>2110</v>
      </c>
      <c r="M41" s="445">
        <v>2777</v>
      </c>
      <c r="N41" s="448">
        <v>45716</v>
      </c>
      <c r="O41" s="449" t="s">
        <v>308</v>
      </c>
      <c r="P41" s="450"/>
      <c r="Q41" s="2"/>
      <c r="R41" s="2"/>
    </row>
    <row r="42" spans="2:18" s="451" customFormat="1" ht="15.75" x14ac:dyDescent="0.25">
      <c r="B42" s="443"/>
      <c r="C42" s="444" t="s">
        <v>306</v>
      </c>
      <c r="D42" s="445">
        <v>2777</v>
      </c>
      <c r="E42" s="445" t="s">
        <v>334</v>
      </c>
      <c r="F42" s="446">
        <v>44414</v>
      </c>
      <c r="G42" s="447">
        <v>3068.89</v>
      </c>
      <c r="H42" s="447">
        <v>2249.79</v>
      </c>
      <c r="I42" s="447">
        <v>819.1</v>
      </c>
      <c r="J42" s="957" t="s">
        <v>289</v>
      </c>
      <c r="K42" s="957" t="s">
        <v>279</v>
      </c>
      <c r="L42" s="445" t="s">
        <v>2110</v>
      </c>
      <c r="M42" s="445">
        <v>2777</v>
      </c>
      <c r="N42" s="448">
        <v>45716</v>
      </c>
      <c r="O42" s="449" t="s">
        <v>308</v>
      </c>
      <c r="P42" s="450"/>
      <c r="Q42" s="2"/>
      <c r="R42" s="2"/>
    </row>
    <row r="43" spans="2:18" s="451" customFormat="1" ht="15.75" x14ac:dyDescent="0.25">
      <c r="B43" s="443"/>
      <c r="C43" s="444" t="s">
        <v>306</v>
      </c>
      <c r="D43" s="445">
        <v>2777</v>
      </c>
      <c r="E43" s="445" t="s">
        <v>335</v>
      </c>
      <c r="F43" s="446">
        <v>44414</v>
      </c>
      <c r="G43" s="447">
        <v>3068.89</v>
      </c>
      <c r="H43" s="447">
        <v>2249.79</v>
      </c>
      <c r="I43" s="447">
        <v>819.1</v>
      </c>
      <c r="J43" s="957" t="s">
        <v>289</v>
      </c>
      <c r="K43" s="957" t="s">
        <v>279</v>
      </c>
      <c r="L43" s="445" t="s">
        <v>2110</v>
      </c>
      <c r="M43" s="445">
        <v>2777</v>
      </c>
      <c r="N43" s="448">
        <v>45716</v>
      </c>
      <c r="O43" s="449" t="s">
        <v>308</v>
      </c>
      <c r="P43" s="450"/>
      <c r="Q43" s="2"/>
      <c r="R43" s="2"/>
    </row>
    <row r="44" spans="2:18" s="451" customFormat="1" ht="15.75" x14ac:dyDescent="0.25">
      <c r="B44" s="443"/>
      <c r="C44" s="444" t="s">
        <v>306</v>
      </c>
      <c r="D44" s="445">
        <v>2777</v>
      </c>
      <c r="E44" s="445" t="s">
        <v>336</v>
      </c>
      <c r="F44" s="446">
        <v>44414</v>
      </c>
      <c r="G44" s="447">
        <v>3068.89</v>
      </c>
      <c r="H44" s="447">
        <v>2249.79</v>
      </c>
      <c r="I44" s="447">
        <v>819.1</v>
      </c>
      <c r="J44" s="957" t="s">
        <v>289</v>
      </c>
      <c r="K44" s="957" t="s">
        <v>279</v>
      </c>
      <c r="L44" s="445" t="s">
        <v>2110</v>
      </c>
      <c r="M44" s="445">
        <v>2777</v>
      </c>
      <c r="N44" s="448">
        <v>45716</v>
      </c>
      <c r="O44" s="449" t="s">
        <v>308</v>
      </c>
      <c r="P44" s="450"/>
      <c r="Q44" s="2"/>
      <c r="R44" s="2"/>
    </row>
    <row r="45" spans="2:18" s="451" customFormat="1" ht="15.75" x14ac:dyDescent="0.25">
      <c r="B45" s="443"/>
      <c r="C45" s="444" t="s">
        <v>306</v>
      </c>
      <c r="D45" s="445">
        <v>2777</v>
      </c>
      <c r="E45" s="445" t="s">
        <v>337</v>
      </c>
      <c r="F45" s="446">
        <v>44414</v>
      </c>
      <c r="G45" s="447">
        <v>3068.89</v>
      </c>
      <c r="H45" s="447">
        <v>2249.79</v>
      </c>
      <c r="I45" s="447">
        <v>819.1</v>
      </c>
      <c r="J45" s="957" t="s">
        <v>289</v>
      </c>
      <c r="K45" s="957" t="s">
        <v>279</v>
      </c>
      <c r="L45" s="445" t="s">
        <v>2110</v>
      </c>
      <c r="M45" s="445">
        <v>2777</v>
      </c>
      <c r="N45" s="448">
        <v>45716</v>
      </c>
      <c r="O45" s="449" t="s">
        <v>308</v>
      </c>
      <c r="P45" s="450"/>
      <c r="Q45" s="2"/>
      <c r="R45" s="2"/>
    </row>
    <row r="46" spans="2:18" s="451" customFormat="1" ht="15.75" x14ac:dyDescent="0.25">
      <c r="B46" s="443"/>
      <c r="C46" s="444" t="s">
        <v>306</v>
      </c>
      <c r="D46" s="445">
        <v>2777</v>
      </c>
      <c r="E46" s="445" t="s">
        <v>338</v>
      </c>
      <c r="F46" s="446">
        <v>44414</v>
      </c>
      <c r="G46" s="447">
        <v>3068.89</v>
      </c>
      <c r="H46" s="447">
        <v>2249.79</v>
      </c>
      <c r="I46" s="447">
        <v>819.1</v>
      </c>
      <c r="J46" s="957" t="s">
        <v>289</v>
      </c>
      <c r="K46" s="957" t="s">
        <v>279</v>
      </c>
      <c r="L46" s="445" t="s">
        <v>2110</v>
      </c>
      <c r="M46" s="445">
        <v>2777</v>
      </c>
      <c r="N46" s="448">
        <v>45716</v>
      </c>
      <c r="O46" s="449" t="s">
        <v>308</v>
      </c>
      <c r="P46" s="450"/>
      <c r="Q46" s="2"/>
      <c r="R46" s="2"/>
    </row>
    <row r="47" spans="2:18" s="451" customFormat="1" ht="15.75" x14ac:dyDescent="0.25">
      <c r="B47" s="443"/>
      <c r="C47" s="444" t="s">
        <v>306</v>
      </c>
      <c r="D47" s="445">
        <v>2777</v>
      </c>
      <c r="E47" s="445" t="s">
        <v>339</v>
      </c>
      <c r="F47" s="446">
        <v>44414</v>
      </c>
      <c r="G47" s="447">
        <v>3068.89</v>
      </c>
      <c r="H47" s="447">
        <v>2249.79</v>
      </c>
      <c r="I47" s="447">
        <v>819.1</v>
      </c>
      <c r="J47" s="957" t="s">
        <v>289</v>
      </c>
      <c r="K47" s="957" t="s">
        <v>279</v>
      </c>
      <c r="L47" s="445" t="s">
        <v>2110</v>
      </c>
      <c r="M47" s="445">
        <v>2777</v>
      </c>
      <c r="N47" s="448">
        <v>45716</v>
      </c>
      <c r="O47" s="449" t="s">
        <v>308</v>
      </c>
      <c r="P47" s="450"/>
      <c r="Q47" s="2"/>
      <c r="R47" s="2"/>
    </row>
    <row r="48" spans="2:18" s="451" customFormat="1" ht="15.75" x14ac:dyDescent="0.25">
      <c r="B48" s="443"/>
      <c r="C48" s="444" t="s">
        <v>306</v>
      </c>
      <c r="D48" s="445">
        <v>2777</v>
      </c>
      <c r="E48" s="445" t="s">
        <v>340</v>
      </c>
      <c r="F48" s="446">
        <v>44414</v>
      </c>
      <c r="G48" s="447">
        <v>3068.89</v>
      </c>
      <c r="H48" s="447">
        <v>2249.79</v>
      </c>
      <c r="I48" s="447">
        <v>819.1</v>
      </c>
      <c r="J48" s="957" t="s">
        <v>289</v>
      </c>
      <c r="K48" s="957" t="s">
        <v>279</v>
      </c>
      <c r="L48" s="445" t="s">
        <v>2110</v>
      </c>
      <c r="M48" s="445">
        <v>2777</v>
      </c>
      <c r="N48" s="448">
        <v>45716</v>
      </c>
      <c r="O48" s="449" t="s">
        <v>308</v>
      </c>
      <c r="P48" s="450"/>
      <c r="Q48" s="2"/>
      <c r="R48" s="2"/>
    </row>
    <row r="49" spans="2:18" s="451" customFormat="1" ht="15.75" x14ac:dyDescent="0.25">
      <c r="B49" s="443"/>
      <c r="C49" s="444" t="s">
        <v>306</v>
      </c>
      <c r="D49" s="445">
        <v>2777</v>
      </c>
      <c r="E49" s="445" t="s">
        <v>341</v>
      </c>
      <c r="F49" s="446">
        <v>44414</v>
      </c>
      <c r="G49" s="447">
        <v>3068.89</v>
      </c>
      <c r="H49" s="447">
        <v>2249.79</v>
      </c>
      <c r="I49" s="447">
        <v>819.1</v>
      </c>
      <c r="J49" s="957" t="s">
        <v>289</v>
      </c>
      <c r="K49" s="957" t="s">
        <v>279</v>
      </c>
      <c r="L49" s="445" t="s">
        <v>2110</v>
      </c>
      <c r="M49" s="445">
        <v>2777</v>
      </c>
      <c r="N49" s="448">
        <v>45716</v>
      </c>
      <c r="O49" s="449" t="s">
        <v>308</v>
      </c>
      <c r="P49" s="450"/>
      <c r="Q49" s="2"/>
      <c r="R49" s="2"/>
    </row>
    <row r="50" spans="2:18" s="451" customFormat="1" ht="15.75" x14ac:dyDescent="0.25">
      <c r="B50" s="443"/>
      <c r="C50" s="444" t="s">
        <v>306</v>
      </c>
      <c r="D50" s="445">
        <v>2777</v>
      </c>
      <c r="E50" s="445" t="s">
        <v>342</v>
      </c>
      <c r="F50" s="446">
        <v>44414</v>
      </c>
      <c r="G50" s="447">
        <v>3068.89</v>
      </c>
      <c r="H50" s="447">
        <v>2249.79</v>
      </c>
      <c r="I50" s="447">
        <v>819.1</v>
      </c>
      <c r="J50" s="957" t="s">
        <v>289</v>
      </c>
      <c r="K50" s="957" t="s">
        <v>279</v>
      </c>
      <c r="L50" s="445" t="s">
        <v>2110</v>
      </c>
      <c r="M50" s="445">
        <v>2777</v>
      </c>
      <c r="N50" s="448">
        <v>45716</v>
      </c>
      <c r="O50" s="449" t="s">
        <v>308</v>
      </c>
      <c r="P50" s="450"/>
      <c r="Q50" s="2"/>
      <c r="R50" s="2"/>
    </row>
    <row r="51" spans="2:18" s="451" customFormat="1" ht="15.75" x14ac:dyDescent="0.25">
      <c r="B51" s="443"/>
      <c r="C51" s="444" t="s">
        <v>306</v>
      </c>
      <c r="D51" s="445">
        <v>2777</v>
      </c>
      <c r="E51" s="445" t="s">
        <v>343</v>
      </c>
      <c r="F51" s="446">
        <v>44414</v>
      </c>
      <c r="G51" s="447">
        <v>3068.89</v>
      </c>
      <c r="H51" s="447">
        <v>2249.79</v>
      </c>
      <c r="I51" s="447">
        <v>819.1</v>
      </c>
      <c r="J51" s="957" t="s">
        <v>289</v>
      </c>
      <c r="K51" s="957" t="s">
        <v>279</v>
      </c>
      <c r="L51" s="445" t="s">
        <v>2110</v>
      </c>
      <c r="M51" s="445">
        <v>2777</v>
      </c>
      <c r="N51" s="448">
        <v>45716</v>
      </c>
      <c r="O51" s="449" t="s">
        <v>308</v>
      </c>
      <c r="P51" s="450"/>
      <c r="Q51" s="2"/>
      <c r="R51" s="2"/>
    </row>
    <row r="52" spans="2:18" s="451" customFormat="1" ht="15.75" x14ac:dyDescent="0.25">
      <c r="B52" s="443"/>
      <c r="C52" s="444" t="s">
        <v>306</v>
      </c>
      <c r="D52" s="445">
        <v>2777</v>
      </c>
      <c r="E52" s="445" t="s">
        <v>344</v>
      </c>
      <c r="F52" s="446">
        <v>44414</v>
      </c>
      <c r="G52" s="447">
        <v>3068.89</v>
      </c>
      <c r="H52" s="447">
        <v>2249.79</v>
      </c>
      <c r="I52" s="447">
        <v>819.1</v>
      </c>
      <c r="J52" s="957" t="s">
        <v>289</v>
      </c>
      <c r="K52" s="957" t="s">
        <v>279</v>
      </c>
      <c r="L52" s="445" t="s">
        <v>2110</v>
      </c>
      <c r="M52" s="445">
        <v>2777</v>
      </c>
      <c r="N52" s="448">
        <v>45716</v>
      </c>
      <c r="O52" s="449" t="s">
        <v>308</v>
      </c>
      <c r="P52" s="450"/>
      <c r="Q52" s="2"/>
      <c r="R52" s="2"/>
    </row>
    <row r="53" spans="2:18" s="451" customFormat="1" ht="15.75" x14ac:dyDescent="0.25">
      <c r="B53" s="443"/>
      <c r="C53" s="444" t="s">
        <v>306</v>
      </c>
      <c r="D53" s="445">
        <v>2777</v>
      </c>
      <c r="E53" s="445" t="s">
        <v>345</v>
      </c>
      <c r="F53" s="446">
        <v>44414</v>
      </c>
      <c r="G53" s="447">
        <v>3068.89</v>
      </c>
      <c r="H53" s="447">
        <v>2249.79</v>
      </c>
      <c r="I53" s="447">
        <v>819.1</v>
      </c>
      <c r="J53" s="957" t="s">
        <v>289</v>
      </c>
      <c r="K53" s="957" t="s">
        <v>279</v>
      </c>
      <c r="L53" s="445" t="s">
        <v>2110</v>
      </c>
      <c r="M53" s="445">
        <v>2777</v>
      </c>
      <c r="N53" s="448">
        <v>45716</v>
      </c>
      <c r="O53" s="449" t="s">
        <v>308</v>
      </c>
      <c r="P53" s="450"/>
      <c r="Q53" s="2"/>
      <c r="R53" s="2"/>
    </row>
    <row r="54" spans="2:18" s="451" customFormat="1" ht="15.75" x14ac:dyDescent="0.25">
      <c r="B54" s="443"/>
      <c r="C54" s="444" t="s">
        <v>306</v>
      </c>
      <c r="D54" s="445">
        <v>2777</v>
      </c>
      <c r="E54" s="445" t="s">
        <v>346</v>
      </c>
      <c r="F54" s="446">
        <v>44414</v>
      </c>
      <c r="G54" s="447">
        <v>3068.89</v>
      </c>
      <c r="H54" s="447">
        <v>2249.79</v>
      </c>
      <c r="I54" s="447">
        <v>819.1</v>
      </c>
      <c r="J54" s="957" t="s">
        <v>289</v>
      </c>
      <c r="K54" s="957" t="s">
        <v>279</v>
      </c>
      <c r="L54" s="445" t="s">
        <v>2110</v>
      </c>
      <c r="M54" s="445">
        <v>2777</v>
      </c>
      <c r="N54" s="448">
        <v>45716</v>
      </c>
      <c r="O54" s="449" t="s">
        <v>308</v>
      </c>
      <c r="P54" s="450"/>
      <c r="Q54" s="2"/>
      <c r="R54" s="2"/>
    </row>
    <row r="55" spans="2:18" s="451" customFormat="1" ht="15.75" x14ac:dyDescent="0.25">
      <c r="B55" s="443"/>
      <c r="C55" s="444" t="s">
        <v>306</v>
      </c>
      <c r="D55" s="445">
        <v>2777</v>
      </c>
      <c r="E55" s="445" t="s">
        <v>347</v>
      </c>
      <c r="F55" s="446">
        <v>44414</v>
      </c>
      <c r="G55" s="447">
        <v>3068.89</v>
      </c>
      <c r="H55" s="447">
        <v>2249.79</v>
      </c>
      <c r="I55" s="447">
        <v>819.1</v>
      </c>
      <c r="J55" s="957" t="s">
        <v>289</v>
      </c>
      <c r="K55" s="957" t="s">
        <v>279</v>
      </c>
      <c r="L55" s="445" t="s">
        <v>2110</v>
      </c>
      <c r="M55" s="445">
        <v>2777</v>
      </c>
      <c r="N55" s="448">
        <v>45716</v>
      </c>
      <c r="O55" s="449" t="s">
        <v>308</v>
      </c>
      <c r="P55" s="450"/>
      <c r="Q55" s="2"/>
      <c r="R55" s="2"/>
    </row>
    <row r="56" spans="2:18" s="451" customFormat="1" ht="15.75" x14ac:dyDescent="0.25">
      <c r="B56" s="443"/>
      <c r="C56" s="444" t="s">
        <v>306</v>
      </c>
      <c r="D56" s="445">
        <v>2777</v>
      </c>
      <c r="E56" s="445" t="s">
        <v>348</v>
      </c>
      <c r="F56" s="446">
        <v>44414</v>
      </c>
      <c r="G56" s="447">
        <v>3068.89</v>
      </c>
      <c r="H56" s="447">
        <v>2249.79</v>
      </c>
      <c r="I56" s="447">
        <v>819.1</v>
      </c>
      <c r="J56" s="957" t="s">
        <v>289</v>
      </c>
      <c r="K56" s="957" t="s">
        <v>279</v>
      </c>
      <c r="L56" s="445" t="s">
        <v>2110</v>
      </c>
      <c r="M56" s="445">
        <v>2777</v>
      </c>
      <c r="N56" s="448">
        <v>45716</v>
      </c>
      <c r="O56" s="449" t="s">
        <v>308</v>
      </c>
      <c r="P56" s="450"/>
      <c r="Q56" s="2"/>
      <c r="R56" s="2"/>
    </row>
    <row r="57" spans="2:18" s="451" customFormat="1" ht="15.75" x14ac:dyDescent="0.25">
      <c r="B57" s="443"/>
      <c r="C57" s="444" t="s">
        <v>306</v>
      </c>
      <c r="D57" s="445">
        <v>2777</v>
      </c>
      <c r="E57" s="445" t="s">
        <v>349</v>
      </c>
      <c r="F57" s="446">
        <v>44414</v>
      </c>
      <c r="G57" s="447">
        <v>3068.89</v>
      </c>
      <c r="H57" s="447">
        <v>2249.79</v>
      </c>
      <c r="I57" s="447">
        <v>819.1</v>
      </c>
      <c r="J57" s="957" t="s">
        <v>289</v>
      </c>
      <c r="K57" s="957" t="s">
        <v>279</v>
      </c>
      <c r="L57" s="445" t="s">
        <v>2110</v>
      </c>
      <c r="M57" s="445">
        <v>2777</v>
      </c>
      <c r="N57" s="448">
        <v>45716</v>
      </c>
      <c r="O57" s="449" t="s">
        <v>308</v>
      </c>
      <c r="P57" s="450"/>
      <c r="Q57" s="2"/>
      <c r="R57" s="2"/>
    </row>
    <row r="58" spans="2:18" s="451" customFormat="1" ht="15.75" x14ac:dyDescent="0.25">
      <c r="B58" s="443"/>
      <c r="C58" s="444" t="s">
        <v>306</v>
      </c>
      <c r="D58" s="445">
        <v>2777</v>
      </c>
      <c r="E58" s="445" t="s">
        <v>350</v>
      </c>
      <c r="F58" s="446">
        <v>44414</v>
      </c>
      <c r="G58" s="447">
        <v>3068.89</v>
      </c>
      <c r="H58" s="447">
        <v>2249.79</v>
      </c>
      <c r="I58" s="447">
        <v>819.1</v>
      </c>
      <c r="J58" s="957" t="s">
        <v>289</v>
      </c>
      <c r="K58" s="957" t="s">
        <v>279</v>
      </c>
      <c r="L58" s="445" t="s">
        <v>2110</v>
      </c>
      <c r="M58" s="445">
        <v>2777</v>
      </c>
      <c r="N58" s="448">
        <v>45716</v>
      </c>
      <c r="O58" s="449" t="s">
        <v>308</v>
      </c>
      <c r="P58" s="450"/>
      <c r="Q58" s="2"/>
      <c r="R58" s="2"/>
    </row>
    <row r="59" spans="2:18" s="451" customFormat="1" ht="15.75" x14ac:dyDescent="0.25">
      <c r="B59" s="443"/>
      <c r="C59" s="444" t="s">
        <v>306</v>
      </c>
      <c r="D59" s="445">
        <v>2777</v>
      </c>
      <c r="E59" s="445" t="s">
        <v>351</v>
      </c>
      <c r="F59" s="446">
        <v>44414</v>
      </c>
      <c r="G59" s="447">
        <v>3068.89</v>
      </c>
      <c r="H59" s="447">
        <v>2249.79</v>
      </c>
      <c r="I59" s="447">
        <v>819.1</v>
      </c>
      <c r="J59" s="957" t="s">
        <v>289</v>
      </c>
      <c r="K59" s="957" t="s">
        <v>279</v>
      </c>
      <c r="L59" s="445" t="s">
        <v>2110</v>
      </c>
      <c r="M59" s="445">
        <v>2777</v>
      </c>
      <c r="N59" s="448">
        <v>45716</v>
      </c>
      <c r="O59" s="449" t="s">
        <v>308</v>
      </c>
      <c r="P59" s="450"/>
      <c r="Q59" s="2"/>
      <c r="R59" s="2"/>
    </row>
    <row r="60" spans="2:18" s="451" customFormat="1" ht="15.75" x14ac:dyDescent="0.25">
      <c r="B60" s="443"/>
      <c r="C60" s="444" t="s">
        <v>306</v>
      </c>
      <c r="D60" s="445">
        <v>2777</v>
      </c>
      <c r="E60" s="445" t="s">
        <v>352</v>
      </c>
      <c r="F60" s="446">
        <v>44414</v>
      </c>
      <c r="G60" s="447">
        <v>3068.89</v>
      </c>
      <c r="H60" s="447">
        <v>2249.79</v>
      </c>
      <c r="I60" s="447">
        <v>819.1</v>
      </c>
      <c r="J60" s="957" t="s">
        <v>289</v>
      </c>
      <c r="K60" s="957" t="s">
        <v>279</v>
      </c>
      <c r="L60" s="445" t="s">
        <v>2110</v>
      </c>
      <c r="M60" s="445">
        <v>2777</v>
      </c>
      <c r="N60" s="448">
        <v>45716</v>
      </c>
      <c r="O60" s="449" t="s">
        <v>308</v>
      </c>
      <c r="P60" s="450"/>
      <c r="Q60" s="2"/>
      <c r="R60" s="2"/>
    </row>
    <row r="61" spans="2:18" s="451" customFormat="1" ht="15.75" x14ac:dyDescent="0.25">
      <c r="B61" s="443"/>
      <c r="C61" s="444" t="s">
        <v>306</v>
      </c>
      <c r="D61" s="445">
        <v>2777</v>
      </c>
      <c r="E61" s="445" t="s">
        <v>353</v>
      </c>
      <c r="F61" s="446">
        <v>44414</v>
      </c>
      <c r="G61" s="447">
        <v>3068.89</v>
      </c>
      <c r="H61" s="447">
        <v>2249.79</v>
      </c>
      <c r="I61" s="447">
        <v>819.1</v>
      </c>
      <c r="J61" s="957" t="s">
        <v>289</v>
      </c>
      <c r="K61" s="957" t="s">
        <v>279</v>
      </c>
      <c r="L61" s="445" t="s">
        <v>2110</v>
      </c>
      <c r="M61" s="445">
        <v>2777</v>
      </c>
      <c r="N61" s="448">
        <v>45716</v>
      </c>
      <c r="O61" s="449" t="s">
        <v>308</v>
      </c>
      <c r="P61" s="450"/>
      <c r="Q61" s="2"/>
      <c r="R61" s="2"/>
    </row>
    <row r="62" spans="2:18" s="451" customFormat="1" ht="15.75" x14ac:dyDescent="0.25">
      <c r="B62" s="443"/>
      <c r="C62" s="444" t="s">
        <v>306</v>
      </c>
      <c r="D62" s="445">
        <v>2777</v>
      </c>
      <c r="E62" s="445" t="s">
        <v>354</v>
      </c>
      <c r="F62" s="446">
        <v>44414</v>
      </c>
      <c r="G62" s="447">
        <v>3068.89</v>
      </c>
      <c r="H62" s="447">
        <v>2249.79</v>
      </c>
      <c r="I62" s="447">
        <v>819.1</v>
      </c>
      <c r="J62" s="957" t="s">
        <v>289</v>
      </c>
      <c r="K62" s="957" t="s">
        <v>279</v>
      </c>
      <c r="L62" s="445" t="s">
        <v>2110</v>
      </c>
      <c r="M62" s="445">
        <v>2777</v>
      </c>
      <c r="N62" s="448">
        <v>45716</v>
      </c>
      <c r="O62" s="449" t="s">
        <v>308</v>
      </c>
      <c r="P62" s="450"/>
      <c r="Q62" s="2"/>
      <c r="R62" s="2"/>
    </row>
    <row r="63" spans="2:18" s="451" customFormat="1" ht="15.75" x14ac:dyDescent="0.25">
      <c r="B63" s="443"/>
      <c r="C63" s="444" t="s">
        <v>306</v>
      </c>
      <c r="D63" s="445">
        <v>2777</v>
      </c>
      <c r="E63" s="445" t="s">
        <v>355</v>
      </c>
      <c r="F63" s="446">
        <v>44414</v>
      </c>
      <c r="G63" s="447">
        <v>3068.89</v>
      </c>
      <c r="H63" s="447">
        <v>2249.79</v>
      </c>
      <c r="I63" s="447">
        <v>819.1</v>
      </c>
      <c r="J63" s="957" t="s">
        <v>289</v>
      </c>
      <c r="K63" s="957" t="s">
        <v>279</v>
      </c>
      <c r="L63" s="445" t="s">
        <v>2110</v>
      </c>
      <c r="M63" s="445">
        <v>2777</v>
      </c>
      <c r="N63" s="448">
        <v>45716</v>
      </c>
      <c r="O63" s="449" t="s">
        <v>308</v>
      </c>
      <c r="P63" s="450"/>
      <c r="Q63" s="2"/>
      <c r="R63" s="2"/>
    </row>
    <row r="64" spans="2:18" s="451" customFormat="1" ht="15.75" x14ac:dyDescent="0.25">
      <c r="B64" s="443"/>
      <c r="C64" s="444" t="s">
        <v>306</v>
      </c>
      <c r="D64" s="445">
        <v>2777</v>
      </c>
      <c r="E64" s="445" t="s">
        <v>356</v>
      </c>
      <c r="F64" s="446">
        <v>44414</v>
      </c>
      <c r="G64" s="447">
        <v>3068.89</v>
      </c>
      <c r="H64" s="447">
        <v>2249.79</v>
      </c>
      <c r="I64" s="447">
        <v>819.1</v>
      </c>
      <c r="J64" s="957" t="s">
        <v>289</v>
      </c>
      <c r="K64" s="957" t="s">
        <v>279</v>
      </c>
      <c r="L64" s="445" t="s">
        <v>2110</v>
      </c>
      <c r="M64" s="445">
        <v>2777</v>
      </c>
      <c r="N64" s="448">
        <v>45716</v>
      </c>
      <c r="O64" s="449" t="s">
        <v>308</v>
      </c>
      <c r="P64" s="450"/>
      <c r="Q64" s="2"/>
      <c r="R64" s="2"/>
    </row>
    <row r="65" spans="2:18" s="451" customFormat="1" ht="15.75" x14ac:dyDescent="0.25">
      <c r="B65" s="443"/>
      <c r="C65" s="444" t="s">
        <v>306</v>
      </c>
      <c r="D65" s="445">
        <v>2777</v>
      </c>
      <c r="E65" s="445" t="s">
        <v>357</v>
      </c>
      <c r="F65" s="446">
        <v>44414</v>
      </c>
      <c r="G65" s="447">
        <v>3068.89</v>
      </c>
      <c r="H65" s="447">
        <v>2249.79</v>
      </c>
      <c r="I65" s="447">
        <v>819.1</v>
      </c>
      <c r="J65" s="957" t="s">
        <v>289</v>
      </c>
      <c r="K65" s="957" t="s">
        <v>279</v>
      </c>
      <c r="L65" s="445" t="s">
        <v>2110</v>
      </c>
      <c r="M65" s="445">
        <v>2777</v>
      </c>
      <c r="N65" s="448">
        <v>45716</v>
      </c>
      <c r="O65" s="449" t="s">
        <v>308</v>
      </c>
      <c r="P65" s="450"/>
      <c r="Q65" s="2"/>
      <c r="R65" s="2"/>
    </row>
    <row r="66" spans="2:18" s="451" customFormat="1" ht="15.75" x14ac:dyDescent="0.25">
      <c r="B66" s="443"/>
      <c r="C66" s="444" t="s">
        <v>306</v>
      </c>
      <c r="D66" s="445">
        <v>2777</v>
      </c>
      <c r="E66" s="445" t="s">
        <v>358</v>
      </c>
      <c r="F66" s="446">
        <v>44414</v>
      </c>
      <c r="G66" s="447">
        <v>3068.89</v>
      </c>
      <c r="H66" s="447">
        <v>2249.79</v>
      </c>
      <c r="I66" s="447">
        <v>819.1</v>
      </c>
      <c r="J66" s="957" t="s">
        <v>289</v>
      </c>
      <c r="K66" s="957" t="s">
        <v>279</v>
      </c>
      <c r="L66" s="445" t="s">
        <v>2110</v>
      </c>
      <c r="M66" s="445">
        <v>2777</v>
      </c>
      <c r="N66" s="448">
        <v>45716</v>
      </c>
      <c r="O66" s="449" t="s">
        <v>308</v>
      </c>
      <c r="P66" s="450"/>
      <c r="Q66" s="2"/>
      <c r="R66" s="2"/>
    </row>
    <row r="67" spans="2:18" s="451" customFormat="1" ht="15.75" x14ac:dyDescent="0.25">
      <c r="B67" s="443"/>
      <c r="C67" s="444" t="s">
        <v>306</v>
      </c>
      <c r="D67" s="445">
        <v>2777</v>
      </c>
      <c r="E67" s="445" t="s">
        <v>359</v>
      </c>
      <c r="F67" s="446">
        <v>44414</v>
      </c>
      <c r="G67" s="447">
        <v>3068.89</v>
      </c>
      <c r="H67" s="447">
        <v>2249.79</v>
      </c>
      <c r="I67" s="447">
        <v>819.1</v>
      </c>
      <c r="J67" s="957" t="s">
        <v>289</v>
      </c>
      <c r="K67" s="957" t="s">
        <v>279</v>
      </c>
      <c r="L67" s="445" t="s">
        <v>2110</v>
      </c>
      <c r="M67" s="445">
        <v>2777</v>
      </c>
      <c r="N67" s="448">
        <v>45716</v>
      </c>
      <c r="O67" s="449" t="s">
        <v>308</v>
      </c>
      <c r="P67" s="450"/>
      <c r="Q67" s="2"/>
      <c r="R67" s="2"/>
    </row>
    <row r="68" spans="2:18" s="451" customFormat="1" ht="15.75" x14ac:dyDescent="0.25">
      <c r="B68" s="443"/>
      <c r="C68" s="444" t="s">
        <v>306</v>
      </c>
      <c r="D68" s="445">
        <v>2777</v>
      </c>
      <c r="E68" s="445" t="s">
        <v>360</v>
      </c>
      <c r="F68" s="446">
        <v>44414</v>
      </c>
      <c r="G68" s="447">
        <v>3068.89</v>
      </c>
      <c r="H68" s="447">
        <v>2249.79</v>
      </c>
      <c r="I68" s="447">
        <v>819.1</v>
      </c>
      <c r="J68" s="957" t="s">
        <v>289</v>
      </c>
      <c r="K68" s="957" t="s">
        <v>279</v>
      </c>
      <c r="L68" s="445" t="s">
        <v>2110</v>
      </c>
      <c r="M68" s="445">
        <v>2777</v>
      </c>
      <c r="N68" s="448">
        <v>45716</v>
      </c>
      <c r="O68" s="449" t="s">
        <v>308</v>
      </c>
      <c r="P68" s="450"/>
      <c r="Q68" s="2"/>
      <c r="R68" s="2"/>
    </row>
    <row r="69" spans="2:18" s="451" customFormat="1" ht="15.75" x14ac:dyDescent="0.25">
      <c r="B69" s="443"/>
      <c r="C69" s="444" t="s">
        <v>306</v>
      </c>
      <c r="D69" s="445">
        <v>2777</v>
      </c>
      <c r="E69" s="445" t="s">
        <v>361</v>
      </c>
      <c r="F69" s="446">
        <v>44414</v>
      </c>
      <c r="G69" s="447">
        <v>3068.89</v>
      </c>
      <c r="H69" s="447">
        <v>2249.79</v>
      </c>
      <c r="I69" s="447">
        <v>819.1</v>
      </c>
      <c r="J69" s="957" t="s">
        <v>289</v>
      </c>
      <c r="K69" s="957" t="s">
        <v>279</v>
      </c>
      <c r="L69" s="445" t="s">
        <v>2110</v>
      </c>
      <c r="M69" s="445">
        <v>2777</v>
      </c>
      <c r="N69" s="448">
        <v>45716</v>
      </c>
      <c r="O69" s="449" t="s">
        <v>308</v>
      </c>
      <c r="P69" s="450"/>
      <c r="Q69" s="2"/>
      <c r="R69" s="2"/>
    </row>
    <row r="70" spans="2:18" s="451" customFormat="1" ht="15.75" x14ac:dyDescent="0.25">
      <c r="B70" s="443"/>
      <c r="C70" s="444" t="s">
        <v>306</v>
      </c>
      <c r="D70" s="445">
        <v>2777</v>
      </c>
      <c r="E70" s="445" t="s">
        <v>362</v>
      </c>
      <c r="F70" s="446">
        <v>44414</v>
      </c>
      <c r="G70" s="447">
        <v>3068.89</v>
      </c>
      <c r="H70" s="447">
        <v>2249.79</v>
      </c>
      <c r="I70" s="447">
        <v>819.1</v>
      </c>
      <c r="J70" s="957" t="s">
        <v>289</v>
      </c>
      <c r="K70" s="957" t="s">
        <v>279</v>
      </c>
      <c r="L70" s="445" t="s">
        <v>2110</v>
      </c>
      <c r="M70" s="445">
        <v>2777</v>
      </c>
      <c r="N70" s="448">
        <v>45716</v>
      </c>
      <c r="O70" s="449" t="s">
        <v>308</v>
      </c>
      <c r="P70" s="450"/>
      <c r="Q70" s="2"/>
      <c r="R70" s="2"/>
    </row>
    <row r="71" spans="2:18" s="451" customFormat="1" ht="15.75" x14ac:dyDescent="0.25">
      <c r="B71" s="443"/>
      <c r="C71" s="444" t="s">
        <v>306</v>
      </c>
      <c r="D71" s="445">
        <v>2777</v>
      </c>
      <c r="E71" s="445" t="s">
        <v>363</v>
      </c>
      <c r="F71" s="446">
        <v>44414</v>
      </c>
      <c r="G71" s="447">
        <v>3068.89</v>
      </c>
      <c r="H71" s="447">
        <v>2249.79</v>
      </c>
      <c r="I71" s="447">
        <v>819.1</v>
      </c>
      <c r="J71" s="957" t="s">
        <v>289</v>
      </c>
      <c r="K71" s="957" t="s">
        <v>279</v>
      </c>
      <c r="L71" s="445" t="s">
        <v>2110</v>
      </c>
      <c r="M71" s="445">
        <v>2777</v>
      </c>
      <c r="N71" s="448">
        <v>45716</v>
      </c>
      <c r="O71" s="449" t="s">
        <v>308</v>
      </c>
      <c r="P71" s="450"/>
      <c r="Q71" s="2"/>
      <c r="R71" s="2"/>
    </row>
    <row r="72" spans="2:18" s="451" customFormat="1" ht="15.75" x14ac:dyDescent="0.25">
      <c r="B72" s="443"/>
      <c r="C72" s="444" t="s">
        <v>306</v>
      </c>
      <c r="D72" s="445">
        <v>2777</v>
      </c>
      <c r="E72" s="445" t="s">
        <v>364</v>
      </c>
      <c r="F72" s="446">
        <v>44414</v>
      </c>
      <c r="G72" s="447">
        <v>3068.89</v>
      </c>
      <c r="H72" s="447">
        <v>2249.79</v>
      </c>
      <c r="I72" s="447">
        <v>819.1</v>
      </c>
      <c r="J72" s="957" t="s">
        <v>289</v>
      </c>
      <c r="K72" s="957" t="s">
        <v>279</v>
      </c>
      <c r="L72" s="445" t="s">
        <v>2110</v>
      </c>
      <c r="M72" s="445">
        <v>2777</v>
      </c>
      <c r="N72" s="448">
        <v>45716</v>
      </c>
      <c r="O72" s="449" t="s">
        <v>308</v>
      </c>
      <c r="P72" s="450"/>
      <c r="Q72" s="2"/>
      <c r="R72" s="2"/>
    </row>
    <row r="73" spans="2:18" s="451" customFormat="1" ht="15.75" x14ac:dyDescent="0.25">
      <c r="B73" s="443"/>
      <c r="C73" s="444" t="s">
        <v>306</v>
      </c>
      <c r="D73" s="445">
        <v>2777</v>
      </c>
      <c r="E73" s="445" t="s">
        <v>365</v>
      </c>
      <c r="F73" s="446">
        <v>44414</v>
      </c>
      <c r="G73" s="447">
        <v>3068.89</v>
      </c>
      <c r="H73" s="447">
        <v>2249.79</v>
      </c>
      <c r="I73" s="447">
        <v>819.1</v>
      </c>
      <c r="J73" s="957" t="s">
        <v>289</v>
      </c>
      <c r="K73" s="957" t="s">
        <v>279</v>
      </c>
      <c r="L73" s="445" t="s">
        <v>2110</v>
      </c>
      <c r="M73" s="445">
        <v>2777</v>
      </c>
      <c r="N73" s="448">
        <v>45716</v>
      </c>
      <c r="O73" s="449" t="s">
        <v>308</v>
      </c>
      <c r="P73" s="450"/>
      <c r="Q73" s="2"/>
      <c r="R73" s="2"/>
    </row>
    <row r="74" spans="2:18" s="451" customFormat="1" ht="15.75" x14ac:dyDescent="0.25">
      <c r="B74" s="443"/>
      <c r="C74" s="444" t="s">
        <v>306</v>
      </c>
      <c r="D74" s="445">
        <v>2777</v>
      </c>
      <c r="E74" s="445" t="s">
        <v>366</v>
      </c>
      <c r="F74" s="446">
        <v>44414</v>
      </c>
      <c r="G74" s="447">
        <v>3068.89</v>
      </c>
      <c r="H74" s="447">
        <v>2249.79</v>
      </c>
      <c r="I74" s="447">
        <v>819.1</v>
      </c>
      <c r="J74" s="957" t="s">
        <v>289</v>
      </c>
      <c r="K74" s="957" t="s">
        <v>279</v>
      </c>
      <c r="L74" s="445" t="s">
        <v>2110</v>
      </c>
      <c r="M74" s="445">
        <v>2777</v>
      </c>
      <c r="N74" s="448">
        <v>45716</v>
      </c>
      <c r="O74" s="449" t="s">
        <v>308</v>
      </c>
      <c r="P74" s="450"/>
      <c r="Q74" s="2"/>
      <c r="R74" s="2"/>
    </row>
    <row r="75" spans="2:18" s="451" customFormat="1" ht="15.75" x14ac:dyDescent="0.25">
      <c r="B75" s="443"/>
      <c r="C75" s="444" t="s">
        <v>306</v>
      </c>
      <c r="D75" s="445">
        <v>2777</v>
      </c>
      <c r="E75" s="445" t="s">
        <v>367</v>
      </c>
      <c r="F75" s="446">
        <v>44414</v>
      </c>
      <c r="G75" s="447">
        <v>3068.89</v>
      </c>
      <c r="H75" s="447">
        <v>2249.79</v>
      </c>
      <c r="I75" s="447">
        <v>819.1</v>
      </c>
      <c r="J75" s="957" t="s">
        <v>289</v>
      </c>
      <c r="K75" s="957" t="s">
        <v>279</v>
      </c>
      <c r="L75" s="445" t="s">
        <v>2110</v>
      </c>
      <c r="M75" s="445">
        <v>2777</v>
      </c>
      <c r="N75" s="448">
        <v>45716</v>
      </c>
      <c r="O75" s="449" t="s">
        <v>308</v>
      </c>
      <c r="P75" s="450"/>
      <c r="Q75" s="2"/>
      <c r="R75" s="2"/>
    </row>
    <row r="76" spans="2:18" s="451" customFormat="1" ht="15.75" x14ac:dyDescent="0.25">
      <c r="B76" s="443"/>
      <c r="C76" s="444" t="s">
        <v>306</v>
      </c>
      <c r="D76" s="445">
        <v>2777</v>
      </c>
      <c r="E76" s="445" t="s">
        <v>368</v>
      </c>
      <c r="F76" s="446">
        <v>44414</v>
      </c>
      <c r="G76" s="447">
        <v>3068.89</v>
      </c>
      <c r="H76" s="447">
        <v>2249.79</v>
      </c>
      <c r="I76" s="447">
        <v>819.1</v>
      </c>
      <c r="J76" s="957" t="s">
        <v>289</v>
      </c>
      <c r="K76" s="957" t="s">
        <v>279</v>
      </c>
      <c r="L76" s="445" t="s">
        <v>2110</v>
      </c>
      <c r="M76" s="445">
        <v>2777</v>
      </c>
      <c r="N76" s="448">
        <v>45716</v>
      </c>
      <c r="O76" s="449" t="s">
        <v>308</v>
      </c>
      <c r="P76" s="450"/>
      <c r="Q76" s="2"/>
      <c r="R76" s="2"/>
    </row>
    <row r="77" spans="2:18" s="451" customFormat="1" ht="15.75" x14ac:dyDescent="0.25">
      <c r="B77" s="443"/>
      <c r="C77" s="444" t="s">
        <v>306</v>
      </c>
      <c r="D77" s="445">
        <v>2777</v>
      </c>
      <c r="E77" s="445" t="s">
        <v>369</v>
      </c>
      <c r="F77" s="446">
        <v>44414</v>
      </c>
      <c r="G77" s="447">
        <v>3068.89</v>
      </c>
      <c r="H77" s="447">
        <v>2249.79</v>
      </c>
      <c r="I77" s="447">
        <v>819.1</v>
      </c>
      <c r="J77" s="957" t="s">
        <v>289</v>
      </c>
      <c r="K77" s="957" t="s">
        <v>279</v>
      </c>
      <c r="L77" s="445" t="s">
        <v>2110</v>
      </c>
      <c r="M77" s="445">
        <v>2777</v>
      </c>
      <c r="N77" s="448">
        <v>45716</v>
      </c>
      <c r="O77" s="449" t="s">
        <v>308</v>
      </c>
      <c r="P77" s="450"/>
      <c r="Q77" s="2"/>
      <c r="R77" s="2"/>
    </row>
    <row r="78" spans="2:18" s="451" customFormat="1" ht="15.75" x14ac:dyDescent="0.25">
      <c r="B78" s="443"/>
      <c r="C78" s="444" t="s">
        <v>306</v>
      </c>
      <c r="D78" s="445">
        <v>2777</v>
      </c>
      <c r="E78" s="445" t="s">
        <v>370</v>
      </c>
      <c r="F78" s="446">
        <v>44414</v>
      </c>
      <c r="G78" s="447">
        <v>3068.89</v>
      </c>
      <c r="H78" s="447">
        <v>2249.79</v>
      </c>
      <c r="I78" s="447">
        <v>819.1</v>
      </c>
      <c r="J78" s="957" t="s">
        <v>289</v>
      </c>
      <c r="K78" s="957" t="s">
        <v>279</v>
      </c>
      <c r="L78" s="445" t="s">
        <v>2110</v>
      </c>
      <c r="M78" s="445">
        <v>2777</v>
      </c>
      <c r="N78" s="448">
        <v>45716</v>
      </c>
      <c r="O78" s="449" t="s">
        <v>308</v>
      </c>
      <c r="P78" s="450"/>
      <c r="Q78" s="2"/>
      <c r="R78" s="2"/>
    </row>
    <row r="79" spans="2:18" s="451" customFormat="1" ht="15.75" x14ac:dyDescent="0.25">
      <c r="B79" s="443"/>
      <c r="C79" s="444" t="s">
        <v>306</v>
      </c>
      <c r="D79" s="445">
        <v>2777</v>
      </c>
      <c r="E79" s="445" t="s">
        <v>371</v>
      </c>
      <c r="F79" s="446">
        <v>44414</v>
      </c>
      <c r="G79" s="447">
        <v>3068.89</v>
      </c>
      <c r="H79" s="447">
        <v>2249.79</v>
      </c>
      <c r="I79" s="447">
        <v>819.1</v>
      </c>
      <c r="J79" s="957" t="s">
        <v>289</v>
      </c>
      <c r="K79" s="957" t="s">
        <v>279</v>
      </c>
      <c r="L79" s="445" t="s">
        <v>2110</v>
      </c>
      <c r="M79" s="445">
        <v>2777</v>
      </c>
      <c r="N79" s="448">
        <v>45716</v>
      </c>
      <c r="O79" s="449" t="s">
        <v>308</v>
      </c>
      <c r="P79" s="450"/>
      <c r="Q79" s="2"/>
      <c r="R79" s="2"/>
    </row>
    <row r="80" spans="2:18" s="451" customFormat="1" ht="15.75" x14ac:dyDescent="0.25">
      <c r="B80" s="443"/>
      <c r="C80" s="444" t="s">
        <v>306</v>
      </c>
      <c r="D80" s="445">
        <v>2777</v>
      </c>
      <c r="E80" s="445" t="s">
        <v>372</v>
      </c>
      <c r="F80" s="446">
        <v>44414</v>
      </c>
      <c r="G80" s="447">
        <v>3068.89</v>
      </c>
      <c r="H80" s="447">
        <v>2249.79</v>
      </c>
      <c r="I80" s="447">
        <v>819.1</v>
      </c>
      <c r="J80" s="957" t="s">
        <v>289</v>
      </c>
      <c r="K80" s="957" t="s">
        <v>279</v>
      </c>
      <c r="L80" s="445" t="s">
        <v>2110</v>
      </c>
      <c r="M80" s="445">
        <v>2777</v>
      </c>
      <c r="N80" s="448">
        <v>45716</v>
      </c>
      <c r="O80" s="449" t="s">
        <v>308</v>
      </c>
      <c r="P80" s="450"/>
      <c r="Q80" s="2"/>
      <c r="R80" s="2"/>
    </row>
    <row r="81" spans="2:18" s="451" customFormat="1" ht="15.75" x14ac:dyDescent="0.25">
      <c r="B81" s="443"/>
      <c r="C81" s="444" t="s">
        <v>306</v>
      </c>
      <c r="D81" s="445">
        <v>2777</v>
      </c>
      <c r="E81" s="445" t="s">
        <v>373</v>
      </c>
      <c r="F81" s="446">
        <v>44414</v>
      </c>
      <c r="G81" s="447">
        <v>3068.89</v>
      </c>
      <c r="H81" s="447">
        <v>2249.79</v>
      </c>
      <c r="I81" s="447">
        <v>819.1</v>
      </c>
      <c r="J81" s="957" t="s">
        <v>289</v>
      </c>
      <c r="K81" s="957" t="s">
        <v>279</v>
      </c>
      <c r="L81" s="445" t="s">
        <v>2110</v>
      </c>
      <c r="M81" s="445">
        <v>2777</v>
      </c>
      <c r="N81" s="448">
        <v>45716</v>
      </c>
      <c r="O81" s="449" t="s">
        <v>308</v>
      </c>
      <c r="P81" s="450"/>
      <c r="Q81" s="2"/>
      <c r="R81" s="2"/>
    </row>
    <row r="82" spans="2:18" s="451" customFormat="1" ht="15.75" x14ac:dyDescent="0.25">
      <c r="B82" s="443"/>
      <c r="C82" s="444" t="s">
        <v>306</v>
      </c>
      <c r="D82" s="445">
        <v>2777</v>
      </c>
      <c r="E82" s="445" t="s">
        <v>374</v>
      </c>
      <c r="F82" s="446">
        <v>44414</v>
      </c>
      <c r="G82" s="447">
        <v>3068.89</v>
      </c>
      <c r="H82" s="447">
        <v>2249.79</v>
      </c>
      <c r="I82" s="447">
        <v>819.1</v>
      </c>
      <c r="J82" s="957" t="s">
        <v>289</v>
      </c>
      <c r="K82" s="957" t="s">
        <v>279</v>
      </c>
      <c r="L82" s="445" t="s">
        <v>2110</v>
      </c>
      <c r="M82" s="445">
        <v>2777</v>
      </c>
      <c r="N82" s="448">
        <v>45716</v>
      </c>
      <c r="O82" s="449" t="s">
        <v>308</v>
      </c>
      <c r="P82" s="450"/>
      <c r="Q82" s="2"/>
      <c r="R82" s="2"/>
    </row>
    <row r="83" spans="2:18" s="451" customFormat="1" ht="15.75" x14ac:dyDescent="0.25">
      <c r="B83" s="443"/>
      <c r="C83" s="444" t="s">
        <v>306</v>
      </c>
      <c r="D83" s="445">
        <v>2777</v>
      </c>
      <c r="E83" s="445" t="s">
        <v>375</v>
      </c>
      <c r="F83" s="446">
        <v>44414</v>
      </c>
      <c r="G83" s="447">
        <v>3068.89</v>
      </c>
      <c r="H83" s="447">
        <v>2249.79</v>
      </c>
      <c r="I83" s="447">
        <v>819.1</v>
      </c>
      <c r="J83" s="957" t="s">
        <v>289</v>
      </c>
      <c r="K83" s="957" t="s">
        <v>279</v>
      </c>
      <c r="L83" s="445" t="s">
        <v>2110</v>
      </c>
      <c r="M83" s="445">
        <v>2777</v>
      </c>
      <c r="N83" s="448">
        <v>45716</v>
      </c>
      <c r="O83" s="449" t="s">
        <v>308</v>
      </c>
      <c r="P83" s="450"/>
      <c r="Q83" s="2"/>
      <c r="R83" s="2"/>
    </row>
    <row r="84" spans="2:18" s="451" customFormat="1" ht="15.75" x14ac:dyDescent="0.25">
      <c r="B84" s="443"/>
      <c r="C84" s="444" t="s">
        <v>306</v>
      </c>
      <c r="D84" s="445">
        <v>2777</v>
      </c>
      <c r="E84" s="445" t="s">
        <v>376</v>
      </c>
      <c r="F84" s="446">
        <v>44414</v>
      </c>
      <c r="G84" s="447">
        <v>3068.89</v>
      </c>
      <c r="H84" s="447">
        <v>2249.79</v>
      </c>
      <c r="I84" s="447">
        <v>819.1</v>
      </c>
      <c r="J84" s="957" t="s">
        <v>289</v>
      </c>
      <c r="K84" s="957" t="s">
        <v>279</v>
      </c>
      <c r="L84" s="445" t="s">
        <v>2110</v>
      </c>
      <c r="M84" s="445">
        <v>2777</v>
      </c>
      <c r="N84" s="448">
        <v>45716</v>
      </c>
      <c r="O84" s="449" t="s">
        <v>308</v>
      </c>
      <c r="P84" s="450"/>
      <c r="Q84" s="2"/>
      <c r="R84" s="2"/>
    </row>
    <row r="85" spans="2:18" s="451" customFormat="1" ht="15.75" x14ac:dyDescent="0.25">
      <c r="B85" s="443"/>
      <c r="C85" s="444" t="s">
        <v>306</v>
      </c>
      <c r="D85" s="445">
        <v>2777</v>
      </c>
      <c r="E85" s="445" t="s">
        <v>377</v>
      </c>
      <c r="F85" s="446">
        <v>44414</v>
      </c>
      <c r="G85" s="447">
        <v>3068.89</v>
      </c>
      <c r="H85" s="447">
        <v>2249.79</v>
      </c>
      <c r="I85" s="447">
        <v>819.1</v>
      </c>
      <c r="J85" s="957" t="s">
        <v>289</v>
      </c>
      <c r="K85" s="957" t="s">
        <v>279</v>
      </c>
      <c r="L85" s="445" t="s">
        <v>2110</v>
      </c>
      <c r="M85" s="445">
        <v>2777</v>
      </c>
      <c r="N85" s="448">
        <v>45716</v>
      </c>
      <c r="O85" s="449" t="s">
        <v>308</v>
      </c>
      <c r="P85" s="450"/>
      <c r="Q85" s="2"/>
      <c r="R85" s="2"/>
    </row>
    <row r="86" spans="2:18" s="451" customFormat="1" ht="15.75" x14ac:dyDescent="0.25">
      <c r="B86" s="443"/>
      <c r="C86" s="444" t="s">
        <v>306</v>
      </c>
      <c r="D86" s="445">
        <v>2777</v>
      </c>
      <c r="E86" s="445" t="s">
        <v>378</v>
      </c>
      <c r="F86" s="446">
        <v>44414</v>
      </c>
      <c r="G86" s="447">
        <v>3068.89</v>
      </c>
      <c r="H86" s="447">
        <v>2249.79</v>
      </c>
      <c r="I86" s="447">
        <v>819.1</v>
      </c>
      <c r="J86" s="957" t="s">
        <v>289</v>
      </c>
      <c r="K86" s="957" t="s">
        <v>279</v>
      </c>
      <c r="L86" s="445" t="s">
        <v>2110</v>
      </c>
      <c r="M86" s="445">
        <v>2777</v>
      </c>
      <c r="N86" s="448">
        <v>45716</v>
      </c>
      <c r="O86" s="449" t="s">
        <v>308</v>
      </c>
      <c r="P86" s="450"/>
      <c r="Q86" s="2"/>
      <c r="R86" s="2"/>
    </row>
    <row r="87" spans="2:18" s="451" customFormat="1" ht="15.75" x14ac:dyDescent="0.25">
      <c r="B87" s="443"/>
      <c r="C87" s="444" t="s">
        <v>306</v>
      </c>
      <c r="D87" s="445">
        <v>2777</v>
      </c>
      <c r="E87" s="445" t="s">
        <v>379</v>
      </c>
      <c r="F87" s="446">
        <v>44414</v>
      </c>
      <c r="G87" s="447">
        <v>3068.89</v>
      </c>
      <c r="H87" s="447">
        <v>2249.79</v>
      </c>
      <c r="I87" s="447">
        <v>819.1</v>
      </c>
      <c r="J87" s="957" t="s">
        <v>289</v>
      </c>
      <c r="K87" s="957" t="s">
        <v>279</v>
      </c>
      <c r="L87" s="445" t="s">
        <v>2110</v>
      </c>
      <c r="M87" s="445">
        <v>2777</v>
      </c>
      <c r="N87" s="448">
        <v>45716</v>
      </c>
      <c r="O87" s="449" t="s">
        <v>308</v>
      </c>
      <c r="P87" s="450"/>
      <c r="Q87" s="2"/>
      <c r="R87" s="2"/>
    </row>
    <row r="88" spans="2:18" s="451" customFormat="1" ht="15.75" x14ac:dyDescent="0.25">
      <c r="B88" s="443"/>
      <c r="C88" s="444" t="s">
        <v>306</v>
      </c>
      <c r="D88" s="445">
        <v>2777</v>
      </c>
      <c r="E88" s="445" t="s">
        <v>380</v>
      </c>
      <c r="F88" s="446">
        <v>44414</v>
      </c>
      <c r="G88" s="447">
        <v>3068.89</v>
      </c>
      <c r="H88" s="447">
        <v>2249.79</v>
      </c>
      <c r="I88" s="447">
        <v>819.1</v>
      </c>
      <c r="J88" s="957" t="s">
        <v>289</v>
      </c>
      <c r="K88" s="957" t="s">
        <v>279</v>
      </c>
      <c r="L88" s="445" t="s">
        <v>2110</v>
      </c>
      <c r="M88" s="445">
        <v>2777</v>
      </c>
      <c r="N88" s="448">
        <v>45716</v>
      </c>
      <c r="O88" s="449" t="s">
        <v>308</v>
      </c>
      <c r="P88" s="450"/>
      <c r="Q88" s="2"/>
      <c r="R88" s="2"/>
    </row>
    <row r="89" spans="2:18" s="451" customFormat="1" ht="15.75" x14ac:dyDescent="0.25">
      <c r="B89" s="443"/>
      <c r="C89" s="444" t="s">
        <v>306</v>
      </c>
      <c r="D89" s="445">
        <v>2777</v>
      </c>
      <c r="E89" s="445" t="s">
        <v>381</v>
      </c>
      <c r="F89" s="446">
        <v>44414</v>
      </c>
      <c r="G89" s="447">
        <v>3068.89</v>
      </c>
      <c r="H89" s="447">
        <v>2249.79</v>
      </c>
      <c r="I89" s="447">
        <v>819.1</v>
      </c>
      <c r="J89" s="957" t="s">
        <v>289</v>
      </c>
      <c r="K89" s="957" t="s">
        <v>279</v>
      </c>
      <c r="L89" s="445" t="s">
        <v>2110</v>
      </c>
      <c r="M89" s="445">
        <v>2777</v>
      </c>
      <c r="N89" s="448">
        <v>45716</v>
      </c>
      <c r="O89" s="449" t="s">
        <v>308</v>
      </c>
      <c r="P89" s="450"/>
      <c r="Q89" s="2"/>
      <c r="R89" s="2"/>
    </row>
    <row r="90" spans="2:18" s="451" customFormat="1" ht="15.75" x14ac:dyDescent="0.25">
      <c r="B90" s="443"/>
      <c r="C90" s="444" t="s">
        <v>306</v>
      </c>
      <c r="D90" s="445">
        <v>2777</v>
      </c>
      <c r="E90" s="445" t="s">
        <v>382</v>
      </c>
      <c r="F90" s="446">
        <v>44414</v>
      </c>
      <c r="G90" s="447">
        <v>3068.89</v>
      </c>
      <c r="H90" s="447">
        <v>2249.79</v>
      </c>
      <c r="I90" s="447">
        <v>819.1</v>
      </c>
      <c r="J90" s="957" t="s">
        <v>289</v>
      </c>
      <c r="K90" s="957" t="s">
        <v>279</v>
      </c>
      <c r="L90" s="445" t="s">
        <v>2110</v>
      </c>
      <c r="M90" s="445">
        <v>2777</v>
      </c>
      <c r="N90" s="448">
        <v>45716</v>
      </c>
      <c r="O90" s="449" t="s">
        <v>308</v>
      </c>
      <c r="P90" s="450"/>
      <c r="Q90" s="2"/>
      <c r="R90" s="2"/>
    </row>
    <row r="91" spans="2:18" s="451" customFormat="1" ht="15.75" x14ac:dyDescent="0.25">
      <c r="B91" s="443"/>
      <c r="C91" s="444" t="s">
        <v>306</v>
      </c>
      <c r="D91" s="445">
        <v>2777</v>
      </c>
      <c r="E91" s="445" t="s">
        <v>383</v>
      </c>
      <c r="F91" s="446">
        <v>44414</v>
      </c>
      <c r="G91" s="447">
        <v>3068.89</v>
      </c>
      <c r="H91" s="447">
        <v>2249.79</v>
      </c>
      <c r="I91" s="447">
        <v>819.1</v>
      </c>
      <c r="J91" s="957" t="s">
        <v>289</v>
      </c>
      <c r="K91" s="957" t="s">
        <v>279</v>
      </c>
      <c r="L91" s="445" t="s">
        <v>2110</v>
      </c>
      <c r="M91" s="445">
        <v>2777</v>
      </c>
      <c r="N91" s="448">
        <v>45716</v>
      </c>
      <c r="O91" s="449" t="s">
        <v>308</v>
      </c>
      <c r="P91" s="450"/>
      <c r="Q91" s="2"/>
      <c r="R91" s="2"/>
    </row>
    <row r="92" spans="2:18" s="451" customFormat="1" ht="15.75" x14ac:dyDescent="0.25">
      <c r="B92" s="443"/>
      <c r="C92" s="444" t="s">
        <v>306</v>
      </c>
      <c r="D92" s="445">
        <v>2777</v>
      </c>
      <c r="E92" s="445" t="s">
        <v>384</v>
      </c>
      <c r="F92" s="446">
        <v>44414</v>
      </c>
      <c r="G92" s="447">
        <v>3068.89</v>
      </c>
      <c r="H92" s="447">
        <v>2249.79</v>
      </c>
      <c r="I92" s="447">
        <v>819.1</v>
      </c>
      <c r="J92" s="957" t="s">
        <v>289</v>
      </c>
      <c r="K92" s="957" t="s">
        <v>279</v>
      </c>
      <c r="L92" s="445" t="s">
        <v>2110</v>
      </c>
      <c r="M92" s="445">
        <v>2777</v>
      </c>
      <c r="N92" s="448">
        <v>45716</v>
      </c>
      <c r="O92" s="449" t="s">
        <v>308</v>
      </c>
      <c r="P92" s="450"/>
      <c r="Q92" s="2"/>
      <c r="R92" s="2"/>
    </row>
    <row r="93" spans="2:18" s="451" customFormat="1" ht="15.75" x14ac:dyDescent="0.25">
      <c r="B93" s="443"/>
      <c r="C93" s="444" t="s">
        <v>306</v>
      </c>
      <c r="D93" s="445">
        <v>2777</v>
      </c>
      <c r="E93" s="445" t="s">
        <v>385</v>
      </c>
      <c r="F93" s="446">
        <v>44414</v>
      </c>
      <c r="G93" s="447">
        <v>3068.89</v>
      </c>
      <c r="H93" s="447">
        <v>2249.79</v>
      </c>
      <c r="I93" s="447">
        <v>819.1</v>
      </c>
      <c r="J93" s="957" t="s">
        <v>289</v>
      </c>
      <c r="K93" s="957" t="s">
        <v>279</v>
      </c>
      <c r="L93" s="445" t="s">
        <v>2110</v>
      </c>
      <c r="M93" s="445">
        <v>2777</v>
      </c>
      <c r="N93" s="448">
        <v>45716</v>
      </c>
      <c r="O93" s="449" t="s">
        <v>308</v>
      </c>
      <c r="P93" s="450"/>
      <c r="Q93" s="2"/>
      <c r="R93" s="2"/>
    </row>
    <row r="94" spans="2:18" s="451" customFormat="1" ht="15.75" x14ac:dyDescent="0.25">
      <c r="B94" s="443"/>
      <c r="C94" s="444" t="s">
        <v>306</v>
      </c>
      <c r="D94" s="445">
        <v>2777</v>
      </c>
      <c r="E94" s="445" t="s">
        <v>386</v>
      </c>
      <c r="F94" s="446">
        <v>44414</v>
      </c>
      <c r="G94" s="447">
        <v>3068.89</v>
      </c>
      <c r="H94" s="447">
        <v>2249.79</v>
      </c>
      <c r="I94" s="447">
        <v>819.1</v>
      </c>
      <c r="J94" s="957" t="s">
        <v>289</v>
      </c>
      <c r="K94" s="957" t="s">
        <v>279</v>
      </c>
      <c r="L94" s="445" t="s">
        <v>2110</v>
      </c>
      <c r="M94" s="445">
        <v>2777</v>
      </c>
      <c r="N94" s="448">
        <v>45716</v>
      </c>
      <c r="O94" s="449" t="s">
        <v>308</v>
      </c>
      <c r="P94" s="450"/>
      <c r="Q94" s="2"/>
      <c r="R94" s="2"/>
    </row>
    <row r="95" spans="2:18" s="451" customFormat="1" ht="15.75" x14ac:dyDescent="0.25">
      <c r="B95" s="443"/>
      <c r="C95" s="444" t="s">
        <v>306</v>
      </c>
      <c r="D95" s="445">
        <v>2777</v>
      </c>
      <c r="E95" s="445" t="s">
        <v>387</v>
      </c>
      <c r="F95" s="446">
        <v>44414</v>
      </c>
      <c r="G95" s="447">
        <v>3068.89</v>
      </c>
      <c r="H95" s="447">
        <v>2249.79</v>
      </c>
      <c r="I95" s="447">
        <v>819.1</v>
      </c>
      <c r="J95" s="957" t="s">
        <v>289</v>
      </c>
      <c r="K95" s="957" t="s">
        <v>279</v>
      </c>
      <c r="L95" s="445" t="s">
        <v>2110</v>
      </c>
      <c r="M95" s="445">
        <v>2777</v>
      </c>
      <c r="N95" s="448">
        <v>45716</v>
      </c>
      <c r="O95" s="449" t="s">
        <v>308</v>
      </c>
      <c r="P95" s="450"/>
      <c r="Q95" s="2"/>
      <c r="R95" s="2"/>
    </row>
    <row r="96" spans="2:18" s="451" customFormat="1" ht="15.75" x14ac:dyDescent="0.25">
      <c r="B96" s="443"/>
      <c r="C96" s="444" t="s">
        <v>306</v>
      </c>
      <c r="D96" s="445">
        <v>2777</v>
      </c>
      <c r="E96" s="445" t="s">
        <v>388</v>
      </c>
      <c r="F96" s="446">
        <v>44414</v>
      </c>
      <c r="G96" s="447">
        <v>3068.89</v>
      </c>
      <c r="H96" s="447">
        <v>2249.79</v>
      </c>
      <c r="I96" s="447">
        <v>819.1</v>
      </c>
      <c r="J96" s="957" t="s">
        <v>289</v>
      </c>
      <c r="K96" s="957" t="s">
        <v>279</v>
      </c>
      <c r="L96" s="445" t="s">
        <v>2110</v>
      </c>
      <c r="M96" s="445">
        <v>2777</v>
      </c>
      <c r="N96" s="448">
        <v>45716</v>
      </c>
      <c r="O96" s="449" t="s">
        <v>308</v>
      </c>
      <c r="P96" s="450"/>
      <c r="Q96" s="2"/>
      <c r="R96" s="2"/>
    </row>
    <row r="97" spans="2:18" s="451" customFormat="1" ht="15.75" x14ac:dyDescent="0.25">
      <c r="B97" s="443"/>
      <c r="C97" s="444" t="s">
        <v>306</v>
      </c>
      <c r="D97" s="445">
        <v>2777</v>
      </c>
      <c r="E97" s="445" t="s">
        <v>389</v>
      </c>
      <c r="F97" s="446">
        <v>44414</v>
      </c>
      <c r="G97" s="447">
        <v>3068.89</v>
      </c>
      <c r="H97" s="447">
        <v>2249.79</v>
      </c>
      <c r="I97" s="447">
        <v>819.1</v>
      </c>
      <c r="J97" s="957" t="s">
        <v>289</v>
      </c>
      <c r="K97" s="957" t="s">
        <v>279</v>
      </c>
      <c r="L97" s="445" t="s">
        <v>2110</v>
      </c>
      <c r="M97" s="445">
        <v>2777</v>
      </c>
      <c r="N97" s="448">
        <v>45716</v>
      </c>
      <c r="O97" s="449" t="s">
        <v>308</v>
      </c>
      <c r="P97" s="450"/>
      <c r="Q97" s="2"/>
      <c r="R97" s="2"/>
    </row>
    <row r="98" spans="2:18" s="451" customFormat="1" ht="15.75" x14ac:dyDescent="0.25">
      <c r="B98" s="443"/>
      <c r="C98" s="444" t="s">
        <v>306</v>
      </c>
      <c r="D98" s="445">
        <v>2777</v>
      </c>
      <c r="E98" s="445" t="s">
        <v>390</v>
      </c>
      <c r="F98" s="446">
        <v>44414</v>
      </c>
      <c r="G98" s="447">
        <v>3068.89</v>
      </c>
      <c r="H98" s="447">
        <v>2249.79</v>
      </c>
      <c r="I98" s="447">
        <v>819.1</v>
      </c>
      <c r="J98" s="957" t="s">
        <v>289</v>
      </c>
      <c r="K98" s="957" t="s">
        <v>279</v>
      </c>
      <c r="L98" s="445" t="s">
        <v>2110</v>
      </c>
      <c r="M98" s="445">
        <v>2777</v>
      </c>
      <c r="N98" s="448">
        <v>45716</v>
      </c>
      <c r="O98" s="449" t="s">
        <v>308</v>
      </c>
      <c r="P98" s="450"/>
      <c r="Q98" s="2"/>
      <c r="R98" s="2"/>
    </row>
    <row r="99" spans="2:18" s="451" customFormat="1" ht="15.75" x14ac:dyDescent="0.25">
      <c r="B99" s="443"/>
      <c r="C99" s="444" t="s">
        <v>306</v>
      </c>
      <c r="D99" s="445">
        <v>2777</v>
      </c>
      <c r="E99" s="445" t="s">
        <v>391</v>
      </c>
      <c r="F99" s="446">
        <v>44414</v>
      </c>
      <c r="G99" s="447">
        <v>3068.89</v>
      </c>
      <c r="H99" s="447">
        <v>2249.79</v>
      </c>
      <c r="I99" s="447">
        <v>819.1</v>
      </c>
      <c r="J99" s="957" t="s">
        <v>289</v>
      </c>
      <c r="K99" s="957" t="s">
        <v>279</v>
      </c>
      <c r="L99" s="445" t="s">
        <v>2110</v>
      </c>
      <c r="M99" s="445">
        <v>2777</v>
      </c>
      <c r="N99" s="448">
        <v>45716</v>
      </c>
      <c r="O99" s="449" t="s">
        <v>308</v>
      </c>
      <c r="P99" s="450"/>
      <c r="Q99" s="2"/>
      <c r="R99" s="2"/>
    </row>
    <row r="100" spans="2:18" s="451" customFormat="1" ht="15.75" x14ac:dyDescent="0.25">
      <c r="B100" s="443"/>
      <c r="C100" s="444" t="s">
        <v>306</v>
      </c>
      <c r="D100" s="445">
        <v>2777</v>
      </c>
      <c r="E100" s="445" t="s">
        <v>392</v>
      </c>
      <c r="F100" s="446">
        <v>44414</v>
      </c>
      <c r="G100" s="447">
        <v>3068.89</v>
      </c>
      <c r="H100" s="447">
        <v>2249.79</v>
      </c>
      <c r="I100" s="447">
        <v>819.1</v>
      </c>
      <c r="J100" s="957" t="s">
        <v>289</v>
      </c>
      <c r="K100" s="957" t="s">
        <v>279</v>
      </c>
      <c r="L100" s="445" t="s">
        <v>2110</v>
      </c>
      <c r="M100" s="445">
        <v>2777</v>
      </c>
      <c r="N100" s="448">
        <v>45716</v>
      </c>
      <c r="O100" s="449" t="s">
        <v>308</v>
      </c>
      <c r="P100" s="450"/>
      <c r="Q100" s="2"/>
      <c r="R100" s="2"/>
    </row>
    <row r="101" spans="2:18" s="451" customFormat="1" ht="15.75" x14ac:dyDescent="0.25">
      <c r="B101" s="443"/>
      <c r="C101" s="444" t="s">
        <v>306</v>
      </c>
      <c r="D101" s="445">
        <v>2777</v>
      </c>
      <c r="E101" s="445" t="s">
        <v>393</v>
      </c>
      <c r="F101" s="446">
        <v>44414</v>
      </c>
      <c r="G101" s="447">
        <v>3068.89</v>
      </c>
      <c r="H101" s="447">
        <v>2249.79</v>
      </c>
      <c r="I101" s="447">
        <v>819.1</v>
      </c>
      <c r="J101" s="957" t="s">
        <v>289</v>
      </c>
      <c r="K101" s="957" t="s">
        <v>279</v>
      </c>
      <c r="L101" s="445" t="s">
        <v>2110</v>
      </c>
      <c r="M101" s="445">
        <v>2777</v>
      </c>
      <c r="N101" s="448">
        <v>45716</v>
      </c>
      <c r="O101" s="449" t="s">
        <v>308</v>
      </c>
      <c r="P101" s="450"/>
      <c r="Q101" s="2"/>
      <c r="R101" s="2"/>
    </row>
    <row r="102" spans="2:18" s="451" customFormat="1" ht="15.75" x14ac:dyDescent="0.25">
      <c r="B102" s="443"/>
      <c r="C102" s="444" t="s">
        <v>306</v>
      </c>
      <c r="D102" s="445">
        <v>2777</v>
      </c>
      <c r="E102" s="445" t="s">
        <v>394</v>
      </c>
      <c r="F102" s="446">
        <v>44414</v>
      </c>
      <c r="G102" s="447">
        <v>3068.89</v>
      </c>
      <c r="H102" s="447">
        <v>2249.79</v>
      </c>
      <c r="I102" s="447">
        <v>819.1</v>
      </c>
      <c r="J102" s="957" t="s">
        <v>289</v>
      </c>
      <c r="K102" s="957" t="s">
        <v>279</v>
      </c>
      <c r="L102" s="445" t="s">
        <v>2110</v>
      </c>
      <c r="M102" s="445">
        <v>2777</v>
      </c>
      <c r="N102" s="448">
        <v>45716</v>
      </c>
      <c r="O102" s="449" t="s">
        <v>308</v>
      </c>
      <c r="P102" s="450"/>
      <c r="Q102" s="2"/>
      <c r="R102" s="2"/>
    </row>
    <row r="103" spans="2:18" s="451" customFormat="1" ht="15.75" x14ac:dyDescent="0.25">
      <c r="B103" s="443"/>
      <c r="C103" s="444" t="s">
        <v>306</v>
      </c>
      <c r="D103" s="445">
        <v>2777</v>
      </c>
      <c r="E103" s="445" t="s">
        <v>395</v>
      </c>
      <c r="F103" s="446">
        <v>44414</v>
      </c>
      <c r="G103" s="447">
        <v>3068.89</v>
      </c>
      <c r="H103" s="447">
        <v>2249.79</v>
      </c>
      <c r="I103" s="447">
        <v>819.1</v>
      </c>
      <c r="J103" s="957" t="s">
        <v>289</v>
      </c>
      <c r="K103" s="957" t="s">
        <v>279</v>
      </c>
      <c r="L103" s="445" t="s">
        <v>2110</v>
      </c>
      <c r="M103" s="445">
        <v>2777</v>
      </c>
      <c r="N103" s="448">
        <v>45716</v>
      </c>
      <c r="O103" s="449" t="s">
        <v>308</v>
      </c>
      <c r="P103" s="450"/>
      <c r="Q103" s="2"/>
      <c r="R103" s="2"/>
    </row>
    <row r="104" spans="2:18" s="451" customFormat="1" ht="15.75" x14ac:dyDescent="0.25">
      <c r="B104" s="443"/>
      <c r="C104" s="444" t="s">
        <v>306</v>
      </c>
      <c r="D104" s="445">
        <v>2777</v>
      </c>
      <c r="E104" s="445" t="s">
        <v>396</v>
      </c>
      <c r="F104" s="446">
        <v>44414</v>
      </c>
      <c r="G104" s="447">
        <v>3068.89</v>
      </c>
      <c r="H104" s="447">
        <v>2249.79</v>
      </c>
      <c r="I104" s="447">
        <v>819.1</v>
      </c>
      <c r="J104" s="957" t="s">
        <v>289</v>
      </c>
      <c r="K104" s="957" t="s">
        <v>279</v>
      </c>
      <c r="L104" s="445" t="s">
        <v>2110</v>
      </c>
      <c r="M104" s="445">
        <v>2777</v>
      </c>
      <c r="N104" s="448">
        <v>45716</v>
      </c>
      <c r="O104" s="449" t="s">
        <v>308</v>
      </c>
      <c r="P104" s="450"/>
      <c r="Q104" s="2"/>
      <c r="R104" s="2"/>
    </row>
    <row r="105" spans="2:18" s="451" customFormat="1" ht="15.75" x14ac:dyDescent="0.25">
      <c r="B105" s="443"/>
      <c r="C105" s="444" t="s">
        <v>306</v>
      </c>
      <c r="D105" s="445">
        <v>2777</v>
      </c>
      <c r="E105" s="445" t="s">
        <v>397</v>
      </c>
      <c r="F105" s="446">
        <v>44414</v>
      </c>
      <c r="G105" s="447">
        <v>3068.89</v>
      </c>
      <c r="H105" s="447">
        <v>2249.79</v>
      </c>
      <c r="I105" s="447">
        <v>819.1</v>
      </c>
      <c r="J105" s="957" t="s">
        <v>289</v>
      </c>
      <c r="K105" s="957" t="s">
        <v>279</v>
      </c>
      <c r="L105" s="445" t="s">
        <v>2110</v>
      </c>
      <c r="M105" s="445">
        <v>2777</v>
      </c>
      <c r="N105" s="448">
        <v>45716</v>
      </c>
      <c r="O105" s="449" t="s">
        <v>308</v>
      </c>
      <c r="P105" s="450"/>
      <c r="Q105" s="2"/>
      <c r="R105" s="2"/>
    </row>
    <row r="106" spans="2:18" s="451" customFormat="1" ht="15.75" x14ac:dyDescent="0.25">
      <c r="B106" s="443"/>
      <c r="C106" s="444" t="s">
        <v>306</v>
      </c>
      <c r="D106" s="445">
        <v>2777</v>
      </c>
      <c r="E106" s="445" t="s">
        <v>398</v>
      </c>
      <c r="F106" s="446">
        <v>44414</v>
      </c>
      <c r="G106" s="447">
        <v>3068.89</v>
      </c>
      <c r="H106" s="447">
        <v>2249.79</v>
      </c>
      <c r="I106" s="447">
        <v>819.1</v>
      </c>
      <c r="J106" s="957" t="s">
        <v>289</v>
      </c>
      <c r="K106" s="957" t="s">
        <v>279</v>
      </c>
      <c r="L106" s="445" t="s">
        <v>2110</v>
      </c>
      <c r="M106" s="445">
        <v>2777</v>
      </c>
      <c r="N106" s="448">
        <v>45716</v>
      </c>
      <c r="O106" s="449" t="s">
        <v>308</v>
      </c>
      <c r="P106" s="450"/>
      <c r="Q106" s="2"/>
      <c r="R106" s="2"/>
    </row>
    <row r="107" spans="2:18" s="451" customFormat="1" ht="15.75" x14ac:dyDescent="0.25">
      <c r="B107" s="443"/>
      <c r="C107" s="444" t="s">
        <v>306</v>
      </c>
      <c r="D107" s="445">
        <v>2777</v>
      </c>
      <c r="E107" s="445" t="s">
        <v>399</v>
      </c>
      <c r="F107" s="446">
        <v>44414</v>
      </c>
      <c r="G107" s="447">
        <v>3068.89</v>
      </c>
      <c r="H107" s="447">
        <v>2249.79</v>
      </c>
      <c r="I107" s="447">
        <v>819.1</v>
      </c>
      <c r="J107" s="957" t="s">
        <v>289</v>
      </c>
      <c r="K107" s="957" t="s">
        <v>279</v>
      </c>
      <c r="L107" s="445" t="s">
        <v>2110</v>
      </c>
      <c r="M107" s="445">
        <v>2777</v>
      </c>
      <c r="N107" s="448">
        <v>45716</v>
      </c>
      <c r="O107" s="449" t="s">
        <v>308</v>
      </c>
      <c r="P107" s="450"/>
      <c r="Q107" s="2"/>
      <c r="R107" s="2"/>
    </row>
    <row r="108" spans="2:18" s="451" customFormat="1" ht="15.75" x14ac:dyDescent="0.25">
      <c r="B108" s="443"/>
      <c r="C108" s="444" t="s">
        <v>306</v>
      </c>
      <c r="D108" s="445">
        <v>2777</v>
      </c>
      <c r="E108" s="445" t="s">
        <v>400</v>
      </c>
      <c r="F108" s="446">
        <v>44414</v>
      </c>
      <c r="G108" s="447">
        <v>3068.89</v>
      </c>
      <c r="H108" s="447">
        <v>2249.79</v>
      </c>
      <c r="I108" s="447">
        <v>819.1</v>
      </c>
      <c r="J108" s="957" t="s">
        <v>289</v>
      </c>
      <c r="K108" s="957" t="s">
        <v>279</v>
      </c>
      <c r="L108" s="445" t="s">
        <v>2110</v>
      </c>
      <c r="M108" s="445">
        <v>2777</v>
      </c>
      <c r="N108" s="448">
        <v>45716</v>
      </c>
      <c r="O108" s="449" t="s">
        <v>308</v>
      </c>
      <c r="P108" s="450"/>
      <c r="Q108" s="2"/>
      <c r="R108" s="2"/>
    </row>
    <row r="109" spans="2:18" s="451" customFormat="1" ht="15.75" x14ac:dyDescent="0.25">
      <c r="B109" s="443"/>
      <c r="C109" s="444" t="s">
        <v>306</v>
      </c>
      <c r="D109" s="445">
        <v>2777</v>
      </c>
      <c r="E109" s="445" t="s">
        <v>401</v>
      </c>
      <c r="F109" s="446">
        <v>44414</v>
      </c>
      <c r="G109" s="447">
        <v>3068.89</v>
      </c>
      <c r="H109" s="447">
        <v>2249.79</v>
      </c>
      <c r="I109" s="447">
        <v>819.1</v>
      </c>
      <c r="J109" s="957" t="s">
        <v>289</v>
      </c>
      <c r="K109" s="957" t="s">
        <v>279</v>
      </c>
      <c r="L109" s="445" t="s">
        <v>2110</v>
      </c>
      <c r="M109" s="445">
        <v>2777</v>
      </c>
      <c r="N109" s="448">
        <v>45716</v>
      </c>
      <c r="O109" s="449" t="s">
        <v>308</v>
      </c>
      <c r="P109" s="450"/>
      <c r="Q109" s="2"/>
      <c r="R109" s="2"/>
    </row>
    <row r="110" spans="2:18" s="451" customFormat="1" ht="15.75" x14ac:dyDescent="0.25">
      <c r="B110" s="443"/>
      <c r="C110" s="444" t="s">
        <v>306</v>
      </c>
      <c r="D110" s="445">
        <v>2777</v>
      </c>
      <c r="E110" s="445" t="s">
        <v>402</v>
      </c>
      <c r="F110" s="446">
        <v>44414</v>
      </c>
      <c r="G110" s="447">
        <v>3068.89</v>
      </c>
      <c r="H110" s="447">
        <v>2249.79</v>
      </c>
      <c r="I110" s="447">
        <v>819.1</v>
      </c>
      <c r="J110" s="957" t="s">
        <v>289</v>
      </c>
      <c r="K110" s="957" t="s">
        <v>279</v>
      </c>
      <c r="L110" s="445" t="s">
        <v>2110</v>
      </c>
      <c r="M110" s="445">
        <v>2777</v>
      </c>
      <c r="N110" s="448">
        <v>45716</v>
      </c>
      <c r="O110" s="449" t="s">
        <v>308</v>
      </c>
      <c r="P110" s="450"/>
      <c r="Q110" s="2"/>
      <c r="R110" s="2"/>
    </row>
    <row r="111" spans="2:18" s="451" customFormat="1" ht="15.75" x14ac:dyDescent="0.25">
      <c r="B111" s="443"/>
      <c r="C111" s="444" t="s">
        <v>306</v>
      </c>
      <c r="D111" s="445">
        <v>2777</v>
      </c>
      <c r="E111" s="445" t="s">
        <v>403</v>
      </c>
      <c r="F111" s="446">
        <v>44414</v>
      </c>
      <c r="G111" s="447">
        <v>3068.89</v>
      </c>
      <c r="H111" s="447">
        <v>2249.79</v>
      </c>
      <c r="I111" s="447">
        <v>819.1</v>
      </c>
      <c r="J111" s="957" t="s">
        <v>289</v>
      </c>
      <c r="K111" s="957" t="s">
        <v>279</v>
      </c>
      <c r="L111" s="445" t="s">
        <v>2110</v>
      </c>
      <c r="M111" s="445">
        <v>2777</v>
      </c>
      <c r="N111" s="448">
        <v>45716</v>
      </c>
      <c r="O111" s="449" t="s">
        <v>308</v>
      </c>
      <c r="P111" s="450"/>
      <c r="Q111" s="2"/>
      <c r="R111" s="2"/>
    </row>
    <row r="112" spans="2:18" s="451" customFormat="1" ht="15.75" x14ac:dyDescent="0.25">
      <c r="B112" s="443"/>
      <c r="C112" s="444" t="s">
        <v>306</v>
      </c>
      <c r="D112" s="445">
        <v>2777</v>
      </c>
      <c r="E112" s="445" t="s">
        <v>404</v>
      </c>
      <c r="F112" s="446">
        <v>44414</v>
      </c>
      <c r="G112" s="447">
        <v>3068.89</v>
      </c>
      <c r="H112" s="447">
        <v>2249.79</v>
      </c>
      <c r="I112" s="447">
        <v>819.1</v>
      </c>
      <c r="J112" s="957" t="s">
        <v>289</v>
      </c>
      <c r="K112" s="957" t="s">
        <v>279</v>
      </c>
      <c r="L112" s="445" t="s">
        <v>2110</v>
      </c>
      <c r="M112" s="445">
        <v>2777</v>
      </c>
      <c r="N112" s="448">
        <v>45716</v>
      </c>
      <c r="O112" s="449" t="s">
        <v>308</v>
      </c>
      <c r="P112" s="450"/>
      <c r="Q112" s="2"/>
      <c r="R112" s="2"/>
    </row>
    <row r="113" spans="2:18" s="451" customFormat="1" ht="15.75" x14ac:dyDescent="0.25">
      <c r="B113" s="443"/>
      <c r="C113" s="444" t="s">
        <v>306</v>
      </c>
      <c r="D113" s="445">
        <v>2777</v>
      </c>
      <c r="E113" s="445" t="s">
        <v>405</v>
      </c>
      <c r="F113" s="446">
        <v>44414</v>
      </c>
      <c r="G113" s="447">
        <v>3068.89</v>
      </c>
      <c r="H113" s="447">
        <v>2249.79</v>
      </c>
      <c r="I113" s="447">
        <v>819.1</v>
      </c>
      <c r="J113" s="957" t="s">
        <v>289</v>
      </c>
      <c r="K113" s="957" t="s">
        <v>279</v>
      </c>
      <c r="L113" s="445" t="s">
        <v>2110</v>
      </c>
      <c r="M113" s="445">
        <v>2777</v>
      </c>
      <c r="N113" s="448">
        <v>45716</v>
      </c>
      <c r="O113" s="449" t="s">
        <v>308</v>
      </c>
      <c r="P113" s="450"/>
      <c r="Q113" s="2"/>
      <c r="R113" s="2"/>
    </row>
    <row r="114" spans="2:18" s="451" customFormat="1" ht="15.75" x14ac:dyDescent="0.25">
      <c r="B114" s="443"/>
      <c r="C114" s="444" t="s">
        <v>306</v>
      </c>
      <c r="D114" s="445">
        <v>2777</v>
      </c>
      <c r="E114" s="445" t="s">
        <v>406</v>
      </c>
      <c r="F114" s="446">
        <v>44414</v>
      </c>
      <c r="G114" s="447">
        <v>3068.89</v>
      </c>
      <c r="H114" s="447">
        <v>2249.79</v>
      </c>
      <c r="I114" s="447">
        <v>819.1</v>
      </c>
      <c r="J114" s="957" t="s">
        <v>289</v>
      </c>
      <c r="K114" s="957" t="s">
        <v>279</v>
      </c>
      <c r="L114" s="445" t="s">
        <v>2110</v>
      </c>
      <c r="M114" s="445">
        <v>2777</v>
      </c>
      <c r="N114" s="448">
        <v>45716</v>
      </c>
      <c r="O114" s="449" t="s">
        <v>308</v>
      </c>
      <c r="P114" s="450"/>
      <c r="Q114" s="2"/>
      <c r="R114" s="2"/>
    </row>
    <row r="115" spans="2:18" s="451" customFormat="1" ht="15.75" x14ac:dyDescent="0.25">
      <c r="B115" s="443"/>
      <c r="C115" s="444" t="s">
        <v>306</v>
      </c>
      <c r="D115" s="445">
        <v>2777</v>
      </c>
      <c r="E115" s="445" t="s">
        <v>407</v>
      </c>
      <c r="F115" s="446">
        <v>44414</v>
      </c>
      <c r="G115" s="447">
        <v>3068.89</v>
      </c>
      <c r="H115" s="447">
        <v>2249.79</v>
      </c>
      <c r="I115" s="447">
        <v>819.1</v>
      </c>
      <c r="J115" s="957" t="s">
        <v>289</v>
      </c>
      <c r="K115" s="957" t="s">
        <v>279</v>
      </c>
      <c r="L115" s="445" t="s">
        <v>2110</v>
      </c>
      <c r="M115" s="445">
        <v>2777</v>
      </c>
      <c r="N115" s="448">
        <v>45716</v>
      </c>
      <c r="O115" s="449" t="s">
        <v>308</v>
      </c>
      <c r="P115" s="450"/>
      <c r="Q115" s="2"/>
      <c r="R115" s="2"/>
    </row>
    <row r="116" spans="2:18" s="451" customFormat="1" ht="15.75" x14ac:dyDescent="0.25">
      <c r="B116" s="443"/>
      <c r="C116" s="444" t="s">
        <v>306</v>
      </c>
      <c r="D116" s="445">
        <v>2777</v>
      </c>
      <c r="E116" s="445" t="s">
        <v>408</v>
      </c>
      <c r="F116" s="446">
        <v>44414</v>
      </c>
      <c r="G116" s="447">
        <v>3068.89</v>
      </c>
      <c r="H116" s="447">
        <v>2249.79</v>
      </c>
      <c r="I116" s="447">
        <v>819.1</v>
      </c>
      <c r="J116" s="957" t="s">
        <v>289</v>
      </c>
      <c r="K116" s="957" t="s">
        <v>279</v>
      </c>
      <c r="L116" s="445" t="s">
        <v>2110</v>
      </c>
      <c r="M116" s="445">
        <v>2777</v>
      </c>
      <c r="N116" s="448">
        <v>45716</v>
      </c>
      <c r="O116" s="449" t="s">
        <v>308</v>
      </c>
      <c r="P116" s="450"/>
      <c r="Q116" s="2"/>
      <c r="R116" s="2"/>
    </row>
    <row r="117" spans="2:18" s="451" customFormat="1" ht="15.75" x14ac:dyDescent="0.25">
      <c r="B117" s="443"/>
      <c r="C117" s="444" t="s">
        <v>306</v>
      </c>
      <c r="D117" s="445">
        <v>2777</v>
      </c>
      <c r="E117" s="445" t="s">
        <v>409</v>
      </c>
      <c r="F117" s="446">
        <v>44414</v>
      </c>
      <c r="G117" s="447">
        <v>3068.89</v>
      </c>
      <c r="H117" s="447">
        <v>2249.79</v>
      </c>
      <c r="I117" s="447">
        <v>819.1</v>
      </c>
      <c r="J117" s="957" t="s">
        <v>289</v>
      </c>
      <c r="K117" s="957" t="s">
        <v>279</v>
      </c>
      <c r="L117" s="445" t="s">
        <v>2110</v>
      </c>
      <c r="M117" s="445">
        <v>2777</v>
      </c>
      <c r="N117" s="448">
        <v>45716</v>
      </c>
      <c r="O117" s="449" t="s">
        <v>308</v>
      </c>
      <c r="P117" s="450"/>
      <c r="Q117" s="2"/>
      <c r="R117" s="2"/>
    </row>
    <row r="118" spans="2:18" s="451" customFormat="1" ht="15.75" x14ac:dyDescent="0.25">
      <c r="B118" s="443"/>
      <c r="C118" s="444" t="s">
        <v>306</v>
      </c>
      <c r="D118" s="445">
        <v>2777</v>
      </c>
      <c r="E118" s="445" t="s">
        <v>410</v>
      </c>
      <c r="F118" s="446">
        <v>44414</v>
      </c>
      <c r="G118" s="447">
        <v>3068.89</v>
      </c>
      <c r="H118" s="447">
        <v>2249.79</v>
      </c>
      <c r="I118" s="447">
        <v>819.1</v>
      </c>
      <c r="J118" s="957" t="s">
        <v>289</v>
      </c>
      <c r="K118" s="957" t="s">
        <v>279</v>
      </c>
      <c r="L118" s="445" t="s">
        <v>2110</v>
      </c>
      <c r="M118" s="445">
        <v>2777</v>
      </c>
      <c r="N118" s="448">
        <v>45716</v>
      </c>
      <c r="O118" s="449" t="s">
        <v>308</v>
      </c>
      <c r="P118" s="450"/>
      <c r="Q118" s="2"/>
      <c r="R118" s="2"/>
    </row>
    <row r="119" spans="2:18" s="451" customFormat="1" ht="15.75" x14ac:dyDescent="0.25">
      <c r="B119" s="443"/>
      <c r="C119" s="444" t="s">
        <v>306</v>
      </c>
      <c r="D119" s="445">
        <v>2777</v>
      </c>
      <c r="E119" s="445" t="s">
        <v>411</v>
      </c>
      <c r="F119" s="446">
        <v>44414</v>
      </c>
      <c r="G119" s="447">
        <v>3068.89</v>
      </c>
      <c r="H119" s="447">
        <v>2249.79</v>
      </c>
      <c r="I119" s="447">
        <v>819.1</v>
      </c>
      <c r="J119" s="957" t="s">
        <v>289</v>
      </c>
      <c r="K119" s="957" t="s">
        <v>279</v>
      </c>
      <c r="L119" s="445" t="s">
        <v>2110</v>
      </c>
      <c r="M119" s="445">
        <v>2777</v>
      </c>
      <c r="N119" s="448">
        <v>45716</v>
      </c>
      <c r="O119" s="449" t="s">
        <v>308</v>
      </c>
      <c r="P119" s="450"/>
      <c r="Q119" s="2"/>
      <c r="R119" s="2"/>
    </row>
    <row r="120" spans="2:18" s="451" customFormat="1" ht="15.75" x14ac:dyDescent="0.25">
      <c r="B120" s="443"/>
      <c r="C120" s="444" t="s">
        <v>306</v>
      </c>
      <c r="D120" s="445">
        <v>2777</v>
      </c>
      <c r="E120" s="445" t="s">
        <v>412</v>
      </c>
      <c r="F120" s="446">
        <v>44414</v>
      </c>
      <c r="G120" s="447">
        <v>3068.89</v>
      </c>
      <c r="H120" s="447">
        <v>2249.79</v>
      </c>
      <c r="I120" s="447">
        <v>819.1</v>
      </c>
      <c r="J120" s="957" t="s">
        <v>289</v>
      </c>
      <c r="K120" s="957" t="s">
        <v>279</v>
      </c>
      <c r="L120" s="445" t="s">
        <v>2110</v>
      </c>
      <c r="M120" s="445">
        <v>2777</v>
      </c>
      <c r="N120" s="448">
        <v>45716</v>
      </c>
      <c r="O120" s="449" t="s">
        <v>308</v>
      </c>
      <c r="P120" s="450"/>
      <c r="Q120" s="2"/>
      <c r="R120" s="2"/>
    </row>
    <row r="121" spans="2:18" s="451" customFormat="1" ht="15.75" x14ac:dyDescent="0.25">
      <c r="B121" s="443"/>
      <c r="C121" s="444" t="s">
        <v>306</v>
      </c>
      <c r="D121" s="445">
        <v>2777</v>
      </c>
      <c r="E121" s="445" t="s">
        <v>413</v>
      </c>
      <c r="F121" s="446">
        <v>44414</v>
      </c>
      <c r="G121" s="447">
        <v>3068.89</v>
      </c>
      <c r="H121" s="447">
        <v>2249.79</v>
      </c>
      <c r="I121" s="447">
        <v>819.1</v>
      </c>
      <c r="J121" s="957" t="s">
        <v>289</v>
      </c>
      <c r="K121" s="957" t="s">
        <v>279</v>
      </c>
      <c r="L121" s="445" t="s">
        <v>2110</v>
      </c>
      <c r="M121" s="445">
        <v>2777</v>
      </c>
      <c r="N121" s="448">
        <v>45716</v>
      </c>
      <c r="O121" s="449" t="s">
        <v>308</v>
      </c>
      <c r="P121" s="450"/>
      <c r="Q121" s="2"/>
      <c r="R121" s="2"/>
    </row>
    <row r="122" spans="2:18" s="451" customFormat="1" ht="15.75" x14ac:dyDescent="0.25">
      <c r="B122" s="443"/>
      <c r="C122" s="444" t="s">
        <v>306</v>
      </c>
      <c r="D122" s="445">
        <v>2777</v>
      </c>
      <c r="E122" s="445" t="s">
        <v>414</v>
      </c>
      <c r="F122" s="446">
        <v>44414</v>
      </c>
      <c r="G122" s="447">
        <v>3068.89</v>
      </c>
      <c r="H122" s="447">
        <v>2249.79</v>
      </c>
      <c r="I122" s="447">
        <v>819.1</v>
      </c>
      <c r="J122" s="957" t="s">
        <v>289</v>
      </c>
      <c r="K122" s="957" t="s">
        <v>279</v>
      </c>
      <c r="L122" s="445" t="s">
        <v>2110</v>
      </c>
      <c r="M122" s="445">
        <v>2777</v>
      </c>
      <c r="N122" s="448">
        <v>45716</v>
      </c>
      <c r="O122" s="449" t="s">
        <v>308</v>
      </c>
      <c r="P122" s="450"/>
      <c r="Q122" s="2"/>
      <c r="R122" s="2"/>
    </row>
    <row r="123" spans="2:18" s="451" customFormat="1" ht="15.75" x14ac:dyDescent="0.25">
      <c r="B123" s="443"/>
      <c r="C123" s="444" t="s">
        <v>306</v>
      </c>
      <c r="D123" s="445">
        <v>2777</v>
      </c>
      <c r="E123" s="445" t="s">
        <v>415</v>
      </c>
      <c r="F123" s="446">
        <v>44414</v>
      </c>
      <c r="G123" s="447">
        <v>3068.89</v>
      </c>
      <c r="H123" s="447">
        <v>2249.79</v>
      </c>
      <c r="I123" s="447">
        <v>819.1</v>
      </c>
      <c r="J123" s="957" t="s">
        <v>289</v>
      </c>
      <c r="K123" s="957" t="s">
        <v>279</v>
      </c>
      <c r="L123" s="445" t="s">
        <v>2110</v>
      </c>
      <c r="M123" s="445">
        <v>2777</v>
      </c>
      <c r="N123" s="448">
        <v>45716</v>
      </c>
      <c r="O123" s="449" t="s">
        <v>308</v>
      </c>
      <c r="P123" s="450"/>
      <c r="Q123" s="2"/>
      <c r="R123" s="2"/>
    </row>
    <row r="124" spans="2:18" s="451" customFormat="1" ht="15.75" x14ac:dyDescent="0.25">
      <c r="B124" s="443"/>
      <c r="C124" s="444" t="s">
        <v>306</v>
      </c>
      <c r="D124" s="445">
        <v>2777</v>
      </c>
      <c r="E124" s="445" t="s">
        <v>416</v>
      </c>
      <c r="F124" s="446">
        <v>44414</v>
      </c>
      <c r="G124" s="447">
        <v>3068.89</v>
      </c>
      <c r="H124" s="447">
        <v>2249.79</v>
      </c>
      <c r="I124" s="447">
        <v>819.1</v>
      </c>
      <c r="J124" s="957" t="s">
        <v>289</v>
      </c>
      <c r="K124" s="957" t="s">
        <v>279</v>
      </c>
      <c r="L124" s="445" t="s">
        <v>2110</v>
      </c>
      <c r="M124" s="445">
        <v>2777</v>
      </c>
      <c r="N124" s="448">
        <v>45716</v>
      </c>
      <c r="O124" s="449" t="s">
        <v>308</v>
      </c>
      <c r="P124" s="450"/>
      <c r="Q124" s="2"/>
      <c r="R124" s="2"/>
    </row>
    <row r="125" spans="2:18" s="451" customFormat="1" ht="15.75" x14ac:dyDescent="0.25">
      <c r="B125" s="443"/>
      <c r="C125" s="444" t="s">
        <v>306</v>
      </c>
      <c r="D125" s="445">
        <v>2777</v>
      </c>
      <c r="E125" s="445" t="s">
        <v>417</v>
      </c>
      <c r="F125" s="446">
        <v>44414</v>
      </c>
      <c r="G125" s="447">
        <v>3068.89</v>
      </c>
      <c r="H125" s="447">
        <v>2249.79</v>
      </c>
      <c r="I125" s="447">
        <v>819.1</v>
      </c>
      <c r="J125" s="957" t="s">
        <v>289</v>
      </c>
      <c r="K125" s="957" t="s">
        <v>279</v>
      </c>
      <c r="L125" s="445" t="s">
        <v>2110</v>
      </c>
      <c r="M125" s="445">
        <v>2777</v>
      </c>
      <c r="N125" s="448">
        <v>45716</v>
      </c>
      <c r="O125" s="449" t="s">
        <v>308</v>
      </c>
      <c r="P125" s="450"/>
      <c r="Q125" s="2"/>
      <c r="R125" s="2"/>
    </row>
    <row r="126" spans="2:18" s="451" customFormat="1" ht="15.75" x14ac:dyDescent="0.25">
      <c r="B126" s="443"/>
      <c r="C126" s="444" t="s">
        <v>306</v>
      </c>
      <c r="D126" s="445">
        <v>2777</v>
      </c>
      <c r="E126" s="445" t="s">
        <v>418</v>
      </c>
      <c r="F126" s="446">
        <v>44414</v>
      </c>
      <c r="G126" s="447">
        <v>3068.89</v>
      </c>
      <c r="H126" s="447">
        <v>2249.79</v>
      </c>
      <c r="I126" s="447">
        <v>819.1</v>
      </c>
      <c r="J126" s="957" t="s">
        <v>289</v>
      </c>
      <c r="K126" s="957" t="s">
        <v>279</v>
      </c>
      <c r="L126" s="445" t="s">
        <v>2110</v>
      </c>
      <c r="M126" s="445">
        <v>2777</v>
      </c>
      <c r="N126" s="448">
        <v>45716</v>
      </c>
      <c r="O126" s="449" t="s">
        <v>308</v>
      </c>
      <c r="P126" s="450"/>
      <c r="Q126" s="2"/>
      <c r="R126" s="2"/>
    </row>
    <row r="127" spans="2:18" s="451" customFormat="1" ht="15.75" x14ac:dyDescent="0.25">
      <c r="B127" s="443"/>
      <c r="C127" s="444" t="s">
        <v>306</v>
      </c>
      <c r="D127" s="445">
        <v>2777</v>
      </c>
      <c r="E127" s="445" t="s">
        <v>419</v>
      </c>
      <c r="F127" s="446">
        <v>44414</v>
      </c>
      <c r="G127" s="447">
        <v>3068.89</v>
      </c>
      <c r="H127" s="447">
        <v>2249.79</v>
      </c>
      <c r="I127" s="447">
        <v>819.1</v>
      </c>
      <c r="J127" s="957" t="s">
        <v>289</v>
      </c>
      <c r="K127" s="957" t="s">
        <v>279</v>
      </c>
      <c r="L127" s="445" t="s">
        <v>2110</v>
      </c>
      <c r="M127" s="445">
        <v>2777</v>
      </c>
      <c r="N127" s="448">
        <v>45716</v>
      </c>
      <c r="O127" s="449" t="s">
        <v>308</v>
      </c>
      <c r="P127" s="450"/>
      <c r="Q127" s="2"/>
      <c r="R127" s="2"/>
    </row>
    <row r="128" spans="2:18" s="451" customFormat="1" ht="15.75" x14ac:dyDescent="0.25">
      <c r="B128" s="443"/>
      <c r="C128" s="444" t="s">
        <v>306</v>
      </c>
      <c r="D128" s="445">
        <v>2777</v>
      </c>
      <c r="E128" s="445" t="s">
        <v>420</v>
      </c>
      <c r="F128" s="446">
        <v>44414</v>
      </c>
      <c r="G128" s="447">
        <v>3068.89</v>
      </c>
      <c r="H128" s="447">
        <v>2249.79</v>
      </c>
      <c r="I128" s="447">
        <v>819.1</v>
      </c>
      <c r="J128" s="957" t="s">
        <v>289</v>
      </c>
      <c r="K128" s="957" t="s">
        <v>279</v>
      </c>
      <c r="L128" s="445" t="s">
        <v>2110</v>
      </c>
      <c r="M128" s="445">
        <v>2777</v>
      </c>
      <c r="N128" s="448">
        <v>45716</v>
      </c>
      <c r="O128" s="449" t="s">
        <v>308</v>
      </c>
      <c r="P128" s="450"/>
      <c r="Q128" s="2"/>
      <c r="R128" s="2"/>
    </row>
    <row r="129" spans="2:18" s="451" customFormat="1" ht="15.75" x14ac:dyDescent="0.25">
      <c r="B129" s="443"/>
      <c r="C129" s="444" t="s">
        <v>306</v>
      </c>
      <c r="D129" s="445">
        <v>2777</v>
      </c>
      <c r="E129" s="445" t="s">
        <v>421</v>
      </c>
      <c r="F129" s="446">
        <v>44414</v>
      </c>
      <c r="G129" s="447">
        <v>3068.89</v>
      </c>
      <c r="H129" s="447">
        <v>2249.79</v>
      </c>
      <c r="I129" s="447">
        <v>819.1</v>
      </c>
      <c r="J129" s="957" t="s">
        <v>289</v>
      </c>
      <c r="K129" s="957" t="s">
        <v>279</v>
      </c>
      <c r="L129" s="445" t="s">
        <v>2110</v>
      </c>
      <c r="M129" s="445">
        <v>2777</v>
      </c>
      <c r="N129" s="448">
        <v>45716</v>
      </c>
      <c r="O129" s="449" t="s">
        <v>308</v>
      </c>
      <c r="P129" s="450"/>
      <c r="Q129" s="2"/>
      <c r="R129" s="2"/>
    </row>
    <row r="130" spans="2:18" s="451" customFormat="1" ht="15.75" x14ac:dyDescent="0.25">
      <c r="B130" s="443"/>
      <c r="C130" s="444" t="s">
        <v>306</v>
      </c>
      <c r="D130" s="445">
        <v>2777</v>
      </c>
      <c r="E130" s="445" t="s">
        <v>422</v>
      </c>
      <c r="F130" s="446">
        <v>44414</v>
      </c>
      <c r="G130" s="447">
        <v>3068.89</v>
      </c>
      <c r="H130" s="447">
        <v>2249.79</v>
      </c>
      <c r="I130" s="447">
        <v>819.1</v>
      </c>
      <c r="J130" s="957" t="s">
        <v>289</v>
      </c>
      <c r="K130" s="957" t="s">
        <v>279</v>
      </c>
      <c r="L130" s="445" t="s">
        <v>2110</v>
      </c>
      <c r="M130" s="445">
        <v>2777</v>
      </c>
      <c r="N130" s="448">
        <v>45716</v>
      </c>
      <c r="O130" s="449" t="s">
        <v>308</v>
      </c>
      <c r="P130" s="450"/>
      <c r="Q130" s="2"/>
      <c r="R130" s="2"/>
    </row>
    <row r="131" spans="2:18" s="451" customFormat="1" ht="15.75" x14ac:dyDescent="0.25">
      <c r="B131" s="443"/>
      <c r="C131" s="444" t="s">
        <v>306</v>
      </c>
      <c r="D131" s="445">
        <v>2777</v>
      </c>
      <c r="E131" s="445" t="s">
        <v>423</v>
      </c>
      <c r="F131" s="446">
        <v>44414</v>
      </c>
      <c r="G131" s="447">
        <v>3068.89</v>
      </c>
      <c r="H131" s="447">
        <v>2249.79</v>
      </c>
      <c r="I131" s="447">
        <v>819.1</v>
      </c>
      <c r="J131" s="957" t="s">
        <v>289</v>
      </c>
      <c r="K131" s="957" t="s">
        <v>279</v>
      </c>
      <c r="L131" s="445" t="s">
        <v>2110</v>
      </c>
      <c r="M131" s="445">
        <v>2777</v>
      </c>
      <c r="N131" s="448">
        <v>45716</v>
      </c>
      <c r="O131" s="449" t="s">
        <v>308</v>
      </c>
      <c r="P131" s="450"/>
      <c r="Q131" s="2"/>
      <c r="R131" s="2"/>
    </row>
    <row r="132" spans="2:18" s="451" customFormat="1" ht="15.75" x14ac:dyDescent="0.25">
      <c r="B132" s="443"/>
      <c r="C132" s="444" t="s">
        <v>306</v>
      </c>
      <c r="D132" s="445">
        <v>2777</v>
      </c>
      <c r="E132" s="445" t="s">
        <v>424</v>
      </c>
      <c r="F132" s="446">
        <v>44414</v>
      </c>
      <c r="G132" s="447">
        <v>3068.89</v>
      </c>
      <c r="H132" s="447">
        <v>2249.79</v>
      </c>
      <c r="I132" s="447">
        <v>819.1</v>
      </c>
      <c r="J132" s="957" t="s">
        <v>289</v>
      </c>
      <c r="K132" s="957" t="s">
        <v>279</v>
      </c>
      <c r="L132" s="445" t="s">
        <v>2110</v>
      </c>
      <c r="M132" s="445">
        <v>2777</v>
      </c>
      <c r="N132" s="448">
        <v>45716</v>
      </c>
      <c r="O132" s="449" t="s">
        <v>308</v>
      </c>
      <c r="P132" s="450"/>
      <c r="Q132" s="2"/>
      <c r="R132" s="2"/>
    </row>
    <row r="133" spans="2:18" s="451" customFormat="1" ht="15.75" x14ac:dyDescent="0.25">
      <c r="B133" s="443"/>
      <c r="C133" s="444" t="s">
        <v>306</v>
      </c>
      <c r="D133" s="445">
        <v>2777</v>
      </c>
      <c r="E133" s="445" t="s">
        <v>425</v>
      </c>
      <c r="F133" s="446">
        <v>44414</v>
      </c>
      <c r="G133" s="447">
        <v>3068.89</v>
      </c>
      <c r="H133" s="447">
        <v>2249.79</v>
      </c>
      <c r="I133" s="447">
        <v>819.1</v>
      </c>
      <c r="J133" s="957" t="s">
        <v>289</v>
      </c>
      <c r="K133" s="957" t="s">
        <v>279</v>
      </c>
      <c r="L133" s="445" t="s">
        <v>2110</v>
      </c>
      <c r="M133" s="445">
        <v>2777</v>
      </c>
      <c r="N133" s="448">
        <v>45716</v>
      </c>
      <c r="O133" s="449" t="s">
        <v>308</v>
      </c>
      <c r="P133" s="450"/>
      <c r="Q133" s="2"/>
      <c r="R133" s="2"/>
    </row>
    <row r="134" spans="2:18" s="451" customFormat="1" ht="15.75" x14ac:dyDescent="0.25">
      <c r="B134" s="443"/>
      <c r="C134" s="444" t="s">
        <v>306</v>
      </c>
      <c r="D134" s="445">
        <v>2777</v>
      </c>
      <c r="E134" s="445" t="s">
        <v>426</v>
      </c>
      <c r="F134" s="446">
        <v>44414</v>
      </c>
      <c r="G134" s="447">
        <v>3068.89</v>
      </c>
      <c r="H134" s="447">
        <v>2249.79</v>
      </c>
      <c r="I134" s="447">
        <v>819.1</v>
      </c>
      <c r="J134" s="957" t="s">
        <v>289</v>
      </c>
      <c r="K134" s="957" t="s">
        <v>279</v>
      </c>
      <c r="L134" s="445" t="s">
        <v>2110</v>
      </c>
      <c r="M134" s="445">
        <v>2777</v>
      </c>
      <c r="N134" s="448">
        <v>45716</v>
      </c>
      <c r="O134" s="449" t="s">
        <v>308</v>
      </c>
      <c r="P134" s="450"/>
      <c r="Q134" s="2"/>
      <c r="R134" s="2"/>
    </row>
    <row r="135" spans="2:18" s="451" customFormat="1" ht="15.75" x14ac:dyDescent="0.25">
      <c r="B135" s="443"/>
      <c r="C135" s="444" t="s">
        <v>306</v>
      </c>
      <c r="D135" s="445">
        <v>2777</v>
      </c>
      <c r="E135" s="445" t="s">
        <v>427</v>
      </c>
      <c r="F135" s="446">
        <v>44414</v>
      </c>
      <c r="G135" s="447">
        <v>3068.89</v>
      </c>
      <c r="H135" s="447">
        <v>2249.79</v>
      </c>
      <c r="I135" s="447">
        <v>819.1</v>
      </c>
      <c r="J135" s="957" t="s">
        <v>289</v>
      </c>
      <c r="K135" s="957" t="s">
        <v>279</v>
      </c>
      <c r="L135" s="445" t="s">
        <v>2110</v>
      </c>
      <c r="M135" s="445">
        <v>2777</v>
      </c>
      <c r="N135" s="448">
        <v>45716</v>
      </c>
      <c r="O135" s="449" t="s">
        <v>308</v>
      </c>
      <c r="P135" s="450"/>
      <c r="Q135" s="2"/>
      <c r="R135" s="2"/>
    </row>
    <row r="136" spans="2:18" s="451" customFormat="1" ht="15.75" x14ac:dyDescent="0.25">
      <c r="B136" s="443"/>
      <c r="C136" s="444" t="s">
        <v>306</v>
      </c>
      <c r="D136" s="445">
        <v>2777</v>
      </c>
      <c r="E136" s="445" t="s">
        <v>428</v>
      </c>
      <c r="F136" s="446">
        <v>44414</v>
      </c>
      <c r="G136" s="447">
        <v>3068.89</v>
      </c>
      <c r="H136" s="447">
        <v>2249.79</v>
      </c>
      <c r="I136" s="447">
        <v>819.1</v>
      </c>
      <c r="J136" s="957" t="s">
        <v>289</v>
      </c>
      <c r="K136" s="957" t="s">
        <v>279</v>
      </c>
      <c r="L136" s="445" t="s">
        <v>2110</v>
      </c>
      <c r="M136" s="445">
        <v>2777</v>
      </c>
      <c r="N136" s="448">
        <v>45716</v>
      </c>
      <c r="O136" s="449" t="s">
        <v>308</v>
      </c>
      <c r="P136" s="450"/>
      <c r="Q136" s="2"/>
      <c r="R136" s="2"/>
    </row>
    <row r="137" spans="2:18" s="451" customFormat="1" ht="15.75" x14ac:dyDescent="0.25">
      <c r="B137" s="443"/>
      <c r="C137" s="444" t="s">
        <v>306</v>
      </c>
      <c r="D137" s="445">
        <v>2777</v>
      </c>
      <c r="E137" s="445" t="s">
        <v>429</v>
      </c>
      <c r="F137" s="446">
        <v>44414</v>
      </c>
      <c r="G137" s="447">
        <v>3068.89</v>
      </c>
      <c r="H137" s="447">
        <v>2249.79</v>
      </c>
      <c r="I137" s="447">
        <v>819.1</v>
      </c>
      <c r="J137" s="957" t="s">
        <v>289</v>
      </c>
      <c r="K137" s="957" t="s">
        <v>279</v>
      </c>
      <c r="L137" s="445" t="s">
        <v>2110</v>
      </c>
      <c r="M137" s="445">
        <v>2777</v>
      </c>
      <c r="N137" s="448">
        <v>45716</v>
      </c>
      <c r="O137" s="449" t="s">
        <v>308</v>
      </c>
      <c r="P137" s="450"/>
      <c r="Q137" s="2"/>
      <c r="R137" s="2"/>
    </row>
    <row r="138" spans="2:18" s="451" customFormat="1" ht="15.75" x14ac:dyDescent="0.25">
      <c r="B138" s="443"/>
      <c r="C138" s="444" t="s">
        <v>306</v>
      </c>
      <c r="D138" s="445">
        <v>2777</v>
      </c>
      <c r="E138" s="445" t="s">
        <v>430</v>
      </c>
      <c r="F138" s="446">
        <v>44414</v>
      </c>
      <c r="G138" s="447">
        <v>3068.89</v>
      </c>
      <c r="H138" s="447">
        <v>2249.79</v>
      </c>
      <c r="I138" s="447">
        <v>819.1</v>
      </c>
      <c r="J138" s="957" t="s">
        <v>289</v>
      </c>
      <c r="K138" s="957" t="s">
        <v>279</v>
      </c>
      <c r="L138" s="445" t="s">
        <v>2110</v>
      </c>
      <c r="M138" s="445">
        <v>2777</v>
      </c>
      <c r="N138" s="448">
        <v>45716</v>
      </c>
      <c r="O138" s="449" t="s">
        <v>308</v>
      </c>
      <c r="P138" s="450"/>
      <c r="Q138" s="2"/>
      <c r="R138" s="2"/>
    </row>
    <row r="139" spans="2:18" s="451" customFormat="1" ht="15.75" x14ac:dyDescent="0.25">
      <c r="B139" s="443"/>
      <c r="C139" s="444" t="s">
        <v>306</v>
      </c>
      <c r="D139" s="445">
        <v>2777</v>
      </c>
      <c r="E139" s="445" t="s">
        <v>431</v>
      </c>
      <c r="F139" s="446">
        <v>44414</v>
      </c>
      <c r="G139" s="447">
        <v>3068.89</v>
      </c>
      <c r="H139" s="447">
        <v>2249.79</v>
      </c>
      <c r="I139" s="447">
        <v>819.1</v>
      </c>
      <c r="J139" s="957" t="s">
        <v>289</v>
      </c>
      <c r="K139" s="957" t="s">
        <v>279</v>
      </c>
      <c r="L139" s="445" t="s">
        <v>2110</v>
      </c>
      <c r="M139" s="445">
        <v>2777</v>
      </c>
      <c r="N139" s="448">
        <v>45716</v>
      </c>
      <c r="O139" s="449" t="s">
        <v>308</v>
      </c>
      <c r="P139" s="450"/>
      <c r="Q139" s="2"/>
      <c r="R139" s="2"/>
    </row>
    <row r="140" spans="2:18" s="451" customFormat="1" ht="15.75" x14ac:dyDescent="0.25">
      <c r="B140" s="443"/>
      <c r="C140" s="444" t="s">
        <v>306</v>
      </c>
      <c r="D140" s="445">
        <v>2777</v>
      </c>
      <c r="E140" s="445" t="s">
        <v>432</v>
      </c>
      <c r="F140" s="446">
        <v>44414</v>
      </c>
      <c r="G140" s="447">
        <v>3068.89</v>
      </c>
      <c r="H140" s="447">
        <v>2249.79</v>
      </c>
      <c r="I140" s="447">
        <v>819.1</v>
      </c>
      <c r="J140" s="957" t="s">
        <v>289</v>
      </c>
      <c r="K140" s="957" t="s">
        <v>279</v>
      </c>
      <c r="L140" s="445" t="s">
        <v>2110</v>
      </c>
      <c r="M140" s="445">
        <v>2777</v>
      </c>
      <c r="N140" s="448">
        <v>45716</v>
      </c>
      <c r="O140" s="449" t="s">
        <v>308</v>
      </c>
      <c r="P140" s="450"/>
      <c r="Q140" s="2"/>
      <c r="R140" s="2"/>
    </row>
    <row r="141" spans="2:18" s="451" customFormat="1" ht="15.75" x14ac:dyDescent="0.25">
      <c r="B141" s="443"/>
      <c r="C141" s="444" t="s">
        <v>306</v>
      </c>
      <c r="D141" s="445">
        <v>2777</v>
      </c>
      <c r="E141" s="445" t="s">
        <v>433</v>
      </c>
      <c r="F141" s="446">
        <v>44414</v>
      </c>
      <c r="G141" s="447">
        <v>3068.89</v>
      </c>
      <c r="H141" s="447">
        <v>2249.79</v>
      </c>
      <c r="I141" s="447">
        <v>819.1</v>
      </c>
      <c r="J141" s="957" t="s">
        <v>289</v>
      </c>
      <c r="K141" s="957" t="s">
        <v>279</v>
      </c>
      <c r="L141" s="445" t="s">
        <v>2110</v>
      </c>
      <c r="M141" s="445">
        <v>2777</v>
      </c>
      <c r="N141" s="448">
        <v>45716</v>
      </c>
      <c r="O141" s="449" t="s">
        <v>308</v>
      </c>
      <c r="P141" s="450"/>
      <c r="Q141" s="2"/>
      <c r="R141" s="2"/>
    </row>
    <row r="142" spans="2:18" s="451" customFormat="1" ht="15.75" x14ac:dyDescent="0.25">
      <c r="B142" s="443"/>
      <c r="C142" s="444" t="s">
        <v>306</v>
      </c>
      <c r="D142" s="445">
        <v>2777</v>
      </c>
      <c r="E142" s="445" t="s">
        <v>434</v>
      </c>
      <c r="F142" s="446">
        <v>44414</v>
      </c>
      <c r="G142" s="447">
        <v>3068.89</v>
      </c>
      <c r="H142" s="447">
        <v>2249.79</v>
      </c>
      <c r="I142" s="447">
        <v>819.1</v>
      </c>
      <c r="J142" s="957" t="s">
        <v>289</v>
      </c>
      <c r="K142" s="957" t="s">
        <v>279</v>
      </c>
      <c r="L142" s="445" t="s">
        <v>2110</v>
      </c>
      <c r="M142" s="445">
        <v>2777</v>
      </c>
      <c r="N142" s="448">
        <v>45716</v>
      </c>
      <c r="O142" s="449" t="s">
        <v>308</v>
      </c>
      <c r="P142" s="450"/>
      <c r="Q142" s="2"/>
      <c r="R142" s="2"/>
    </row>
    <row r="143" spans="2:18" s="451" customFormat="1" ht="15.75" x14ac:dyDescent="0.25">
      <c r="B143" s="443"/>
      <c r="C143" s="444" t="s">
        <v>306</v>
      </c>
      <c r="D143" s="445">
        <v>2777</v>
      </c>
      <c r="E143" s="445" t="s">
        <v>435</v>
      </c>
      <c r="F143" s="446">
        <v>44414</v>
      </c>
      <c r="G143" s="447">
        <v>3068.89</v>
      </c>
      <c r="H143" s="447">
        <v>2249.79</v>
      </c>
      <c r="I143" s="447">
        <v>819.1</v>
      </c>
      <c r="J143" s="957" t="s">
        <v>289</v>
      </c>
      <c r="K143" s="957" t="s">
        <v>279</v>
      </c>
      <c r="L143" s="445" t="s">
        <v>2110</v>
      </c>
      <c r="M143" s="445">
        <v>2777</v>
      </c>
      <c r="N143" s="448">
        <v>45716</v>
      </c>
      <c r="O143" s="449" t="s">
        <v>308</v>
      </c>
      <c r="P143" s="450"/>
      <c r="Q143" s="2"/>
      <c r="R143" s="2"/>
    </row>
    <row r="144" spans="2:18" s="451" customFormat="1" ht="15.75" x14ac:dyDescent="0.25">
      <c r="B144" s="443"/>
      <c r="C144" s="444" t="s">
        <v>306</v>
      </c>
      <c r="D144" s="445">
        <v>2777</v>
      </c>
      <c r="E144" s="445" t="s">
        <v>436</v>
      </c>
      <c r="F144" s="446">
        <v>44414</v>
      </c>
      <c r="G144" s="447">
        <v>3068.89</v>
      </c>
      <c r="H144" s="447">
        <v>2249.79</v>
      </c>
      <c r="I144" s="447">
        <v>819.1</v>
      </c>
      <c r="J144" s="957" t="s">
        <v>289</v>
      </c>
      <c r="K144" s="957" t="s">
        <v>279</v>
      </c>
      <c r="L144" s="445" t="s">
        <v>2110</v>
      </c>
      <c r="M144" s="445">
        <v>2777</v>
      </c>
      <c r="N144" s="448">
        <v>45716</v>
      </c>
      <c r="O144" s="449" t="s">
        <v>308</v>
      </c>
      <c r="P144" s="450"/>
      <c r="Q144" s="2"/>
      <c r="R144" s="2"/>
    </row>
    <row r="145" spans="2:18" s="451" customFormat="1" ht="15.75" x14ac:dyDescent="0.25">
      <c r="B145" s="443"/>
      <c r="C145" s="444" t="s">
        <v>306</v>
      </c>
      <c r="D145" s="445">
        <v>2777</v>
      </c>
      <c r="E145" s="445" t="s">
        <v>437</v>
      </c>
      <c r="F145" s="446">
        <v>44414</v>
      </c>
      <c r="G145" s="447">
        <v>3068.89</v>
      </c>
      <c r="H145" s="447">
        <v>2249.79</v>
      </c>
      <c r="I145" s="447">
        <v>819.1</v>
      </c>
      <c r="J145" s="957" t="s">
        <v>289</v>
      </c>
      <c r="K145" s="957" t="s">
        <v>279</v>
      </c>
      <c r="L145" s="445" t="s">
        <v>2110</v>
      </c>
      <c r="M145" s="445">
        <v>2777</v>
      </c>
      <c r="N145" s="448">
        <v>45716</v>
      </c>
      <c r="O145" s="449" t="s">
        <v>308</v>
      </c>
      <c r="P145" s="450"/>
      <c r="Q145" s="2"/>
      <c r="R145" s="2"/>
    </row>
    <row r="146" spans="2:18" s="451" customFormat="1" ht="15.75" x14ac:dyDescent="0.25">
      <c r="B146" s="443"/>
      <c r="C146" s="444" t="s">
        <v>306</v>
      </c>
      <c r="D146" s="445">
        <v>2777</v>
      </c>
      <c r="E146" s="445" t="s">
        <v>438</v>
      </c>
      <c r="F146" s="446">
        <v>44414</v>
      </c>
      <c r="G146" s="447">
        <v>3068.89</v>
      </c>
      <c r="H146" s="447">
        <v>2249.79</v>
      </c>
      <c r="I146" s="447">
        <v>819.1</v>
      </c>
      <c r="J146" s="957" t="s">
        <v>289</v>
      </c>
      <c r="K146" s="957" t="s">
        <v>279</v>
      </c>
      <c r="L146" s="445" t="s">
        <v>2110</v>
      </c>
      <c r="M146" s="445">
        <v>2777</v>
      </c>
      <c r="N146" s="448">
        <v>45716</v>
      </c>
      <c r="O146" s="449" t="s">
        <v>308</v>
      </c>
      <c r="P146" s="450"/>
      <c r="Q146" s="2"/>
      <c r="R146" s="2"/>
    </row>
    <row r="147" spans="2:18" s="451" customFormat="1" ht="15.75" x14ac:dyDescent="0.25">
      <c r="B147" s="443"/>
      <c r="C147" s="444" t="s">
        <v>306</v>
      </c>
      <c r="D147" s="445">
        <v>2777</v>
      </c>
      <c r="E147" s="445" t="s">
        <v>439</v>
      </c>
      <c r="F147" s="446">
        <v>44414</v>
      </c>
      <c r="G147" s="447">
        <v>3068.89</v>
      </c>
      <c r="H147" s="447">
        <v>2249.79</v>
      </c>
      <c r="I147" s="447">
        <v>819.1</v>
      </c>
      <c r="J147" s="957" t="s">
        <v>289</v>
      </c>
      <c r="K147" s="957" t="s">
        <v>279</v>
      </c>
      <c r="L147" s="445" t="s">
        <v>2110</v>
      </c>
      <c r="M147" s="445">
        <v>2777</v>
      </c>
      <c r="N147" s="448">
        <v>45716</v>
      </c>
      <c r="O147" s="449" t="s">
        <v>308</v>
      </c>
      <c r="P147" s="450"/>
      <c r="Q147" s="2"/>
      <c r="R147" s="2"/>
    </row>
    <row r="148" spans="2:18" s="451" customFormat="1" ht="15.75" x14ac:dyDescent="0.25">
      <c r="B148" s="443"/>
      <c r="C148" s="444" t="s">
        <v>306</v>
      </c>
      <c r="D148" s="445">
        <v>2777</v>
      </c>
      <c r="E148" s="445" t="s">
        <v>440</v>
      </c>
      <c r="F148" s="446">
        <v>44414</v>
      </c>
      <c r="G148" s="447">
        <v>3068.89</v>
      </c>
      <c r="H148" s="447">
        <v>2249.79</v>
      </c>
      <c r="I148" s="447">
        <v>819.1</v>
      </c>
      <c r="J148" s="957" t="s">
        <v>289</v>
      </c>
      <c r="K148" s="957" t="s">
        <v>279</v>
      </c>
      <c r="L148" s="445" t="s">
        <v>2110</v>
      </c>
      <c r="M148" s="445">
        <v>2777</v>
      </c>
      <c r="N148" s="448">
        <v>45716</v>
      </c>
      <c r="O148" s="449" t="s">
        <v>308</v>
      </c>
      <c r="P148" s="450"/>
      <c r="Q148" s="2"/>
      <c r="R148" s="2"/>
    </row>
    <row r="149" spans="2:18" s="451" customFormat="1" ht="15.75" x14ac:dyDescent="0.25">
      <c r="B149" s="443"/>
      <c r="C149" s="444" t="s">
        <v>306</v>
      </c>
      <c r="D149" s="445">
        <v>2777</v>
      </c>
      <c r="E149" s="445" t="s">
        <v>441</v>
      </c>
      <c r="F149" s="446">
        <v>44414</v>
      </c>
      <c r="G149" s="447">
        <v>3068.89</v>
      </c>
      <c r="H149" s="447">
        <v>2249.79</v>
      </c>
      <c r="I149" s="447">
        <v>819.1</v>
      </c>
      <c r="J149" s="957" t="s">
        <v>289</v>
      </c>
      <c r="K149" s="957" t="s">
        <v>279</v>
      </c>
      <c r="L149" s="445" t="s">
        <v>2110</v>
      </c>
      <c r="M149" s="445">
        <v>2777</v>
      </c>
      <c r="N149" s="448">
        <v>45716</v>
      </c>
      <c r="O149" s="449" t="s">
        <v>308</v>
      </c>
      <c r="P149" s="450"/>
      <c r="Q149" s="2"/>
      <c r="R149" s="2"/>
    </row>
    <row r="150" spans="2:18" s="451" customFormat="1" ht="15.75" x14ac:dyDescent="0.25">
      <c r="B150" s="443"/>
      <c r="C150" s="444" t="s">
        <v>306</v>
      </c>
      <c r="D150" s="445">
        <v>2777</v>
      </c>
      <c r="E150" s="445" t="s">
        <v>442</v>
      </c>
      <c r="F150" s="446">
        <v>44414</v>
      </c>
      <c r="G150" s="447">
        <v>3068.89</v>
      </c>
      <c r="H150" s="447">
        <v>2249.79</v>
      </c>
      <c r="I150" s="447">
        <v>819.1</v>
      </c>
      <c r="J150" s="957" t="s">
        <v>289</v>
      </c>
      <c r="K150" s="957" t="s">
        <v>279</v>
      </c>
      <c r="L150" s="445" t="s">
        <v>2110</v>
      </c>
      <c r="M150" s="445">
        <v>2777</v>
      </c>
      <c r="N150" s="448">
        <v>45716</v>
      </c>
      <c r="O150" s="449" t="s">
        <v>308</v>
      </c>
      <c r="P150" s="450"/>
      <c r="Q150" s="2"/>
      <c r="R150" s="2"/>
    </row>
    <row r="151" spans="2:18" s="451" customFormat="1" ht="15.75" x14ac:dyDescent="0.25">
      <c r="B151" s="443"/>
      <c r="C151" s="444" t="s">
        <v>306</v>
      </c>
      <c r="D151" s="445">
        <v>2777</v>
      </c>
      <c r="E151" s="445" t="s">
        <v>443</v>
      </c>
      <c r="F151" s="446">
        <v>44414</v>
      </c>
      <c r="G151" s="447">
        <v>3068.89</v>
      </c>
      <c r="H151" s="447">
        <v>2249.79</v>
      </c>
      <c r="I151" s="447">
        <v>819.1</v>
      </c>
      <c r="J151" s="957" t="s">
        <v>289</v>
      </c>
      <c r="K151" s="957" t="s">
        <v>279</v>
      </c>
      <c r="L151" s="445" t="s">
        <v>2110</v>
      </c>
      <c r="M151" s="445">
        <v>2777</v>
      </c>
      <c r="N151" s="448">
        <v>45716</v>
      </c>
      <c r="O151" s="449" t="s">
        <v>308</v>
      </c>
      <c r="P151" s="450"/>
      <c r="Q151" s="2"/>
      <c r="R151" s="2"/>
    </row>
    <row r="152" spans="2:18" s="451" customFormat="1" ht="15.75" x14ac:dyDescent="0.25">
      <c r="B152" s="443"/>
      <c r="C152" s="444" t="s">
        <v>306</v>
      </c>
      <c r="D152" s="445">
        <v>2777</v>
      </c>
      <c r="E152" s="445" t="s">
        <v>444</v>
      </c>
      <c r="F152" s="446">
        <v>44414</v>
      </c>
      <c r="G152" s="447">
        <v>3068.89</v>
      </c>
      <c r="H152" s="447">
        <v>2249.79</v>
      </c>
      <c r="I152" s="447">
        <v>819.1</v>
      </c>
      <c r="J152" s="957" t="s">
        <v>289</v>
      </c>
      <c r="K152" s="957" t="s">
        <v>279</v>
      </c>
      <c r="L152" s="445" t="s">
        <v>2110</v>
      </c>
      <c r="M152" s="445">
        <v>2777</v>
      </c>
      <c r="N152" s="448">
        <v>45716</v>
      </c>
      <c r="O152" s="449" t="s">
        <v>308</v>
      </c>
      <c r="P152" s="450"/>
      <c r="Q152" s="2"/>
      <c r="R152" s="2"/>
    </row>
    <row r="153" spans="2:18" s="451" customFormat="1" ht="15.75" x14ac:dyDescent="0.25">
      <c r="B153" s="443"/>
      <c r="C153" s="444" t="s">
        <v>306</v>
      </c>
      <c r="D153" s="445">
        <v>2777</v>
      </c>
      <c r="E153" s="445" t="s">
        <v>445</v>
      </c>
      <c r="F153" s="446">
        <v>44414</v>
      </c>
      <c r="G153" s="447">
        <v>3068.89</v>
      </c>
      <c r="H153" s="447">
        <v>2249.79</v>
      </c>
      <c r="I153" s="447">
        <v>819.1</v>
      </c>
      <c r="J153" s="957" t="s">
        <v>289</v>
      </c>
      <c r="K153" s="957" t="s">
        <v>279</v>
      </c>
      <c r="L153" s="445" t="s">
        <v>2110</v>
      </c>
      <c r="M153" s="445">
        <v>2777</v>
      </c>
      <c r="N153" s="448">
        <v>45716</v>
      </c>
      <c r="O153" s="449" t="s">
        <v>308</v>
      </c>
      <c r="P153" s="450"/>
      <c r="Q153" s="2"/>
      <c r="R153" s="2"/>
    </row>
    <row r="154" spans="2:18" s="451" customFormat="1" ht="15.75" x14ac:dyDescent="0.25">
      <c r="B154" s="443"/>
      <c r="C154" s="444" t="s">
        <v>306</v>
      </c>
      <c r="D154" s="445">
        <v>2777</v>
      </c>
      <c r="E154" s="445" t="s">
        <v>446</v>
      </c>
      <c r="F154" s="446">
        <v>44414</v>
      </c>
      <c r="G154" s="447">
        <v>3068.89</v>
      </c>
      <c r="H154" s="447">
        <v>2249.79</v>
      </c>
      <c r="I154" s="447">
        <v>819.1</v>
      </c>
      <c r="J154" s="957" t="s">
        <v>289</v>
      </c>
      <c r="K154" s="957" t="s">
        <v>279</v>
      </c>
      <c r="L154" s="445" t="s">
        <v>2110</v>
      </c>
      <c r="M154" s="445">
        <v>2777</v>
      </c>
      <c r="N154" s="448">
        <v>45716</v>
      </c>
      <c r="O154" s="449" t="s">
        <v>308</v>
      </c>
      <c r="P154" s="450"/>
      <c r="Q154" s="2"/>
      <c r="R154" s="2"/>
    </row>
    <row r="155" spans="2:18" s="451" customFormat="1" ht="15.75" x14ac:dyDescent="0.25">
      <c r="B155" s="443"/>
      <c r="C155" s="444" t="s">
        <v>306</v>
      </c>
      <c r="D155" s="445">
        <v>2777</v>
      </c>
      <c r="E155" s="445" t="s">
        <v>447</v>
      </c>
      <c r="F155" s="446">
        <v>44414</v>
      </c>
      <c r="G155" s="447">
        <v>3068.89</v>
      </c>
      <c r="H155" s="447">
        <v>2249.79</v>
      </c>
      <c r="I155" s="447">
        <v>819.1</v>
      </c>
      <c r="J155" s="957" t="s">
        <v>289</v>
      </c>
      <c r="K155" s="957" t="s">
        <v>279</v>
      </c>
      <c r="L155" s="445" t="s">
        <v>2110</v>
      </c>
      <c r="M155" s="445">
        <v>2777</v>
      </c>
      <c r="N155" s="448">
        <v>45716</v>
      </c>
      <c r="O155" s="449" t="s">
        <v>308</v>
      </c>
      <c r="P155" s="450"/>
      <c r="Q155" s="2"/>
      <c r="R155" s="2"/>
    </row>
    <row r="156" spans="2:18" s="451" customFormat="1" ht="15.75" x14ac:dyDescent="0.25">
      <c r="B156" s="443"/>
      <c r="C156" s="444" t="s">
        <v>306</v>
      </c>
      <c r="D156" s="445">
        <v>2777</v>
      </c>
      <c r="E156" s="445" t="s">
        <v>448</v>
      </c>
      <c r="F156" s="446">
        <v>44414</v>
      </c>
      <c r="G156" s="447">
        <v>3068.89</v>
      </c>
      <c r="H156" s="447">
        <v>2249.79</v>
      </c>
      <c r="I156" s="447">
        <v>819.1</v>
      </c>
      <c r="J156" s="957" t="s">
        <v>289</v>
      </c>
      <c r="K156" s="957" t="s">
        <v>279</v>
      </c>
      <c r="L156" s="445" t="s">
        <v>2110</v>
      </c>
      <c r="M156" s="445">
        <v>2777</v>
      </c>
      <c r="N156" s="448">
        <v>45716</v>
      </c>
      <c r="O156" s="449" t="s">
        <v>308</v>
      </c>
      <c r="P156" s="450"/>
      <c r="Q156" s="2"/>
      <c r="R156" s="2"/>
    </row>
    <row r="157" spans="2:18" s="451" customFormat="1" ht="15.75" x14ac:dyDescent="0.25">
      <c r="B157" s="443"/>
      <c r="C157" s="444" t="s">
        <v>306</v>
      </c>
      <c r="D157" s="445">
        <v>2777</v>
      </c>
      <c r="E157" s="445" t="s">
        <v>449</v>
      </c>
      <c r="F157" s="446">
        <v>44414</v>
      </c>
      <c r="G157" s="447">
        <v>3068.89</v>
      </c>
      <c r="H157" s="447">
        <v>2249.79</v>
      </c>
      <c r="I157" s="447">
        <v>819.1</v>
      </c>
      <c r="J157" s="957" t="s">
        <v>289</v>
      </c>
      <c r="K157" s="957" t="s">
        <v>279</v>
      </c>
      <c r="L157" s="445" t="s">
        <v>2110</v>
      </c>
      <c r="M157" s="445">
        <v>2777</v>
      </c>
      <c r="N157" s="448">
        <v>45716</v>
      </c>
      <c r="O157" s="449" t="s">
        <v>308</v>
      </c>
      <c r="P157" s="450"/>
      <c r="Q157" s="2"/>
      <c r="R157" s="2"/>
    </row>
    <row r="158" spans="2:18" s="451" customFormat="1" ht="15.75" x14ac:dyDescent="0.25">
      <c r="B158" s="443"/>
      <c r="C158" s="444" t="s">
        <v>306</v>
      </c>
      <c r="D158" s="445">
        <v>2777</v>
      </c>
      <c r="E158" s="445" t="s">
        <v>450</v>
      </c>
      <c r="F158" s="446">
        <v>44414</v>
      </c>
      <c r="G158" s="447">
        <v>3068.89</v>
      </c>
      <c r="H158" s="447">
        <v>2249.79</v>
      </c>
      <c r="I158" s="447">
        <v>819.1</v>
      </c>
      <c r="J158" s="957" t="s">
        <v>289</v>
      </c>
      <c r="K158" s="957" t="s">
        <v>279</v>
      </c>
      <c r="L158" s="445" t="s">
        <v>2110</v>
      </c>
      <c r="M158" s="445">
        <v>2777</v>
      </c>
      <c r="N158" s="448">
        <v>45716</v>
      </c>
      <c r="O158" s="449" t="s">
        <v>308</v>
      </c>
      <c r="P158" s="450"/>
      <c r="Q158" s="2"/>
      <c r="R158" s="2"/>
    </row>
    <row r="159" spans="2:18" s="451" customFormat="1" ht="15.75" x14ac:dyDescent="0.25">
      <c r="B159" s="443"/>
      <c r="C159" s="444" t="s">
        <v>306</v>
      </c>
      <c r="D159" s="445">
        <v>2777</v>
      </c>
      <c r="E159" s="445" t="s">
        <v>451</v>
      </c>
      <c r="F159" s="446">
        <v>44414</v>
      </c>
      <c r="G159" s="447">
        <v>3068.89</v>
      </c>
      <c r="H159" s="447">
        <v>2249.79</v>
      </c>
      <c r="I159" s="447">
        <v>819.1</v>
      </c>
      <c r="J159" s="957" t="s">
        <v>289</v>
      </c>
      <c r="K159" s="957" t="s">
        <v>279</v>
      </c>
      <c r="L159" s="445" t="s">
        <v>2110</v>
      </c>
      <c r="M159" s="445">
        <v>2777</v>
      </c>
      <c r="N159" s="448">
        <v>45716</v>
      </c>
      <c r="O159" s="449" t="s">
        <v>308</v>
      </c>
      <c r="P159" s="450"/>
      <c r="Q159" s="2"/>
      <c r="R159" s="2"/>
    </row>
    <row r="160" spans="2:18" s="451" customFormat="1" ht="15.75" x14ac:dyDescent="0.25">
      <c r="B160" s="443"/>
      <c r="C160" s="444" t="s">
        <v>306</v>
      </c>
      <c r="D160" s="445">
        <v>2777</v>
      </c>
      <c r="E160" s="445" t="s">
        <v>452</v>
      </c>
      <c r="F160" s="446">
        <v>44414</v>
      </c>
      <c r="G160" s="447">
        <v>3068.89</v>
      </c>
      <c r="H160" s="447">
        <v>2249.79</v>
      </c>
      <c r="I160" s="447">
        <v>819.1</v>
      </c>
      <c r="J160" s="957" t="s">
        <v>289</v>
      </c>
      <c r="K160" s="957" t="s">
        <v>279</v>
      </c>
      <c r="L160" s="445" t="s">
        <v>2110</v>
      </c>
      <c r="M160" s="445">
        <v>2777</v>
      </c>
      <c r="N160" s="448">
        <v>45716</v>
      </c>
      <c r="O160" s="449" t="s">
        <v>308</v>
      </c>
      <c r="P160" s="450"/>
      <c r="Q160" s="2"/>
      <c r="R160" s="2"/>
    </row>
    <row r="161" spans="2:18" s="451" customFormat="1" ht="15.75" x14ac:dyDescent="0.25">
      <c r="B161" s="443"/>
      <c r="C161" s="444" t="s">
        <v>306</v>
      </c>
      <c r="D161" s="445">
        <v>2777</v>
      </c>
      <c r="E161" s="445" t="s">
        <v>453</v>
      </c>
      <c r="F161" s="446">
        <v>44414</v>
      </c>
      <c r="G161" s="447">
        <v>3068.89</v>
      </c>
      <c r="H161" s="447">
        <v>2249.79</v>
      </c>
      <c r="I161" s="447">
        <v>819.1</v>
      </c>
      <c r="J161" s="957" t="s">
        <v>289</v>
      </c>
      <c r="K161" s="957" t="s">
        <v>279</v>
      </c>
      <c r="L161" s="445" t="s">
        <v>2110</v>
      </c>
      <c r="M161" s="445">
        <v>2777</v>
      </c>
      <c r="N161" s="448">
        <v>45716</v>
      </c>
      <c r="O161" s="449" t="s">
        <v>308</v>
      </c>
      <c r="P161" s="450"/>
      <c r="Q161" s="2"/>
      <c r="R161" s="2"/>
    </row>
    <row r="162" spans="2:18" s="451" customFormat="1" ht="15.75" x14ac:dyDescent="0.25">
      <c r="B162" s="443"/>
      <c r="C162" s="444" t="s">
        <v>306</v>
      </c>
      <c r="D162" s="445">
        <v>2777</v>
      </c>
      <c r="E162" s="445" t="s">
        <v>454</v>
      </c>
      <c r="F162" s="446">
        <v>44414</v>
      </c>
      <c r="G162" s="447">
        <v>3068.89</v>
      </c>
      <c r="H162" s="447">
        <v>2249.79</v>
      </c>
      <c r="I162" s="447">
        <v>819.1</v>
      </c>
      <c r="J162" s="957" t="s">
        <v>289</v>
      </c>
      <c r="K162" s="957" t="s">
        <v>279</v>
      </c>
      <c r="L162" s="445" t="s">
        <v>2110</v>
      </c>
      <c r="M162" s="445">
        <v>2777</v>
      </c>
      <c r="N162" s="448">
        <v>45716</v>
      </c>
      <c r="O162" s="449" t="s">
        <v>308</v>
      </c>
      <c r="P162" s="450"/>
      <c r="Q162" s="2"/>
      <c r="R162" s="2"/>
    </row>
    <row r="163" spans="2:18" s="451" customFormat="1" ht="15.75" x14ac:dyDescent="0.25">
      <c r="B163" s="443"/>
      <c r="C163" s="444" t="s">
        <v>306</v>
      </c>
      <c r="D163" s="445">
        <v>2777</v>
      </c>
      <c r="E163" s="445" t="s">
        <v>455</v>
      </c>
      <c r="F163" s="446">
        <v>44414</v>
      </c>
      <c r="G163" s="447">
        <v>3068.89</v>
      </c>
      <c r="H163" s="447">
        <v>2249.79</v>
      </c>
      <c r="I163" s="447">
        <v>819.1</v>
      </c>
      <c r="J163" s="957" t="s">
        <v>289</v>
      </c>
      <c r="K163" s="957" t="s">
        <v>279</v>
      </c>
      <c r="L163" s="445" t="s">
        <v>2110</v>
      </c>
      <c r="M163" s="445">
        <v>2777</v>
      </c>
      <c r="N163" s="448">
        <v>45716</v>
      </c>
      <c r="O163" s="449" t="s">
        <v>308</v>
      </c>
      <c r="P163" s="450"/>
      <c r="Q163" s="2"/>
      <c r="R163" s="2"/>
    </row>
    <row r="164" spans="2:18" s="451" customFormat="1" ht="15.75" x14ac:dyDescent="0.25">
      <c r="B164" s="443"/>
      <c r="C164" s="444" t="s">
        <v>306</v>
      </c>
      <c r="D164" s="445">
        <v>2777</v>
      </c>
      <c r="E164" s="445" t="s">
        <v>456</v>
      </c>
      <c r="F164" s="446">
        <v>44414</v>
      </c>
      <c r="G164" s="447">
        <v>3068.89</v>
      </c>
      <c r="H164" s="447">
        <v>2249.79</v>
      </c>
      <c r="I164" s="447">
        <v>819.1</v>
      </c>
      <c r="J164" s="957" t="s">
        <v>289</v>
      </c>
      <c r="K164" s="957" t="s">
        <v>279</v>
      </c>
      <c r="L164" s="445" t="s">
        <v>2110</v>
      </c>
      <c r="M164" s="445">
        <v>2777</v>
      </c>
      <c r="N164" s="448">
        <v>45716</v>
      </c>
      <c r="O164" s="449" t="s">
        <v>308</v>
      </c>
      <c r="P164" s="450"/>
      <c r="Q164" s="2"/>
      <c r="R164" s="2"/>
    </row>
    <row r="165" spans="2:18" s="451" customFormat="1" ht="15.75" x14ac:dyDescent="0.25">
      <c r="B165" s="443"/>
      <c r="C165" s="444" t="s">
        <v>306</v>
      </c>
      <c r="D165" s="445">
        <v>2777</v>
      </c>
      <c r="E165" s="445" t="s">
        <v>457</v>
      </c>
      <c r="F165" s="446">
        <v>44414</v>
      </c>
      <c r="G165" s="447">
        <v>3068.89</v>
      </c>
      <c r="H165" s="447">
        <v>2249.79</v>
      </c>
      <c r="I165" s="447">
        <v>819.1</v>
      </c>
      <c r="J165" s="957" t="s">
        <v>289</v>
      </c>
      <c r="K165" s="957" t="s">
        <v>279</v>
      </c>
      <c r="L165" s="445" t="s">
        <v>2110</v>
      </c>
      <c r="M165" s="445">
        <v>2777</v>
      </c>
      <c r="N165" s="448">
        <v>45716</v>
      </c>
      <c r="O165" s="449" t="s">
        <v>308</v>
      </c>
      <c r="P165" s="450"/>
      <c r="Q165" s="2"/>
      <c r="R165" s="2"/>
    </row>
    <row r="166" spans="2:18" s="451" customFormat="1" ht="15.75" x14ac:dyDescent="0.25">
      <c r="B166" s="443"/>
      <c r="C166" s="444" t="s">
        <v>306</v>
      </c>
      <c r="D166" s="445">
        <v>2777</v>
      </c>
      <c r="E166" s="445" t="s">
        <v>458</v>
      </c>
      <c r="F166" s="446">
        <v>44414</v>
      </c>
      <c r="G166" s="447">
        <v>3068.89</v>
      </c>
      <c r="H166" s="447">
        <v>2249.79</v>
      </c>
      <c r="I166" s="447">
        <v>819.1</v>
      </c>
      <c r="J166" s="957" t="s">
        <v>289</v>
      </c>
      <c r="K166" s="957" t="s">
        <v>279</v>
      </c>
      <c r="L166" s="445" t="s">
        <v>2110</v>
      </c>
      <c r="M166" s="445">
        <v>2777</v>
      </c>
      <c r="N166" s="448">
        <v>45716</v>
      </c>
      <c r="O166" s="449" t="s">
        <v>308</v>
      </c>
      <c r="P166" s="450"/>
      <c r="Q166" s="2"/>
      <c r="R166" s="2"/>
    </row>
    <row r="167" spans="2:18" s="451" customFormat="1" ht="15.75" x14ac:dyDescent="0.25">
      <c r="B167" s="443"/>
      <c r="C167" s="444" t="s">
        <v>306</v>
      </c>
      <c r="D167" s="445">
        <v>2777</v>
      </c>
      <c r="E167" s="445" t="s">
        <v>459</v>
      </c>
      <c r="F167" s="446">
        <v>44414</v>
      </c>
      <c r="G167" s="447">
        <v>3068.89</v>
      </c>
      <c r="H167" s="447">
        <v>2249.79</v>
      </c>
      <c r="I167" s="447">
        <v>819.1</v>
      </c>
      <c r="J167" s="957" t="s">
        <v>289</v>
      </c>
      <c r="K167" s="957" t="s">
        <v>279</v>
      </c>
      <c r="L167" s="445" t="s">
        <v>2110</v>
      </c>
      <c r="M167" s="445">
        <v>2777</v>
      </c>
      <c r="N167" s="448">
        <v>45716</v>
      </c>
      <c r="O167" s="449" t="s">
        <v>308</v>
      </c>
      <c r="P167" s="450"/>
      <c r="Q167" s="2"/>
      <c r="R167" s="2"/>
    </row>
    <row r="168" spans="2:18" s="451" customFormat="1" ht="15.75" x14ac:dyDescent="0.25">
      <c r="B168" s="443"/>
      <c r="C168" s="444" t="s">
        <v>306</v>
      </c>
      <c r="D168" s="445">
        <v>2777</v>
      </c>
      <c r="E168" s="445" t="s">
        <v>460</v>
      </c>
      <c r="F168" s="446">
        <v>44414</v>
      </c>
      <c r="G168" s="447">
        <v>3068.89</v>
      </c>
      <c r="H168" s="447">
        <v>2249.79</v>
      </c>
      <c r="I168" s="447">
        <v>819.1</v>
      </c>
      <c r="J168" s="957" t="s">
        <v>289</v>
      </c>
      <c r="K168" s="957" t="s">
        <v>279</v>
      </c>
      <c r="L168" s="445" t="s">
        <v>2110</v>
      </c>
      <c r="M168" s="445">
        <v>2777</v>
      </c>
      <c r="N168" s="448">
        <v>45716</v>
      </c>
      <c r="O168" s="449" t="s">
        <v>308</v>
      </c>
      <c r="P168" s="450"/>
      <c r="Q168" s="2"/>
      <c r="R168" s="2"/>
    </row>
    <row r="169" spans="2:18" s="451" customFormat="1" ht="15.75" x14ac:dyDescent="0.25">
      <c r="B169" s="443"/>
      <c r="C169" s="444" t="s">
        <v>306</v>
      </c>
      <c r="D169" s="445">
        <v>2777</v>
      </c>
      <c r="E169" s="445" t="s">
        <v>461</v>
      </c>
      <c r="F169" s="446">
        <v>44414</v>
      </c>
      <c r="G169" s="447">
        <v>3068.89</v>
      </c>
      <c r="H169" s="447">
        <v>2249.79</v>
      </c>
      <c r="I169" s="447">
        <v>819.1</v>
      </c>
      <c r="J169" s="957" t="s">
        <v>289</v>
      </c>
      <c r="K169" s="957" t="s">
        <v>279</v>
      </c>
      <c r="L169" s="445" t="s">
        <v>2110</v>
      </c>
      <c r="M169" s="445">
        <v>2777</v>
      </c>
      <c r="N169" s="448">
        <v>45716</v>
      </c>
      <c r="O169" s="449" t="s">
        <v>308</v>
      </c>
      <c r="P169" s="450"/>
      <c r="Q169" s="2"/>
      <c r="R169" s="2"/>
    </row>
    <row r="170" spans="2:18" s="451" customFormat="1" ht="15.75" x14ac:dyDescent="0.25">
      <c r="B170" s="443"/>
      <c r="C170" s="444" t="s">
        <v>306</v>
      </c>
      <c r="D170" s="445">
        <v>2777</v>
      </c>
      <c r="E170" s="445" t="s">
        <v>462</v>
      </c>
      <c r="F170" s="446">
        <v>44414</v>
      </c>
      <c r="G170" s="447">
        <v>3068.89</v>
      </c>
      <c r="H170" s="447">
        <v>2249.79</v>
      </c>
      <c r="I170" s="447">
        <v>819.1</v>
      </c>
      <c r="J170" s="957" t="s">
        <v>289</v>
      </c>
      <c r="K170" s="957" t="s">
        <v>279</v>
      </c>
      <c r="L170" s="445" t="s">
        <v>2110</v>
      </c>
      <c r="M170" s="445">
        <v>2777</v>
      </c>
      <c r="N170" s="448">
        <v>45716</v>
      </c>
      <c r="O170" s="449" t="s">
        <v>308</v>
      </c>
      <c r="P170" s="450"/>
      <c r="Q170" s="2"/>
      <c r="R170" s="2"/>
    </row>
    <row r="171" spans="2:18" s="451" customFormat="1" ht="15.75" x14ac:dyDescent="0.25">
      <c r="B171" s="443"/>
      <c r="C171" s="444" t="s">
        <v>306</v>
      </c>
      <c r="D171" s="445">
        <v>2777</v>
      </c>
      <c r="E171" s="445" t="s">
        <v>463</v>
      </c>
      <c r="F171" s="446">
        <v>44414</v>
      </c>
      <c r="G171" s="447">
        <v>3068.89</v>
      </c>
      <c r="H171" s="447">
        <v>2249.79</v>
      </c>
      <c r="I171" s="447">
        <v>819.1</v>
      </c>
      <c r="J171" s="957" t="s">
        <v>289</v>
      </c>
      <c r="K171" s="957" t="s">
        <v>279</v>
      </c>
      <c r="L171" s="445" t="s">
        <v>2110</v>
      </c>
      <c r="M171" s="445">
        <v>2777</v>
      </c>
      <c r="N171" s="448">
        <v>45716</v>
      </c>
      <c r="O171" s="449" t="s">
        <v>308</v>
      </c>
      <c r="P171" s="450"/>
      <c r="Q171" s="2"/>
      <c r="R171" s="2"/>
    </row>
    <row r="172" spans="2:18" s="451" customFormat="1" ht="15.75" x14ac:dyDescent="0.25">
      <c r="B172" s="443"/>
      <c r="C172" s="444" t="s">
        <v>306</v>
      </c>
      <c r="D172" s="445">
        <v>2777</v>
      </c>
      <c r="E172" s="445" t="s">
        <v>464</v>
      </c>
      <c r="F172" s="446">
        <v>44414</v>
      </c>
      <c r="G172" s="447">
        <v>3068.89</v>
      </c>
      <c r="H172" s="447">
        <v>2249.79</v>
      </c>
      <c r="I172" s="447">
        <v>819.1</v>
      </c>
      <c r="J172" s="957" t="s">
        <v>289</v>
      </c>
      <c r="K172" s="957" t="s">
        <v>279</v>
      </c>
      <c r="L172" s="445" t="s">
        <v>2110</v>
      </c>
      <c r="M172" s="445">
        <v>2777</v>
      </c>
      <c r="N172" s="448">
        <v>45716</v>
      </c>
      <c r="O172" s="449" t="s">
        <v>308</v>
      </c>
      <c r="P172" s="450"/>
      <c r="Q172" s="2"/>
      <c r="R172" s="2"/>
    </row>
    <row r="173" spans="2:18" s="451" customFormat="1" ht="15.75" x14ac:dyDescent="0.25">
      <c r="B173" s="443"/>
      <c r="C173" s="444" t="s">
        <v>306</v>
      </c>
      <c r="D173" s="445">
        <v>2777</v>
      </c>
      <c r="E173" s="445" t="s">
        <v>465</v>
      </c>
      <c r="F173" s="446">
        <v>44414</v>
      </c>
      <c r="G173" s="447">
        <v>3068.89</v>
      </c>
      <c r="H173" s="447">
        <v>2249.79</v>
      </c>
      <c r="I173" s="447">
        <v>819.1</v>
      </c>
      <c r="J173" s="957" t="s">
        <v>289</v>
      </c>
      <c r="K173" s="957" t="s">
        <v>279</v>
      </c>
      <c r="L173" s="445" t="s">
        <v>2110</v>
      </c>
      <c r="M173" s="445">
        <v>2777</v>
      </c>
      <c r="N173" s="448">
        <v>45716</v>
      </c>
      <c r="O173" s="449" t="s">
        <v>308</v>
      </c>
      <c r="P173" s="450"/>
      <c r="Q173" s="2"/>
      <c r="R173" s="2"/>
    </row>
    <row r="174" spans="2:18" s="451" customFormat="1" ht="15.75" x14ac:dyDescent="0.25">
      <c r="B174" s="443"/>
      <c r="C174" s="444" t="s">
        <v>306</v>
      </c>
      <c r="D174" s="445">
        <v>2777</v>
      </c>
      <c r="E174" s="445" t="s">
        <v>466</v>
      </c>
      <c r="F174" s="446">
        <v>44414</v>
      </c>
      <c r="G174" s="447">
        <v>3068.89</v>
      </c>
      <c r="H174" s="447">
        <v>2249.79</v>
      </c>
      <c r="I174" s="447">
        <v>819.1</v>
      </c>
      <c r="J174" s="957" t="s">
        <v>289</v>
      </c>
      <c r="K174" s="957" t="s">
        <v>279</v>
      </c>
      <c r="L174" s="445" t="s">
        <v>2110</v>
      </c>
      <c r="M174" s="445">
        <v>2777</v>
      </c>
      <c r="N174" s="448">
        <v>45716</v>
      </c>
      <c r="O174" s="449" t="s">
        <v>308</v>
      </c>
      <c r="P174" s="450"/>
      <c r="Q174" s="2"/>
      <c r="R174" s="2"/>
    </row>
    <row r="175" spans="2:18" s="451" customFormat="1" ht="15.75" x14ac:dyDescent="0.25">
      <c r="B175" s="443"/>
      <c r="C175" s="444" t="s">
        <v>306</v>
      </c>
      <c r="D175" s="445">
        <v>2777</v>
      </c>
      <c r="E175" s="445" t="s">
        <v>467</v>
      </c>
      <c r="F175" s="446">
        <v>44414</v>
      </c>
      <c r="G175" s="447">
        <v>3068.89</v>
      </c>
      <c r="H175" s="447">
        <v>2249.79</v>
      </c>
      <c r="I175" s="447">
        <v>819.1</v>
      </c>
      <c r="J175" s="957" t="s">
        <v>289</v>
      </c>
      <c r="K175" s="957" t="s">
        <v>279</v>
      </c>
      <c r="L175" s="445" t="s">
        <v>2110</v>
      </c>
      <c r="M175" s="445">
        <v>2777</v>
      </c>
      <c r="N175" s="448">
        <v>45716</v>
      </c>
      <c r="O175" s="449" t="s">
        <v>308</v>
      </c>
      <c r="P175" s="450"/>
      <c r="Q175" s="2"/>
      <c r="R175" s="2"/>
    </row>
    <row r="176" spans="2:18" s="451" customFormat="1" ht="15.75" x14ac:dyDescent="0.25">
      <c r="B176" s="443"/>
      <c r="C176" s="444" t="s">
        <v>306</v>
      </c>
      <c r="D176" s="445">
        <v>2777</v>
      </c>
      <c r="E176" s="445" t="s">
        <v>468</v>
      </c>
      <c r="F176" s="446">
        <v>44414</v>
      </c>
      <c r="G176" s="447">
        <v>3068.89</v>
      </c>
      <c r="H176" s="447">
        <v>2249.79</v>
      </c>
      <c r="I176" s="447">
        <v>819.1</v>
      </c>
      <c r="J176" s="957" t="s">
        <v>289</v>
      </c>
      <c r="K176" s="957" t="s">
        <v>279</v>
      </c>
      <c r="L176" s="445" t="s">
        <v>2110</v>
      </c>
      <c r="M176" s="445">
        <v>2777</v>
      </c>
      <c r="N176" s="448">
        <v>45716</v>
      </c>
      <c r="O176" s="449" t="s">
        <v>308</v>
      </c>
      <c r="P176" s="450"/>
      <c r="Q176" s="2"/>
      <c r="R176" s="2"/>
    </row>
    <row r="177" spans="2:18" s="451" customFormat="1" ht="15.75" x14ac:dyDescent="0.25">
      <c r="B177" s="443"/>
      <c r="C177" s="444" t="s">
        <v>306</v>
      </c>
      <c r="D177" s="445">
        <v>2777</v>
      </c>
      <c r="E177" s="445" t="s">
        <v>469</v>
      </c>
      <c r="F177" s="446">
        <v>44414</v>
      </c>
      <c r="G177" s="447">
        <v>3068.89</v>
      </c>
      <c r="H177" s="447">
        <v>2249.79</v>
      </c>
      <c r="I177" s="447">
        <v>819.1</v>
      </c>
      <c r="J177" s="957" t="s">
        <v>289</v>
      </c>
      <c r="K177" s="957" t="s">
        <v>279</v>
      </c>
      <c r="L177" s="445" t="s">
        <v>2110</v>
      </c>
      <c r="M177" s="445">
        <v>2777</v>
      </c>
      <c r="N177" s="448">
        <v>45716</v>
      </c>
      <c r="O177" s="449" t="s">
        <v>308</v>
      </c>
      <c r="P177" s="450"/>
      <c r="Q177" s="2"/>
      <c r="R177" s="2"/>
    </row>
    <row r="178" spans="2:18" s="451" customFormat="1" ht="15.75" x14ac:dyDescent="0.25">
      <c r="B178" s="443"/>
      <c r="C178" s="444" t="s">
        <v>306</v>
      </c>
      <c r="D178" s="445">
        <v>2777</v>
      </c>
      <c r="E178" s="445" t="s">
        <v>470</v>
      </c>
      <c r="F178" s="446">
        <v>44414</v>
      </c>
      <c r="G178" s="447">
        <v>3068.89</v>
      </c>
      <c r="H178" s="447">
        <v>2249.79</v>
      </c>
      <c r="I178" s="447">
        <v>819.1</v>
      </c>
      <c r="J178" s="957" t="s">
        <v>289</v>
      </c>
      <c r="K178" s="957" t="s">
        <v>279</v>
      </c>
      <c r="L178" s="445" t="s">
        <v>2110</v>
      </c>
      <c r="M178" s="445">
        <v>2777</v>
      </c>
      <c r="N178" s="448">
        <v>45716</v>
      </c>
      <c r="O178" s="449" t="s">
        <v>308</v>
      </c>
      <c r="P178" s="450"/>
      <c r="Q178" s="2"/>
      <c r="R178" s="2"/>
    </row>
    <row r="179" spans="2:18" s="451" customFormat="1" ht="15.75" x14ac:dyDescent="0.25">
      <c r="B179" s="443"/>
      <c r="C179" s="444" t="s">
        <v>306</v>
      </c>
      <c r="D179" s="445">
        <v>2777</v>
      </c>
      <c r="E179" s="445" t="s">
        <v>471</v>
      </c>
      <c r="F179" s="446">
        <v>44414</v>
      </c>
      <c r="G179" s="447">
        <v>3068.89</v>
      </c>
      <c r="H179" s="447">
        <v>2249.79</v>
      </c>
      <c r="I179" s="447">
        <v>819.1</v>
      </c>
      <c r="J179" s="957" t="s">
        <v>289</v>
      </c>
      <c r="K179" s="957" t="s">
        <v>279</v>
      </c>
      <c r="L179" s="445" t="s">
        <v>2110</v>
      </c>
      <c r="M179" s="445">
        <v>2777</v>
      </c>
      <c r="N179" s="448">
        <v>45716</v>
      </c>
      <c r="O179" s="449" t="s">
        <v>308</v>
      </c>
      <c r="P179" s="450"/>
      <c r="Q179" s="2"/>
      <c r="R179" s="2"/>
    </row>
    <row r="180" spans="2:18" s="451" customFormat="1" ht="15.75" x14ac:dyDescent="0.25">
      <c r="B180" s="443"/>
      <c r="C180" s="444" t="s">
        <v>306</v>
      </c>
      <c r="D180" s="445">
        <v>2777</v>
      </c>
      <c r="E180" s="445" t="s">
        <v>472</v>
      </c>
      <c r="F180" s="446">
        <v>44414</v>
      </c>
      <c r="G180" s="447">
        <v>3068.89</v>
      </c>
      <c r="H180" s="447">
        <v>2249.79</v>
      </c>
      <c r="I180" s="447">
        <v>819.1</v>
      </c>
      <c r="J180" s="957" t="s">
        <v>289</v>
      </c>
      <c r="K180" s="957" t="s">
        <v>279</v>
      </c>
      <c r="L180" s="445" t="s">
        <v>2110</v>
      </c>
      <c r="M180" s="445">
        <v>2777</v>
      </c>
      <c r="N180" s="448">
        <v>45716</v>
      </c>
      <c r="O180" s="449" t="s">
        <v>308</v>
      </c>
      <c r="P180" s="450"/>
      <c r="Q180" s="2"/>
      <c r="R180" s="2"/>
    </row>
    <row r="181" spans="2:18" s="451" customFormat="1" ht="15.75" x14ac:dyDescent="0.25">
      <c r="B181" s="443"/>
      <c r="C181" s="444" t="s">
        <v>306</v>
      </c>
      <c r="D181" s="445">
        <v>2777</v>
      </c>
      <c r="E181" s="445" t="s">
        <v>473</v>
      </c>
      <c r="F181" s="446">
        <v>44414</v>
      </c>
      <c r="G181" s="447">
        <v>3068.89</v>
      </c>
      <c r="H181" s="447">
        <v>2249.79</v>
      </c>
      <c r="I181" s="447">
        <v>819.1</v>
      </c>
      <c r="J181" s="957" t="s">
        <v>289</v>
      </c>
      <c r="K181" s="957" t="s">
        <v>279</v>
      </c>
      <c r="L181" s="445" t="s">
        <v>2110</v>
      </c>
      <c r="M181" s="445">
        <v>2777</v>
      </c>
      <c r="N181" s="448">
        <v>45716</v>
      </c>
      <c r="O181" s="449" t="s">
        <v>308</v>
      </c>
      <c r="P181" s="450"/>
      <c r="Q181" s="2"/>
      <c r="R181" s="2"/>
    </row>
    <row r="182" spans="2:18" s="451" customFormat="1" ht="15.75" x14ac:dyDescent="0.25">
      <c r="B182" s="443"/>
      <c r="C182" s="444" t="s">
        <v>306</v>
      </c>
      <c r="D182" s="445">
        <v>2777</v>
      </c>
      <c r="E182" s="445" t="s">
        <v>474</v>
      </c>
      <c r="F182" s="446">
        <v>44414</v>
      </c>
      <c r="G182" s="447">
        <v>3068.89</v>
      </c>
      <c r="H182" s="447">
        <v>2249.79</v>
      </c>
      <c r="I182" s="447">
        <v>819.1</v>
      </c>
      <c r="J182" s="957" t="s">
        <v>289</v>
      </c>
      <c r="K182" s="957" t="s">
        <v>279</v>
      </c>
      <c r="L182" s="445" t="s">
        <v>2110</v>
      </c>
      <c r="M182" s="445">
        <v>2777</v>
      </c>
      <c r="N182" s="448">
        <v>45716</v>
      </c>
      <c r="O182" s="449" t="s">
        <v>308</v>
      </c>
      <c r="P182" s="450"/>
      <c r="Q182" s="2"/>
      <c r="R182" s="2"/>
    </row>
    <row r="183" spans="2:18" s="451" customFormat="1" ht="15.75" x14ac:dyDescent="0.25">
      <c r="B183" s="443"/>
      <c r="C183" s="444" t="s">
        <v>306</v>
      </c>
      <c r="D183" s="445">
        <v>2777</v>
      </c>
      <c r="E183" s="445" t="s">
        <v>475</v>
      </c>
      <c r="F183" s="446">
        <v>44414</v>
      </c>
      <c r="G183" s="447">
        <v>3068.89</v>
      </c>
      <c r="H183" s="447">
        <v>2249.79</v>
      </c>
      <c r="I183" s="447">
        <v>819.1</v>
      </c>
      <c r="J183" s="957" t="s">
        <v>289</v>
      </c>
      <c r="K183" s="957" t="s">
        <v>279</v>
      </c>
      <c r="L183" s="445" t="s">
        <v>2110</v>
      </c>
      <c r="M183" s="445">
        <v>2777</v>
      </c>
      <c r="N183" s="448">
        <v>45716</v>
      </c>
      <c r="O183" s="449" t="s">
        <v>308</v>
      </c>
      <c r="P183" s="450"/>
      <c r="Q183" s="2"/>
      <c r="R183" s="2"/>
    </row>
    <row r="184" spans="2:18" s="451" customFormat="1" ht="15.75" x14ac:dyDescent="0.25">
      <c r="B184" s="443"/>
      <c r="C184" s="444" t="s">
        <v>306</v>
      </c>
      <c r="D184" s="445">
        <v>2777</v>
      </c>
      <c r="E184" s="445" t="s">
        <v>476</v>
      </c>
      <c r="F184" s="446">
        <v>44414</v>
      </c>
      <c r="G184" s="447">
        <v>3068.89</v>
      </c>
      <c r="H184" s="447">
        <v>2249.79</v>
      </c>
      <c r="I184" s="447">
        <v>819.1</v>
      </c>
      <c r="J184" s="957" t="s">
        <v>289</v>
      </c>
      <c r="K184" s="957" t="s">
        <v>279</v>
      </c>
      <c r="L184" s="445" t="s">
        <v>2110</v>
      </c>
      <c r="M184" s="445">
        <v>2777</v>
      </c>
      <c r="N184" s="448">
        <v>45716</v>
      </c>
      <c r="O184" s="449" t="s">
        <v>308</v>
      </c>
      <c r="P184" s="450"/>
      <c r="Q184" s="2"/>
      <c r="R184" s="2"/>
    </row>
    <row r="185" spans="2:18" s="451" customFormat="1" ht="15.75" x14ac:dyDescent="0.25">
      <c r="B185" s="443"/>
      <c r="C185" s="444" t="s">
        <v>306</v>
      </c>
      <c r="D185" s="445">
        <v>2777</v>
      </c>
      <c r="E185" s="445" t="s">
        <v>477</v>
      </c>
      <c r="F185" s="446">
        <v>44414</v>
      </c>
      <c r="G185" s="447">
        <v>3068.89</v>
      </c>
      <c r="H185" s="447">
        <v>2249.79</v>
      </c>
      <c r="I185" s="447">
        <v>819.1</v>
      </c>
      <c r="J185" s="957" t="s">
        <v>289</v>
      </c>
      <c r="K185" s="957" t="s">
        <v>279</v>
      </c>
      <c r="L185" s="445" t="s">
        <v>2110</v>
      </c>
      <c r="M185" s="445">
        <v>2777</v>
      </c>
      <c r="N185" s="448">
        <v>45716</v>
      </c>
      <c r="O185" s="449" t="s">
        <v>308</v>
      </c>
      <c r="P185" s="450"/>
      <c r="Q185" s="2"/>
      <c r="R185" s="2"/>
    </row>
    <row r="186" spans="2:18" s="451" customFormat="1" ht="15.75" x14ac:dyDescent="0.25">
      <c r="B186" s="443"/>
      <c r="C186" s="444" t="s">
        <v>306</v>
      </c>
      <c r="D186" s="445">
        <v>2777</v>
      </c>
      <c r="E186" s="445" t="s">
        <v>478</v>
      </c>
      <c r="F186" s="446">
        <v>44414</v>
      </c>
      <c r="G186" s="447">
        <v>3068.89</v>
      </c>
      <c r="H186" s="447">
        <v>2249.79</v>
      </c>
      <c r="I186" s="447">
        <v>819.1</v>
      </c>
      <c r="J186" s="957" t="s">
        <v>289</v>
      </c>
      <c r="K186" s="957" t="s">
        <v>279</v>
      </c>
      <c r="L186" s="445" t="s">
        <v>2110</v>
      </c>
      <c r="M186" s="445">
        <v>2777</v>
      </c>
      <c r="N186" s="448">
        <v>45716</v>
      </c>
      <c r="O186" s="449" t="s">
        <v>308</v>
      </c>
      <c r="P186" s="450"/>
      <c r="Q186" s="2"/>
      <c r="R186" s="2"/>
    </row>
    <row r="187" spans="2:18" s="451" customFormat="1" ht="15.75" x14ac:dyDescent="0.25">
      <c r="B187" s="443"/>
      <c r="C187" s="444" t="s">
        <v>306</v>
      </c>
      <c r="D187" s="445">
        <v>2777</v>
      </c>
      <c r="E187" s="445" t="s">
        <v>479</v>
      </c>
      <c r="F187" s="446">
        <v>44414</v>
      </c>
      <c r="G187" s="447">
        <v>3068.89</v>
      </c>
      <c r="H187" s="447">
        <v>2249.79</v>
      </c>
      <c r="I187" s="447">
        <v>819.1</v>
      </c>
      <c r="J187" s="957" t="s">
        <v>289</v>
      </c>
      <c r="K187" s="957" t="s">
        <v>279</v>
      </c>
      <c r="L187" s="445" t="s">
        <v>2110</v>
      </c>
      <c r="M187" s="445">
        <v>2777</v>
      </c>
      <c r="N187" s="448">
        <v>45716</v>
      </c>
      <c r="O187" s="449" t="s">
        <v>308</v>
      </c>
      <c r="P187" s="450"/>
      <c r="Q187" s="2"/>
      <c r="R187" s="2"/>
    </row>
    <row r="188" spans="2:18" s="451" customFormat="1" ht="15.75" x14ac:dyDescent="0.25">
      <c r="B188" s="443"/>
      <c r="C188" s="444" t="s">
        <v>306</v>
      </c>
      <c r="D188" s="445">
        <v>2777</v>
      </c>
      <c r="E188" s="445" t="s">
        <v>480</v>
      </c>
      <c r="F188" s="446">
        <v>44414</v>
      </c>
      <c r="G188" s="447">
        <v>3068.89</v>
      </c>
      <c r="H188" s="447">
        <v>2249.79</v>
      </c>
      <c r="I188" s="447">
        <v>819.1</v>
      </c>
      <c r="J188" s="957" t="s">
        <v>289</v>
      </c>
      <c r="K188" s="957" t="s">
        <v>279</v>
      </c>
      <c r="L188" s="445" t="s">
        <v>2110</v>
      </c>
      <c r="M188" s="445">
        <v>2777</v>
      </c>
      <c r="N188" s="448">
        <v>45716</v>
      </c>
      <c r="O188" s="449" t="s">
        <v>308</v>
      </c>
      <c r="P188" s="450"/>
      <c r="Q188" s="2"/>
      <c r="R188" s="2"/>
    </row>
    <row r="189" spans="2:18" s="451" customFormat="1" ht="15.75" x14ac:dyDescent="0.25">
      <c r="B189" s="443"/>
      <c r="C189" s="444" t="s">
        <v>306</v>
      </c>
      <c r="D189" s="445">
        <v>2777</v>
      </c>
      <c r="E189" s="445" t="s">
        <v>481</v>
      </c>
      <c r="F189" s="446">
        <v>44414</v>
      </c>
      <c r="G189" s="447">
        <v>3068.89</v>
      </c>
      <c r="H189" s="447">
        <v>2249.79</v>
      </c>
      <c r="I189" s="447">
        <v>819.1</v>
      </c>
      <c r="J189" s="957" t="s">
        <v>289</v>
      </c>
      <c r="K189" s="957" t="s">
        <v>279</v>
      </c>
      <c r="L189" s="445" t="s">
        <v>2110</v>
      </c>
      <c r="M189" s="445">
        <v>2777</v>
      </c>
      <c r="N189" s="448">
        <v>45716</v>
      </c>
      <c r="O189" s="449" t="s">
        <v>308</v>
      </c>
      <c r="P189" s="450"/>
      <c r="Q189" s="2"/>
      <c r="R189" s="2"/>
    </row>
    <row r="190" spans="2:18" s="451" customFormat="1" ht="15.75" x14ac:dyDescent="0.25">
      <c r="B190" s="443"/>
      <c r="C190" s="444" t="s">
        <v>306</v>
      </c>
      <c r="D190" s="445">
        <v>2777</v>
      </c>
      <c r="E190" s="445" t="s">
        <v>482</v>
      </c>
      <c r="F190" s="446">
        <v>44414</v>
      </c>
      <c r="G190" s="447">
        <v>3068.89</v>
      </c>
      <c r="H190" s="447">
        <v>2249.79</v>
      </c>
      <c r="I190" s="447">
        <v>819.1</v>
      </c>
      <c r="J190" s="957" t="s">
        <v>289</v>
      </c>
      <c r="K190" s="957" t="s">
        <v>279</v>
      </c>
      <c r="L190" s="445" t="s">
        <v>2110</v>
      </c>
      <c r="M190" s="445">
        <v>2777</v>
      </c>
      <c r="N190" s="448">
        <v>45716</v>
      </c>
      <c r="O190" s="449" t="s">
        <v>308</v>
      </c>
      <c r="P190" s="450"/>
      <c r="Q190" s="2"/>
      <c r="R190" s="2"/>
    </row>
    <row r="191" spans="2:18" s="451" customFormat="1" ht="15.75" x14ac:dyDescent="0.25">
      <c r="B191" s="443"/>
      <c r="C191" s="444" t="s">
        <v>306</v>
      </c>
      <c r="D191" s="445">
        <v>2777</v>
      </c>
      <c r="E191" s="445" t="s">
        <v>483</v>
      </c>
      <c r="F191" s="446">
        <v>44414</v>
      </c>
      <c r="G191" s="447">
        <v>3068.89</v>
      </c>
      <c r="H191" s="447">
        <v>2249.79</v>
      </c>
      <c r="I191" s="447">
        <v>819.1</v>
      </c>
      <c r="J191" s="957" t="s">
        <v>289</v>
      </c>
      <c r="K191" s="957" t="s">
        <v>279</v>
      </c>
      <c r="L191" s="445" t="s">
        <v>2110</v>
      </c>
      <c r="M191" s="445">
        <v>2777</v>
      </c>
      <c r="N191" s="448">
        <v>45716</v>
      </c>
      <c r="O191" s="449" t="s">
        <v>308</v>
      </c>
      <c r="P191" s="450"/>
      <c r="Q191" s="2"/>
      <c r="R191" s="2"/>
    </row>
    <row r="192" spans="2:18" s="451" customFormat="1" ht="15.75" x14ac:dyDescent="0.25">
      <c r="B192" s="443"/>
      <c r="C192" s="444" t="s">
        <v>306</v>
      </c>
      <c r="D192" s="445">
        <v>2777</v>
      </c>
      <c r="E192" s="445" t="s">
        <v>484</v>
      </c>
      <c r="F192" s="446">
        <v>44414</v>
      </c>
      <c r="G192" s="447">
        <v>3068.89</v>
      </c>
      <c r="H192" s="447">
        <v>2249.79</v>
      </c>
      <c r="I192" s="447">
        <v>819.1</v>
      </c>
      <c r="J192" s="957" t="s">
        <v>289</v>
      </c>
      <c r="K192" s="957" t="s">
        <v>279</v>
      </c>
      <c r="L192" s="445" t="s">
        <v>2110</v>
      </c>
      <c r="M192" s="445">
        <v>2777</v>
      </c>
      <c r="N192" s="448">
        <v>45716</v>
      </c>
      <c r="O192" s="449" t="s">
        <v>308</v>
      </c>
      <c r="P192" s="450"/>
      <c r="Q192" s="2"/>
      <c r="R192" s="2"/>
    </row>
    <row r="193" spans="2:18" s="451" customFormat="1" ht="15.75" x14ac:dyDescent="0.25">
      <c r="B193" s="443"/>
      <c r="C193" s="444" t="s">
        <v>306</v>
      </c>
      <c r="D193" s="445">
        <v>2777</v>
      </c>
      <c r="E193" s="445" t="s">
        <v>485</v>
      </c>
      <c r="F193" s="446">
        <v>44414</v>
      </c>
      <c r="G193" s="447">
        <v>3068.89</v>
      </c>
      <c r="H193" s="447">
        <v>2249.79</v>
      </c>
      <c r="I193" s="447">
        <v>819.1</v>
      </c>
      <c r="J193" s="957" t="s">
        <v>289</v>
      </c>
      <c r="K193" s="957" t="s">
        <v>279</v>
      </c>
      <c r="L193" s="445" t="s">
        <v>2110</v>
      </c>
      <c r="M193" s="445">
        <v>2777</v>
      </c>
      <c r="N193" s="448">
        <v>45716</v>
      </c>
      <c r="O193" s="449" t="s">
        <v>308</v>
      </c>
      <c r="P193" s="450"/>
      <c r="Q193" s="2"/>
      <c r="R193" s="2"/>
    </row>
    <row r="194" spans="2:18" s="451" customFormat="1" ht="15.75" x14ac:dyDescent="0.25">
      <c r="B194" s="443"/>
      <c r="C194" s="444" t="s">
        <v>306</v>
      </c>
      <c r="D194" s="445">
        <v>2777</v>
      </c>
      <c r="E194" s="445" t="s">
        <v>486</v>
      </c>
      <c r="F194" s="446">
        <v>44414</v>
      </c>
      <c r="G194" s="447">
        <v>3068.89</v>
      </c>
      <c r="H194" s="447">
        <v>2249.79</v>
      </c>
      <c r="I194" s="447">
        <v>819.1</v>
      </c>
      <c r="J194" s="957" t="s">
        <v>289</v>
      </c>
      <c r="K194" s="957" t="s">
        <v>279</v>
      </c>
      <c r="L194" s="445" t="s">
        <v>2110</v>
      </c>
      <c r="M194" s="445">
        <v>2777</v>
      </c>
      <c r="N194" s="448">
        <v>45716</v>
      </c>
      <c r="O194" s="449" t="s">
        <v>308</v>
      </c>
      <c r="P194" s="450"/>
      <c r="Q194" s="2"/>
      <c r="R194" s="2"/>
    </row>
    <row r="195" spans="2:18" s="451" customFormat="1" ht="15.75" x14ac:dyDescent="0.25">
      <c r="B195" s="443"/>
      <c r="C195" s="444" t="s">
        <v>306</v>
      </c>
      <c r="D195" s="445">
        <v>2777</v>
      </c>
      <c r="E195" s="445" t="s">
        <v>487</v>
      </c>
      <c r="F195" s="446">
        <v>44414</v>
      </c>
      <c r="G195" s="447">
        <v>3068.89</v>
      </c>
      <c r="H195" s="447">
        <v>2249.79</v>
      </c>
      <c r="I195" s="447">
        <v>819.1</v>
      </c>
      <c r="J195" s="957" t="s">
        <v>289</v>
      </c>
      <c r="K195" s="957" t="s">
        <v>279</v>
      </c>
      <c r="L195" s="445" t="s">
        <v>2110</v>
      </c>
      <c r="M195" s="445">
        <v>2777</v>
      </c>
      <c r="N195" s="448">
        <v>45716</v>
      </c>
      <c r="O195" s="449" t="s">
        <v>308</v>
      </c>
      <c r="P195" s="450"/>
      <c r="Q195" s="2"/>
      <c r="R195" s="2"/>
    </row>
    <row r="196" spans="2:18" s="451" customFormat="1" ht="15.75" x14ac:dyDescent="0.25">
      <c r="B196" s="443"/>
      <c r="C196" s="444" t="s">
        <v>306</v>
      </c>
      <c r="D196" s="445">
        <v>2777</v>
      </c>
      <c r="E196" s="445" t="s">
        <v>488</v>
      </c>
      <c r="F196" s="446">
        <v>44414</v>
      </c>
      <c r="G196" s="447">
        <v>3068.89</v>
      </c>
      <c r="H196" s="447">
        <v>2249.79</v>
      </c>
      <c r="I196" s="447">
        <v>819.1</v>
      </c>
      <c r="J196" s="957" t="s">
        <v>289</v>
      </c>
      <c r="K196" s="957" t="s">
        <v>279</v>
      </c>
      <c r="L196" s="445" t="s">
        <v>2110</v>
      </c>
      <c r="M196" s="445">
        <v>2777</v>
      </c>
      <c r="N196" s="448">
        <v>45716</v>
      </c>
      <c r="O196" s="449" t="s">
        <v>308</v>
      </c>
      <c r="P196" s="450"/>
      <c r="Q196" s="2"/>
      <c r="R196" s="2"/>
    </row>
    <row r="197" spans="2:18" s="451" customFormat="1" ht="15.75" x14ac:dyDescent="0.25">
      <c r="B197" s="443"/>
      <c r="C197" s="444" t="s">
        <v>306</v>
      </c>
      <c r="D197" s="445">
        <v>2777</v>
      </c>
      <c r="E197" s="445" t="s">
        <v>489</v>
      </c>
      <c r="F197" s="446">
        <v>44414</v>
      </c>
      <c r="G197" s="447">
        <v>3068.89</v>
      </c>
      <c r="H197" s="447">
        <v>2249.79</v>
      </c>
      <c r="I197" s="447">
        <v>819.1</v>
      </c>
      <c r="J197" s="957" t="s">
        <v>289</v>
      </c>
      <c r="K197" s="957" t="s">
        <v>279</v>
      </c>
      <c r="L197" s="445" t="s">
        <v>2110</v>
      </c>
      <c r="M197" s="445">
        <v>2777</v>
      </c>
      <c r="N197" s="448">
        <v>45716</v>
      </c>
      <c r="O197" s="449" t="s">
        <v>308</v>
      </c>
      <c r="P197" s="450"/>
      <c r="Q197" s="2"/>
      <c r="R197" s="2"/>
    </row>
    <row r="198" spans="2:18" s="451" customFormat="1" ht="15.75" x14ac:dyDescent="0.25">
      <c r="B198" s="443"/>
      <c r="C198" s="444" t="s">
        <v>306</v>
      </c>
      <c r="D198" s="445">
        <v>2777</v>
      </c>
      <c r="E198" s="445" t="s">
        <v>490</v>
      </c>
      <c r="F198" s="446">
        <v>44414</v>
      </c>
      <c r="G198" s="447">
        <v>3068.89</v>
      </c>
      <c r="H198" s="447">
        <v>2249.79</v>
      </c>
      <c r="I198" s="447">
        <v>819.1</v>
      </c>
      <c r="J198" s="957" t="s">
        <v>289</v>
      </c>
      <c r="K198" s="957" t="s">
        <v>279</v>
      </c>
      <c r="L198" s="445" t="s">
        <v>2110</v>
      </c>
      <c r="M198" s="445">
        <v>2777</v>
      </c>
      <c r="N198" s="448">
        <v>45716</v>
      </c>
      <c r="O198" s="449" t="s">
        <v>308</v>
      </c>
      <c r="P198" s="450"/>
      <c r="Q198" s="2"/>
      <c r="R198" s="2"/>
    </row>
    <row r="199" spans="2:18" s="451" customFormat="1" ht="15.75" x14ac:dyDescent="0.25">
      <c r="B199" s="443"/>
      <c r="C199" s="444" t="s">
        <v>306</v>
      </c>
      <c r="D199" s="445">
        <v>2777</v>
      </c>
      <c r="E199" s="445" t="s">
        <v>491</v>
      </c>
      <c r="F199" s="446">
        <v>44414</v>
      </c>
      <c r="G199" s="447">
        <v>3068.89</v>
      </c>
      <c r="H199" s="447">
        <v>2249.79</v>
      </c>
      <c r="I199" s="447">
        <v>819.1</v>
      </c>
      <c r="J199" s="957" t="s">
        <v>289</v>
      </c>
      <c r="K199" s="957" t="s">
        <v>279</v>
      </c>
      <c r="L199" s="445" t="s">
        <v>2110</v>
      </c>
      <c r="M199" s="445">
        <v>2777</v>
      </c>
      <c r="N199" s="448">
        <v>45716</v>
      </c>
      <c r="O199" s="449" t="s">
        <v>308</v>
      </c>
      <c r="P199" s="450"/>
      <c r="Q199" s="2"/>
      <c r="R199" s="2"/>
    </row>
    <row r="200" spans="2:18" s="451" customFormat="1" ht="15.75" x14ac:dyDescent="0.25">
      <c r="B200" s="443"/>
      <c r="C200" s="444" t="s">
        <v>306</v>
      </c>
      <c r="D200" s="445">
        <v>2777</v>
      </c>
      <c r="E200" s="445" t="s">
        <v>492</v>
      </c>
      <c r="F200" s="446">
        <v>44414</v>
      </c>
      <c r="G200" s="447">
        <v>3068.89</v>
      </c>
      <c r="H200" s="447">
        <v>2249.79</v>
      </c>
      <c r="I200" s="447">
        <v>819.1</v>
      </c>
      <c r="J200" s="957" t="s">
        <v>289</v>
      </c>
      <c r="K200" s="957" t="s">
        <v>279</v>
      </c>
      <c r="L200" s="445" t="s">
        <v>2110</v>
      </c>
      <c r="M200" s="445">
        <v>2777</v>
      </c>
      <c r="N200" s="448">
        <v>45716</v>
      </c>
      <c r="O200" s="449" t="s">
        <v>308</v>
      </c>
      <c r="P200" s="450"/>
      <c r="Q200" s="2"/>
      <c r="R200" s="2"/>
    </row>
    <row r="201" spans="2:18" s="451" customFormat="1" ht="15.75" x14ac:dyDescent="0.25">
      <c r="B201" s="443"/>
      <c r="C201" s="444" t="s">
        <v>306</v>
      </c>
      <c r="D201" s="445">
        <v>2777</v>
      </c>
      <c r="E201" s="445" t="s">
        <v>493</v>
      </c>
      <c r="F201" s="446">
        <v>44414</v>
      </c>
      <c r="G201" s="447">
        <v>3068.89</v>
      </c>
      <c r="H201" s="447">
        <v>2249.79</v>
      </c>
      <c r="I201" s="447">
        <v>819.1</v>
      </c>
      <c r="J201" s="957" t="s">
        <v>289</v>
      </c>
      <c r="K201" s="957" t="s">
        <v>279</v>
      </c>
      <c r="L201" s="445" t="s">
        <v>2110</v>
      </c>
      <c r="M201" s="445">
        <v>2777</v>
      </c>
      <c r="N201" s="448">
        <v>45716</v>
      </c>
      <c r="O201" s="449" t="s">
        <v>308</v>
      </c>
      <c r="P201" s="450"/>
      <c r="Q201" s="2"/>
      <c r="R201" s="2"/>
    </row>
    <row r="202" spans="2:18" s="451" customFormat="1" ht="15.75" x14ac:dyDescent="0.25">
      <c r="B202" s="443"/>
      <c r="C202" s="444" t="s">
        <v>306</v>
      </c>
      <c r="D202" s="445">
        <v>2777</v>
      </c>
      <c r="E202" s="445" t="s">
        <v>494</v>
      </c>
      <c r="F202" s="446">
        <v>44414</v>
      </c>
      <c r="G202" s="447">
        <v>3068.89</v>
      </c>
      <c r="H202" s="447">
        <v>2249.79</v>
      </c>
      <c r="I202" s="447">
        <v>819.1</v>
      </c>
      <c r="J202" s="957" t="s">
        <v>289</v>
      </c>
      <c r="K202" s="957" t="s">
        <v>279</v>
      </c>
      <c r="L202" s="445" t="s">
        <v>2110</v>
      </c>
      <c r="M202" s="445">
        <v>2777</v>
      </c>
      <c r="N202" s="448">
        <v>45716</v>
      </c>
      <c r="O202" s="449" t="s">
        <v>308</v>
      </c>
      <c r="P202" s="450"/>
      <c r="Q202" s="2"/>
      <c r="R202" s="2"/>
    </row>
    <row r="203" spans="2:18" s="451" customFormat="1" ht="15.75" x14ac:dyDescent="0.25">
      <c r="B203" s="443"/>
      <c r="C203" s="444" t="s">
        <v>306</v>
      </c>
      <c r="D203" s="445">
        <v>2777</v>
      </c>
      <c r="E203" s="445" t="s">
        <v>495</v>
      </c>
      <c r="F203" s="446">
        <v>44414</v>
      </c>
      <c r="G203" s="447">
        <v>3068.89</v>
      </c>
      <c r="H203" s="447">
        <v>2249.79</v>
      </c>
      <c r="I203" s="447">
        <v>819.1</v>
      </c>
      <c r="J203" s="957" t="s">
        <v>289</v>
      </c>
      <c r="K203" s="957" t="s">
        <v>279</v>
      </c>
      <c r="L203" s="445" t="s">
        <v>2110</v>
      </c>
      <c r="M203" s="445">
        <v>2777</v>
      </c>
      <c r="N203" s="448">
        <v>45716</v>
      </c>
      <c r="O203" s="449" t="s">
        <v>308</v>
      </c>
      <c r="P203" s="450"/>
      <c r="Q203" s="2"/>
      <c r="R203" s="2"/>
    </row>
    <row r="204" spans="2:18" s="451" customFormat="1" ht="15.75" x14ac:dyDescent="0.25">
      <c r="B204" s="443"/>
      <c r="C204" s="444" t="s">
        <v>306</v>
      </c>
      <c r="D204" s="445">
        <v>2777</v>
      </c>
      <c r="E204" s="445" t="s">
        <v>496</v>
      </c>
      <c r="F204" s="446">
        <v>44414</v>
      </c>
      <c r="G204" s="447">
        <v>3068.89</v>
      </c>
      <c r="H204" s="447">
        <v>2249.79</v>
      </c>
      <c r="I204" s="447">
        <v>819.1</v>
      </c>
      <c r="J204" s="957" t="s">
        <v>289</v>
      </c>
      <c r="K204" s="957" t="s">
        <v>279</v>
      </c>
      <c r="L204" s="445" t="s">
        <v>2110</v>
      </c>
      <c r="M204" s="445">
        <v>2777</v>
      </c>
      <c r="N204" s="448">
        <v>45716</v>
      </c>
      <c r="O204" s="449" t="s">
        <v>308</v>
      </c>
      <c r="P204" s="450"/>
      <c r="Q204" s="2"/>
      <c r="R204" s="2"/>
    </row>
    <row r="205" spans="2:18" s="451" customFormat="1" ht="15.75" x14ac:dyDescent="0.25">
      <c r="B205" s="443"/>
      <c r="C205" s="444" t="s">
        <v>306</v>
      </c>
      <c r="D205" s="445">
        <v>2777</v>
      </c>
      <c r="E205" s="445" t="s">
        <v>497</v>
      </c>
      <c r="F205" s="446">
        <v>44414</v>
      </c>
      <c r="G205" s="447">
        <v>3068.89</v>
      </c>
      <c r="H205" s="447">
        <v>2249.79</v>
      </c>
      <c r="I205" s="447">
        <v>819.1</v>
      </c>
      <c r="J205" s="957" t="s">
        <v>289</v>
      </c>
      <c r="K205" s="957" t="s">
        <v>279</v>
      </c>
      <c r="L205" s="445" t="s">
        <v>2110</v>
      </c>
      <c r="M205" s="445">
        <v>2777</v>
      </c>
      <c r="N205" s="448">
        <v>45716</v>
      </c>
      <c r="O205" s="449" t="s">
        <v>308</v>
      </c>
      <c r="P205" s="450"/>
      <c r="Q205" s="2"/>
      <c r="R205" s="2"/>
    </row>
    <row r="206" spans="2:18" s="451" customFormat="1" ht="15.75" x14ac:dyDescent="0.25">
      <c r="B206" s="443"/>
      <c r="C206" s="444" t="s">
        <v>306</v>
      </c>
      <c r="D206" s="445">
        <v>2777</v>
      </c>
      <c r="E206" s="445" t="s">
        <v>498</v>
      </c>
      <c r="F206" s="446">
        <v>44414</v>
      </c>
      <c r="G206" s="447">
        <v>3068.89</v>
      </c>
      <c r="H206" s="447">
        <v>2249.79</v>
      </c>
      <c r="I206" s="447">
        <v>819.1</v>
      </c>
      <c r="J206" s="957" t="s">
        <v>289</v>
      </c>
      <c r="K206" s="957" t="s">
        <v>279</v>
      </c>
      <c r="L206" s="445" t="s">
        <v>2110</v>
      </c>
      <c r="M206" s="445">
        <v>2777</v>
      </c>
      <c r="N206" s="448">
        <v>45716</v>
      </c>
      <c r="O206" s="449" t="s">
        <v>308</v>
      </c>
      <c r="P206" s="450"/>
      <c r="Q206" s="2"/>
      <c r="R206" s="2"/>
    </row>
    <row r="207" spans="2:18" s="451" customFormat="1" ht="15.75" x14ac:dyDescent="0.25">
      <c r="B207" s="443"/>
      <c r="C207" s="444" t="s">
        <v>306</v>
      </c>
      <c r="D207" s="445">
        <v>2777</v>
      </c>
      <c r="E207" s="445" t="s">
        <v>499</v>
      </c>
      <c r="F207" s="446">
        <v>44414</v>
      </c>
      <c r="G207" s="447">
        <v>3068.89</v>
      </c>
      <c r="H207" s="447">
        <v>2249.79</v>
      </c>
      <c r="I207" s="447">
        <v>819.1</v>
      </c>
      <c r="J207" s="957" t="s">
        <v>289</v>
      </c>
      <c r="K207" s="957" t="s">
        <v>279</v>
      </c>
      <c r="L207" s="445" t="s">
        <v>2110</v>
      </c>
      <c r="M207" s="445">
        <v>2777</v>
      </c>
      <c r="N207" s="448">
        <v>45716</v>
      </c>
      <c r="O207" s="449" t="s">
        <v>308</v>
      </c>
      <c r="P207" s="450"/>
      <c r="Q207" s="2"/>
      <c r="R207" s="2"/>
    </row>
    <row r="208" spans="2:18" s="451" customFormat="1" ht="15.75" x14ac:dyDescent="0.25">
      <c r="B208" s="443"/>
      <c r="C208" s="444" t="s">
        <v>306</v>
      </c>
      <c r="D208" s="445">
        <v>2777</v>
      </c>
      <c r="E208" s="445" t="s">
        <v>500</v>
      </c>
      <c r="F208" s="446">
        <v>44414</v>
      </c>
      <c r="G208" s="447">
        <v>3068.89</v>
      </c>
      <c r="H208" s="447">
        <v>2249.79</v>
      </c>
      <c r="I208" s="447">
        <v>819.1</v>
      </c>
      <c r="J208" s="957" t="s">
        <v>289</v>
      </c>
      <c r="K208" s="957" t="s">
        <v>279</v>
      </c>
      <c r="L208" s="445" t="s">
        <v>2110</v>
      </c>
      <c r="M208" s="445">
        <v>2777</v>
      </c>
      <c r="N208" s="448">
        <v>45716</v>
      </c>
      <c r="O208" s="449" t="s">
        <v>308</v>
      </c>
      <c r="P208" s="450"/>
      <c r="Q208" s="2"/>
      <c r="R208" s="2"/>
    </row>
    <row r="209" spans="2:18" s="451" customFormat="1" ht="15.75" x14ac:dyDescent="0.25">
      <c r="B209" s="443"/>
      <c r="C209" s="444" t="s">
        <v>306</v>
      </c>
      <c r="D209" s="445">
        <v>2777</v>
      </c>
      <c r="E209" s="445" t="s">
        <v>501</v>
      </c>
      <c r="F209" s="446">
        <v>44414</v>
      </c>
      <c r="G209" s="447">
        <v>3068.89</v>
      </c>
      <c r="H209" s="447">
        <v>2249.79</v>
      </c>
      <c r="I209" s="447">
        <v>819.1</v>
      </c>
      <c r="J209" s="957" t="s">
        <v>289</v>
      </c>
      <c r="K209" s="957" t="s">
        <v>279</v>
      </c>
      <c r="L209" s="445" t="s">
        <v>2110</v>
      </c>
      <c r="M209" s="445">
        <v>2777</v>
      </c>
      <c r="N209" s="448">
        <v>45716</v>
      </c>
      <c r="O209" s="449" t="s">
        <v>308</v>
      </c>
      <c r="P209" s="450"/>
      <c r="Q209" s="2"/>
      <c r="R209" s="2"/>
    </row>
    <row r="210" spans="2:18" s="451" customFormat="1" ht="15.75" x14ac:dyDescent="0.25">
      <c r="B210" s="443"/>
      <c r="C210" s="444" t="s">
        <v>306</v>
      </c>
      <c r="D210" s="445">
        <v>2777</v>
      </c>
      <c r="E210" s="445" t="s">
        <v>502</v>
      </c>
      <c r="F210" s="446">
        <v>44414</v>
      </c>
      <c r="G210" s="447">
        <v>3068.89</v>
      </c>
      <c r="H210" s="447">
        <v>2249.79</v>
      </c>
      <c r="I210" s="447">
        <v>819.1</v>
      </c>
      <c r="J210" s="957" t="s">
        <v>289</v>
      </c>
      <c r="K210" s="957" t="s">
        <v>279</v>
      </c>
      <c r="L210" s="445" t="s">
        <v>2110</v>
      </c>
      <c r="M210" s="445">
        <v>2777</v>
      </c>
      <c r="N210" s="448">
        <v>45716</v>
      </c>
      <c r="O210" s="449" t="s">
        <v>308</v>
      </c>
      <c r="P210" s="450"/>
      <c r="Q210" s="2"/>
      <c r="R210" s="2"/>
    </row>
    <row r="211" spans="2:18" s="451" customFormat="1" ht="15.75" x14ac:dyDescent="0.25">
      <c r="B211" s="443"/>
      <c r="C211" s="444" t="s">
        <v>306</v>
      </c>
      <c r="D211" s="445">
        <v>2777</v>
      </c>
      <c r="E211" s="445" t="s">
        <v>503</v>
      </c>
      <c r="F211" s="446">
        <v>44414</v>
      </c>
      <c r="G211" s="447">
        <v>3068.89</v>
      </c>
      <c r="H211" s="447">
        <v>2249.79</v>
      </c>
      <c r="I211" s="447">
        <v>819.1</v>
      </c>
      <c r="J211" s="957" t="s">
        <v>289</v>
      </c>
      <c r="K211" s="957" t="s">
        <v>279</v>
      </c>
      <c r="L211" s="445" t="s">
        <v>2110</v>
      </c>
      <c r="M211" s="445">
        <v>2777</v>
      </c>
      <c r="N211" s="448">
        <v>45716</v>
      </c>
      <c r="O211" s="449" t="s">
        <v>308</v>
      </c>
      <c r="P211" s="450"/>
      <c r="Q211" s="2"/>
      <c r="R211" s="2"/>
    </row>
    <row r="212" spans="2:18" s="451" customFormat="1" ht="15.75" x14ac:dyDescent="0.25">
      <c r="B212" s="443"/>
      <c r="C212" s="444" t="s">
        <v>306</v>
      </c>
      <c r="D212" s="445">
        <v>2777</v>
      </c>
      <c r="E212" s="445" t="s">
        <v>504</v>
      </c>
      <c r="F212" s="446">
        <v>44414</v>
      </c>
      <c r="G212" s="447">
        <v>3068.89</v>
      </c>
      <c r="H212" s="447">
        <v>2249.79</v>
      </c>
      <c r="I212" s="447">
        <v>819.1</v>
      </c>
      <c r="J212" s="957" t="s">
        <v>289</v>
      </c>
      <c r="K212" s="957" t="s">
        <v>279</v>
      </c>
      <c r="L212" s="445" t="s">
        <v>2110</v>
      </c>
      <c r="M212" s="445">
        <v>2777</v>
      </c>
      <c r="N212" s="448">
        <v>45716</v>
      </c>
      <c r="O212" s="449" t="s">
        <v>308</v>
      </c>
      <c r="P212" s="450"/>
      <c r="Q212" s="2"/>
      <c r="R212" s="2"/>
    </row>
    <row r="213" spans="2:18" s="451" customFormat="1" ht="15.75" x14ac:dyDescent="0.25">
      <c r="B213" s="443"/>
      <c r="C213" s="444" t="s">
        <v>306</v>
      </c>
      <c r="D213" s="445">
        <v>2777</v>
      </c>
      <c r="E213" s="445" t="s">
        <v>505</v>
      </c>
      <c r="F213" s="446">
        <v>44414</v>
      </c>
      <c r="G213" s="447">
        <v>3068.89</v>
      </c>
      <c r="H213" s="447">
        <v>2249.79</v>
      </c>
      <c r="I213" s="447">
        <v>819.1</v>
      </c>
      <c r="J213" s="957" t="s">
        <v>289</v>
      </c>
      <c r="K213" s="957" t="s">
        <v>279</v>
      </c>
      <c r="L213" s="445" t="s">
        <v>2110</v>
      </c>
      <c r="M213" s="445">
        <v>2777</v>
      </c>
      <c r="N213" s="448">
        <v>45716</v>
      </c>
      <c r="O213" s="449" t="s">
        <v>308</v>
      </c>
      <c r="P213" s="450"/>
      <c r="Q213" s="2"/>
      <c r="R213" s="2"/>
    </row>
    <row r="214" spans="2:18" s="451" customFormat="1" ht="15.75" x14ac:dyDescent="0.25">
      <c r="B214" s="443"/>
      <c r="C214" s="444" t="s">
        <v>306</v>
      </c>
      <c r="D214" s="445">
        <v>2777</v>
      </c>
      <c r="E214" s="445" t="s">
        <v>506</v>
      </c>
      <c r="F214" s="446">
        <v>44414</v>
      </c>
      <c r="G214" s="447">
        <v>3068.89</v>
      </c>
      <c r="H214" s="447">
        <v>2249.79</v>
      </c>
      <c r="I214" s="447">
        <v>819.1</v>
      </c>
      <c r="J214" s="957" t="s">
        <v>289</v>
      </c>
      <c r="K214" s="957" t="s">
        <v>279</v>
      </c>
      <c r="L214" s="445" t="s">
        <v>2110</v>
      </c>
      <c r="M214" s="445">
        <v>2777</v>
      </c>
      <c r="N214" s="448">
        <v>45716</v>
      </c>
      <c r="O214" s="449" t="s">
        <v>308</v>
      </c>
      <c r="P214" s="450"/>
      <c r="Q214" s="2"/>
      <c r="R214" s="2"/>
    </row>
    <row r="215" spans="2:18" s="451" customFormat="1" ht="15.75" x14ac:dyDescent="0.25">
      <c r="B215" s="443"/>
      <c r="C215" s="444" t="s">
        <v>306</v>
      </c>
      <c r="D215" s="445">
        <v>2777</v>
      </c>
      <c r="E215" s="445" t="s">
        <v>507</v>
      </c>
      <c r="F215" s="446">
        <v>44414</v>
      </c>
      <c r="G215" s="447">
        <v>3068.89</v>
      </c>
      <c r="H215" s="447">
        <v>2249.79</v>
      </c>
      <c r="I215" s="447">
        <v>819.1</v>
      </c>
      <c r="J215" s="957" t="s">
        <v>289</v>
      </c>
      <c r="K215" s="957" t="s">
        <v>279</v>
      </c>
      <c r="L215" s="445" t="s">
        <v>2110</v>
      </c>
      <c r="M215" s="445">
        <v>2777</v>
      </c>
      <c r="N215" s="448">
        <v>45716</v>
      </c>
      <c r="O215" s="449" t="s">
        <v>308</v>
      </c>
      <c r="P215" s="450"/>
      <c r="Q215" s="2"/>
      <c r="R215" s="2"/>
    </row>
    <row r="216" spans="2:18" s="451" customFormat="1" ht="15.75" x14ac:dyDescent="0.25">
      <c r="B216" s="443"/>
      <c r="C216" s="444" t="s">
        <v>306</v>
      </c>
      <c r="D216" s="445">
        <v>2777</v>
      </c>
      <c r="E216" s="445" t="s">
        <v>508</v>
      </c>
      <c r="F216" s="446">
        <v>44414</v>
      </c>
      <c r="G216" s="447">
        <v>3068.89</v>
      </c>
      <c r="H216" s="447">
        <v>2249.79</v>
      </c>
      <c r="I216" s="447">
        <v>819.1</v>
      </c>
      <c r="J216" s="957" t="s">
        <v>289</v>
      </c>
      <c r="K216" s="957" t="s">
        <v>279</v>
      </c>
      <c r="L216" s="445" t="s">
        <v>2110</v>
      </c>
      <c r="M216" s="445">
        <v>2777</v>
      </c>
      <c r="N216" s="448">
        <v>45716</v>
      </c>
      <c r="O216" s="449" t="s">
        <v>308</v>
      </c>
      <c r="P216" s="450"/>
      <c r="Q216" s="2"/>
      <c r="R216" s="2"/>
    </row>
    <row r="217" spans="2:18" s="451" customFormat="1" ht="15.75" x14ac:dyDescent="0.25">
      <c r="B217" s="443"/>
      <c r="C217" s="444" t="s">
        <v>306</v>
      </c>
      <c r="D217" s="445">
        <v>2777</v>
      </c>
      <c r="E217" s="445" t="s">
        <v>509</v>
      </c>
      <c r="F217" s="446">
        <v>44414</v>
      </c>
      <c r="G217" s="447">
        <v>3068.89</v>
      </c>
      <c r="H217" s="447">
        <v>2249.79</v>
      </c>
      <c r="I217" s="447">
        <v>819.1</v>
      </c>
      <c r="J217" s="957" t="s">
        <v>289</v>
      </c>
      <c r="K217" s="957" t="s">
        <v>279</v>
      </c>
      <c r="L217" s="445" t="s">
        <v>2110</v>
      </c>
      <c r="M217" s="445">
        <v>2777</v>
      </c>
      <c r="N217" s="448">
        <v>45716</v>
      </c>
      <c r="O217" s="449" t="s">
        <v>308</v>
      </c>
      <c r="P217" s="450"/>
      <c r="Q217" s="2"/>
      <c r="R217" s="2"/>
    </row>
    <row r="218" spans="2:18" s="451" customFormat="1" ht="15.75" x14ac:dyDescent="0.25">
      <c r="B218" s="443"/>
      <c r="C218" s="444" t="s">
        <v>306</v>
      </c>
      <c r="D218" s="445">
        <v>2777</v>
      </c>
      <c r="E218" s="445" t="s">
        <v>510</v>
      </c>
      <c r="F218" s="446">
        <v>44414</v>
      </c>
      <c r="G218" s="447">
        <v>3068.89</v>
      </c>
      <c r="H218" s="447">
        <v>2249.79</v>
      </c>
      <c r="I218" s="447">
        <v>819.1</v>
      </c>
      <c r="J218" s="957" t="s">
        <v>289</v>
      </c>
      <c r="K218" s="957" t="s">
        <v>279</v>
      </c>
      <c r="L218" s="445" t="s">
        <v>2110</v>
      </c>
      <c r="M218" s="445">
        <v>2777</v>
      </c>
      <c r="N218" s="448">
        <v>45716</v>
      </c>
      <c r="O218" s="449" t="s">
        <v>308</v>
      </c>
      <c r="P218" s="450"/>
      <c r="Q218" s="2"/>
      <c r="R218" s="2"/>
    </row>
    <row r="219" spans="2:18" s="451" customFormat="1" ht="15.75" x14ac:dyDescent="0.25">
      <c r="B219" s="443"/>
      <c r="C219" s="444" t="s">
        <v>306</v>
      </c>
      <c r="D219" s="445">
        <v>2777</v>
      </c>
      <c r="E219" s="445" t="s">
        <v>511</v>
      </c>
      <c r="F219" s="446">
        <v>44414</v>
      </c>
      <c r="G219" s="447">
        <v>3068.89</v>
      </c>
      <c r="H219" s="447">
        <v>2249.79</v>
      </c>
      <c r="I219" s="447">
        <v>819.1</v>
      </c>
      <c r="J219" s="957" t="s">
        <v>289</v>
      </c>
      <c r="K219" s="957" t="s">
        <v>279</v>
      </c>
      <c r="L219" s="445" t="s">
        <v>2110</v>
      </c>
      <c r="M219" s="445">
        <v>2777</v>
      </c>
      <c r="N219" s="448">
        <v>45716</v>
      </c>
      <c r="O219" s="449" t="s">
        <v>308</v>
      </c>
      <c r="P219" s="450"/>
      <c r="Q219" s="2"/>
      <c r="R219" s="2"/>
    </row>
    <row r="220" spans="2:18" s="451" customFormat="1" ht="15.75" x14ac:dyDescent="0.25">
      <c r="B220" s="443"/>
      <c r="C220" s="444" t="s">
        <v>306</v>
      </c>
      <c r="D220" s="445">
        <v>2777</v>
      </c>
      <c r="E220" s="445" t="s">
        <v>512</v>
      </c>
      <c r="F220" s="446">
        <v>44414</v>
      </c>
      <c r="G220" s="447">
        <v>3068.89</v>
      </c>
      <c r="H220" s="447">
        <v>2249.79</v>
      </c>
      <c r="I220" s="447">
        <v>819.1</v>
      </c>
      <c r="J220" s="957" t="s">
        <v>289</v>
      </c>
      <c r="K220" s="957" t="s">
        <v>279</v>
      </c>
      <c r="L220" s="445" t="s">
        <v>2110</v>
      </c>
      <c r="M220" s="445">
        <v>2777</v>
      </c>
      <c r="N220" s="448">
        <v>45716</v>
      </c>
      <c r="O220" s="449" t="s">
        <v>308</v>
      </c>
      <c r="P220" s="450"/>
      <c r="Q220" s="2"/>
      <c r="R220" s="2"/>
    </row>
    <row r="221" spans="2:18" s="451" customFormat="1" ht="15.75" x14ac:dyDescent="0.25">
      <c r="B221" s="443"/>
      <c r="C221" s="444" t="s">
        <v>306</v>
      </c>
      <c r="D221" s="445">
        <v>2777</v>
      </c>
      <c r="E221" s="445" t="s">
        <v>513</v>
      </c>
      <c r="F221" s="446">
        <v>44414</v>
      </c>
      <c r="G221" s="447">
        <v>3068.89</v>
      </c>
      <c r="H221" s="447">
        <v>2249.79</v>
      </c>
      <c r="I221" s="447">
        <v>819.1</v>
      </c>
      <c r="J221" s="957" t="s">
        <v>289</v>
      </c>
      <c r="K221" s="957" t="s">
        <v>279</v>
      </c>
      <c r="L221" s="445" t="s">
        <v>2110</v>
      </c>
      <c r="M221" s="445">
        <v>2777</v>
      </c>
      <c r="N221" s="448">
        <v>45716</v>
      </c>
      <c r="O221" s="449" t="s">
        <v>308</v>
      </c>
      <c r="P221" s="450"/>
      <c r="Q221" s="2"/>
      <c r="R221" s="2"/>
    </row>
    <row r="222" spans="2:18" s="451" customFormat="1" ht="15.75" x14ac:dyDescent="0.25">
      <c r="B222" s="443"/>
      <c r="C222" s="444" t="s">
        <v>306</v>
      </c>
      <c r="D222" s="445">
        <v>2777</v>
      </c>
      <c r="E222" s="445" t="s">
        <v>514</v>
      </c>
      <c r="F222" s="446">
        <v>44414</v>
      </c>
      <c r="G222" s="447">
        <v>3068.89</v>
      </c>
      <c r="H222" s="447">
        <v>2249.79</v>
      </c>
      <c r="I222" s="447">
        <v>819.1</v>
      </c>
      <c r="J222" s="957" t="s">
        <v>289</v>
      </c>
      <c r="K222" s="957" t="s">
        <v>279</v>
      </c>
      <c r="L222" s="445" t="s">
        <v>2110</v>
      </c>
      <c r="M222" s="445">
        <v>2777</v>
      </c>
      <c r="N222" s="448">
        <v>45716</v>
      </c>
      <c r="O222" s="449" t="s">
        <v>308</v>
      </c>
      <c r="P222" s="450"/>
      <c r="Q222" s="2"/>
      <c r="R222" s="2"/>
    </row>
    <row r="223" spans="2:18" s="451" customFormat="1" ht="15.75" x14ac:dyDescent="0.25">
      <c r="B223" s="443"/>
      <c r="C223" s="444" t="s">
        <v>306</v>
      </c>
      <c r="D223" s="445">
        <v>2777</v>
      </c>
      <c r="E223" s="445" t="s">
        <v>515</v>
      </c>
      <c r="F223" s="446">
        <v>44414</v>
      </c>
      <c r="G223" s="447">
        <v>3068.89</v>
      </c>
      <c r="H223" s="447">
        <v>2249.79</v>
      </c>
      <c r="I223" s="447">
        <v>819.1</v>
      </c>
      <c r="J223" s="957" t="s">
        <v>289</v>
      </c>
      <c r="K223" s="957" t="s">
        <v>279</v>
      </c>
      <c r="L223" s="445" t="s">
        <v>2110</v>
      </c>
      <c r="M223" s="445">
        <v>2777</v>
      </c>
      <c r="N223" s="448">
        <v>45716</v>
      </c>
      <c r="O223" s="449" t="s">
        <v>308</v>
      </c>
      <c r="P223" s="450"/>
      <c r="Q223" s="2"/>
      <c r="R223" s="2"/>
    </row>
    <row r="224" spans="2:18" s="451" customFormat="1" ht="15.75" x14ac:dyDescent="0.25">
      <c r="B224" s="443"/>
      <c r="C224" s="444" t="s">
        <v>306</v>
      </c>
      <c r="D224" s="445">
        <v>2777</v>
      </c>
      <c r="E224" s="445" t="s">
        <v>516</v>
      </c>
      <c r="F224" s="446">
        <v>44414</v>
      </c>
      <c r="G224" s="447">
        <v>3068.89</v>
      </c>
      <c r="H224" s="447">
        <v>2249.79</v>
      </c>
      <c r="I224" s="447">
        <v>819.1</v>
      </c>
      <c r="J224" s="957" t="s">
        <v>289</v>
      </c>
      <c r="K224" s="957" t="s">
        <v>279</v>
      </c>
      <c r="L224" s="445" t="s">
        <v>2110</v>
      </c>
      <c r="M224" s="445">
        <v>2777</v>
      </c>
      <c r="N224" s="448">
        <v>45716</v>
      </c>
      <c r="O224" s="449" t="s">
        <v>308</v>
      </c>
      <c r="P224" s="450"/>
      <c r="Q224" s="2"/>
      <c r="R224" s="2"/>
    </row>
    <row r="225" spans="2:18" s="451" customFormat="1" ht="15.75" x14ac:dyDescent="0.25">
      <c r="B225" s="443"/>
      <c r="C225" s="444" t="s">
        <v>306</v>
      </c>
      <c r="D225" s="445">
        <v>2777</v>
      </c>
      <c r="E225" s="445" t="s">
        <v>517</v>
      </c>
      <c r="F225" s="446">
        <v>44414</v>
      </c>
      <c r="G225" s="447">
        <v>3068.89</v>
      </c>
      <c r="H225" s="447">
        <v>2249.79</v>
      </c>
      <c r="I225" s="447">
        <v>819.1</v>
      </c>
      <c r="J225" s="957" t="s">
        <v>289</v>
      </c>
      <c r="K225" s="957" t="s">
        <v>279</v>
      </c>
      <c r="L225" s="445" t="s">
        <v>2110</v>
      </c>
      <c r="M225" s="445">
        <v>2777</v>
      </c>
      <c r="N225" s="448">
        <v>45716</v>
      </c>
      <c r="O225" s="449" t="s">
        <v>308</v>
      </c>
      <c r="P225" s="450"/>
      <c r="Q225" s="2"/>
      <c r="R225" s="2"/>
    </row>
    <row r="226" spans="2:18" s="451" customFormat="1" ht="15.75" x14ac:dyDescent="0.25">
      <c r="B226" s="443"/>
      <c r="C226" s="444" t="s">
        <v>306</v>
      </c>
      <c r="D226" s="445">
        <v>2777</v>
      </c>
      <c r="E226" s="445" t="s">
        <v>518</v>
      </c>
      <c r="F226" s="446">
        <v>44414</v>
      </c>
      <c r="G226" s="447">
        <v>3068.89</v>
      </c>
      <c r="H226" s="447">
        <v>2249.79</v>
      </c>
      <c r="I226" s="447">
        <v>819.1</v>
      </c>
      <c r="J226" s="957" t="s">
        <v>289</v>
      </c>
      <c r="K226" s="957" t="s">
        <v>279</v>
      </c>
      <c r="L226" s="445" t="s">
        <v>2110</v>
      </c>
      <c r="M226" s="445">
        <v>2777</v>
      </c>
      <c r="N226" s="448">
        <v>45716</v>
      </c>
      <c r="O226" s="449" t="s">
        <v>308</v>
      </c>
      <c r="P226" s="450"/>
      <c r="Q226" s="2"/>
      <c r="R226" s="2"/>
    </row>
    <row r="227" spans="2:18" s="451" customFormat="1" ht="15.75" x14ac:dyDescent="0.25">
      <c r="B227" s="443"/>
      <c r="C227" s="444" t="s">
        <v>306</v>
      </c>
      <c r="D227" s="445">
        <v>2777</v>
      </c>
      <c r="E227" s="445" t="s">
        <v>519</v>
      </c>
      <c r="F227" s="446">
        <v>44414</v>
      </c>
      <c r="G227" s="447">
        <v>3068.89</v>
      </c>
      <c r="H227" s="447">
        <v>2249.79</v>
      </c>
      <c r="I227" s="447">
        <v>819.1</v>
      </c>
      <c r="J227" s="957" t="s">
        <v>289</v>
      </c>
      <c r="K227" s="957" t="s">
        <v>279</v>
      </c>
      <c r="L227" s="445" t="s">
        <v>2110</v>
      </c>
      <c r="M227" s="445">
        <v>2777</v>
      </c>
      <c r="N227" s="448">
        <v>45716</v>
      </c>
      <c r="O227" s="449" t="s">
        <v>308</v>
      </c>
      <c r="P227" s="450"/>
      <c r="Q227" s="2"/>
      <c r="R227" s="2"/>
    </row>
    <row r="228" spans="2:18" s="451" customFormat="1" ht="15.75" x14ac:dyDescent="0.25">
      <c r="B228" s="443"/>
      <c r="C228" s="444" t="s">
        <v>306</v>
      </c>
      <c r="D228" s="445">
        <v>2777</v>
      </c>
      <c r="E228" s="445" t="s">
        <v>520</v>
      </c>
      <c r="F228" s="446">
        <v>44414</v>
      </c>
      <c r="G228" s="447">
        <v>3068.89</v>
      </c>
      <c r="H228" s="447">
        <v>2249.79</v>
      </c>
      <c r="I228" s="447">
        <v>819.1</v>
      </c>
      <c r="J228" s="957" t="s">
        <v>289</v>
      </c>
      <c r="K228" s="957" t="s">
        <v>279</v>
      </c>
      <c r="L228" s="445" t="s">
        <v>2110</v>
      </c>
      <c r="M228" s="445">
        <v>2777</v>
      </c>
      <c r="N228" s="448">
        <v>45716</v>
      </c>
      <c r="O228" s="449" t="s">
        <v>308</v>
      </c>
      <c r="P228" s="450"/>
      <c r="Q228" s="2"/>
      <c r="R228" s="2"/>
    </row>
    <row r="229" spans="2:18" s="451" customFormat="1" ht="15.75" x14ac:dyDescent="0.25">
      <c r="B229" s="443"/>
      <c r="C229" s="444" t="s">
        <v>306</v>
      </c>
      <c r="D229" s="445">
        <v>2777</v>
      </c>
      <c r="E229" s="445" t="s">
        <v>521</v>
      </c>
      <c r="F229" s="446">
        <v>44414</v>
      </c>
      <c r="G229" s="447">
        <v>3068.89</v>
      </c>
      <c r="H229" s="447">
        <v>2249.79</v>
      </c>
      <c r="I229" s="447">
        <v>819.1</v>
      </c>
      <c r="J229" s="957" t="s">
        <v>289</v>
      </c>
      <c r="K229" s="957" t="s">
        <v>279</v>
      </c>
      <c r="L229" s="445" t="s">
        <v>2110</v>
      </c>
      <c r="M229" s="445">
        <v>2777</v>
      </c>
      <c r="N229" s="448">
        <v>45716</v>
      </c>
      <c r="O229" s="449" t="s">
        <v>308</v>
      </c>
      <c r="P229" s="450"/>
      <c r="Q229" s="2"/>
      <c r="R229" s="2"/>
    </row>
    <row r="230" spans="2:18" s="451" customFormat="1" ht="15.75" x14ac:dyDescent="0.25">
      <c r="B230" s="443"/>
      <c r="C230" s="444" t="s">
        <v>306</v>
      </c>
      <c r="D230" s="445">
        <v>2777</v>
      </c>
      <c r="E230" s="445" t="s">
        <v>522</v>
      </c>
      <c r="F230" s="446">
        <v>44414</v>
      </c>
      <c r="G230" s="447">
        <v>3068.89</v>
      </c>
      <c r="H230" s="447">
        <v>2249.79</v>
      </c>
      <c r="I230" s="447">
        <v>819.1</v>
      </c>
      <c r="J230" s="957" t="s">
        <v>289</v>
      </c>
      <c r="K230" s="957" t="s">
        <v>279</v>
      </c>
      <c r="L230" s="445" t="s">
        <v>2110</v>
      </c>
      <c r="M230" s="445">
        <v>2777</v>
      </c>
      <c r="N230" s="448">
        <v>45716</v>
      </c>
      <c r="O230" s="449" t="s">
        <v>308</v>
      </c>
      <c r="P230" s="450"/>
      <c r="Q230" s="2"/>
      <c r="R230" s="2"/>
    </row>
    <row r="231" spans="2:18" s="451" customFormat="1" ht="15.75" x14ac:dyDescent="0.25">
      <c r="B231" s="443"/>
      <c r="C231" s="444" t="s">
        <v>306</v>
      </c>
      <c r="D231" s="445">
        <v>2777</v>
      </c>
      <c r="E231" s="445" t="s">
        <v>523</v>
      </c>
      <c r="F231" s="446">
        <v>44414</v>
      </c>
      <c r="G231" s="447">
        <v>3068.89</v>
      </c>
      <c r="H231" s="447">
        <v>2249.79</v>
      </c>
      <c r="I231" s="447">
        <v>819.1</v>
      </c>
      <c r="J231" s="957" t="s">
        <v>289</v>
      </c>
      <c r="K231" s="957" t="s">
        <v>279</v>
      </c>
      <c r="L231" s="445" t="s">
        <v>2110</v>
      </c>
      <c r="M231" s="445">
        <v>2777</v>
      </c>
      <c r="N231" s="448">
        <v>45716</v>
      </c>
      <c r="O231" s="449" t="s">
        <v>308</v>
      </c>
      <c r="P231" s="450"/>
      <c r="Q231" s="2"/>
      <c r="R231" s="2"/>
    </row>
    <row r="232" spans="2:18" s="451" customFormat="1" ht="15.75" x14ac:dyDescent="0.25">
      <c r="B232" s="443"/>
      <c r="C232" s="444" t="s">
        <v>306</v>
      </c>
      <c r="D232" s="445">
        <v>2777</v>
      </c>
      <c r="E232" s="445" t="s">
        <v>524</v>
      </c>
      <c r="F232" s="446">
        <v>44414</v>
      </c>
      <c r="G232" s="447">
        <v>3068.89</v>
      </c>
      <c r="H232" s="447">
        <v>2249.79</v>
      </c>
      <c r="I232" s="447">
        <v>819.1</v>
      </c>
      <c r="J232" s="957" t="s">
        <v>289</v>
      </c>
      <c r="K232" s="957" t="s">
        <v>279</v>
      </c>
      <c r="L232" s="445" t="s">
        <v>2110</v>
      </c>
      <c r="M232" s="445">
        <v>2777</v>
      </c>
      <c r="N232" s="448">
        <v>45716</v>
      </c>
      <c r="O232" s="449" t="s">
        <v>308</v>
      </c>
      <c r="P232" s="450"/>
      <c r="Q232" s="2"/>
      <c r="R232" s="2"/>
    </row>
    <row r="233" spans="2:18" s="451" customFormat="1" ht="15.75" x14ac:dyDescent="0.25">
      <c r="B233" s="443"/>
      <c r="C233" s="444" t="s">
        <v>306</v>
      </c>
      <c r="D233" s="445">
        <v>2777</v>
      </c>
      <c r="E233" s="445" t="s">
        <v>525</v>
      </c>
      <c r="F233" s="446">
        <v>44414</v>
      </c>
      <c r="G233" s="447">
        <v>3068.89</v>
      </c>
      <c r="H233" s="447">
        <v>2249.79</v>
      </c>
      <c r="I233" s="447">
        <v>819.1</v>
      </c>
      <c r="J233" s="957" t="s">
        <v>289</v>
      </c>
      <c r="K233" s="957" t="s">
        <v>279</v>
      </c>
      <c r="L233" s="445" t="s">
        <v>2110</v>
      </c>
      <c r="M233" s="445">
        <v>2777</v>
      </c>
      <c r="N233" s="448">
        <v>45716</v>
      </c>
      <c r="O233" s="449" t="s">
        <v>308</v>
      </c>
      <c r="P233" s="450"/>
      <c r="Q233" s="2"/>
      <c r="R233" s="2"/>
    </row>
    <row r="234" spans="2:18" s="451" customFormat="1" ht="15.75" x14ac:dyDescent="0.25">
      <c r="B234" s="443"/>
      <c r="C234" s="444" t="s">
        <v>306</v>
      </c>
      <c r="D234" s="445">
        <v>2777</v>
      </c>
      <c r="E234" s="445" t="s">
        <v>526</v>
      </c>
      <c r="F234" s="446">
        <v>44414</v>
      </c>
      <c r="G234" s="447">
        <v>3068.89</v>
      </c>
      <c r="H234" s="447">
        <v>2249.79</v>
      </c>
      <c r="I234" s="447">
        <v>819.1</v>
      </c>
      <c r="J234" s="957" t="s">
        <v>289</v>
      </c>
      <c r="K234" s="957" t="s">
        <v>279</v>
      </c>
      <c r="L234" s="445" t="s">
        <v>2110</v>
      </c>
      <c r="M234" s="445">
        <v>2777</v>
      </c>
      <c r="N234" s="448">
        <v>45716</v>
      </c>
      <c r="O234" s="449" t="s">
        <v>308</v>
      </c>
      <c r="P234" s="450"/>
      <c r="Q234" s="2"/>
      <c r="R234" s="2"/>
    </row>
    <row r="235" spans="2:18" s="451" customFormat="1" ht="15.75" x14ac:dyDescent="0.25">
      <c r="B235" s="443"/>
      <c r="C235" s="444" t="s">
        <v>306</v>
      </c>
      <c r="D235" s="445">
        <v>2777</v>
      </c>
      <c r="E235" s="445" t="s">
        <v>527</v>
      </c>
      <c r="F235" s="446">
        <v>44414</v>
      </c>
      <c r="G235" s="447">
        <v>3068.89</v>
      </c>
      <c r="H235" s="447">
        <v>2249.79</v>
      </c>
      <c r="I235" s="447">
        <v>819.1</v>
      </c>
      <c r="J235" s="957" t="s">
        <v>289</v>
      </c>
      <c r="K235" s="957" t="s">
        <v>279</v>
      </c>
      <c r="L235" s="445" t="s">
        <v>2110</v>
      </c>
      <c r="M235" s="445">
        <v>2777</v>
      </c>
      <c r="N235" s="448">
        <v>45716</v>
      </c>
      <c r="O235" s="449" t="s">
        <v>308</v>
      </c>
      <c r="P235" s="450"/>
      <c r="Q235" s="2"/>
      <c r="R235" s="2"/>
    </row>
    <row r="236" spans="2:18" s="451" customFormat="1" ht="15.75" x14ac:dyDescent="0.25">
      <c r="B236" s="443"/>
      <c r="C236" s="444" t="s">
        <v>306</v>
      </c>
      <c r="D236" s="445">
        <v>2777</v>
      </c>
      <c r="E236" s="445" t="s">
        <v>528</v>
      </c>
      <c r="F236" s="446">
        <v>44414</v>
      </c>
      <c r="G236" s="447">
        <v>3068.89</v>
      </c>
      <c r="H236" s="447">
        <v>2249.79</v>
      </c>
      <c r="I236" s="447">
        <v>819.1</v>
      </c>
      <c r="J236" s="957" t="s">
        <v>289</v>
      </c>
      <c r="K236" s="957" t="s">
        <v>279</v>
      </c>
      <c r="L236" s="445" t="s">
        <v>2110</v>
      </c>
      <c r="M236" s="445">
        <v>2777</v>
      </c>
      <c r="N236" s="448">
        <v>45716</v>
      </c>
      <c r="O236" s="449" t="s">
        <v>308</v>
      </c>
      <c r="P236" s="450"/>
      <c r="Q236" s="2"/>
      <c r="R236" s="2"/>
    </row>
    <row r="237" spans="2:18" s="451" customFormat="1" ht="15.75" x14ac:dyDescent="0.25">
      <c r="B237" s="443"/>
      <c r="C237" s="444" t="s">
        <v>306</v>
      </c>
      <c r="D237" s="445">
        <v>2777</v>
      </c>
      <c r="E237" s="445" t="s">
        <v>529</v>
      </c>
      <c r="F237" s="446">
        <v>44414</v>
      </c>
      <c r="G237" s="447">
        <v>3068.89</v>
      </c>
      <c r="H237" s="447">
        <v>2249.79</v>
      </c>
      <c r="I237" s="447">
        <v>819.1</v>
      </c>
      <c r="J237" s="957" t="s">
        <v>289</v>
      </c>
      <c r="K237" s="957" t="s">
        <v>279</v>
      </c>
      <c r="L237" s="445" t="s">
        <v>2110</v>
      </c>
      <c r="M237" s="445">
        <v>2777</v>
      </c>
      <c r="N237" s="448">
        <v>45716</v>
      </c>
      <c r="O237" s="449" t="s">
        <v>308</v>
      </c>
      <c r="P237" s="450"/>
      <c r="Q237" s="2"/>
      <c r="R237" s="2"/>
    </row>
    <row r="238" spans="2:18" s="451" customFormat="1" ht="15.75" x14ac:dyDescent="0.25">
      <c r="B238" s="443"/>
      <c r="C238" s="444" t="s">
        <v>306</v>
      </c>
      <c r="D238" s="445">
        <v>2777</v>
      </c>
      <c r="E238" s="445" t="s">
        <v>530</v>
      </c>
      <c r="F238" s="446">
        <v>44414</v>
      </c>
      <c r="G238" s="447">
        <v>3068.89</v>
      </c>
      <c r="H238" s="447">
        <v>2249.79</v>
      </c>
      <c r="I238" s="447">
        <v>819.1</v>
      </c>
      <c r="J238" s="957" t="s">
        <v>289</v>
      </c>
      <c r="K238" s="957" t="s">
        <v>279</v>
      </c>
      <c r="L238" s="445" t="s">
        <v>2110</v>
      </c>
      <c r="M238" s="445">
        <v>2777</v>
      </c>
      <c r="N238" s="448">
        <v>45716</v>
      </c>
      <c r="O238" s="449" t="s">
        <v>308</v>
      </c>
      <c r="P238" s="450"/>
      <c r="Q238" s="2"/>
      <c r="R238" s="2"/>
    </row>
    <row r="239" spans="2:18" s="451" customFormat="1" ht="15.75" x14ac:dyDescent="0.25">
      <c r="B239" s="443"/>
      <c r="C239" s="444" t="s">
        <v>306</v>
      </c>
      <c r="D239" s="445">
        <v>2777</v>
      </c>
      <c r="E239" s="445" t="s">
        <v>531</v>
      </c>
      <c r="F239" s="446">
        <v>44414</v>
      </c>
      <c r="G239" s="447">
        <v>3068.89</v>
      </c>
      <c r="H239" s="447">
        <v>2249.79</v>
      </c>
      <c r="I239" s="447">
        <v>819.1</v>
      </c>
      <c r="J239" s="957" t="s">
        <v>289</v>
      </c>
      <c r="K239" s="957" t="s">
        <v>279</v>
      </c>
      <c r="L239" s="445" t="s">
        <v>2110</v>
      </c>
      <c r="M239" s="445">
        <v>2777</v>
      </c>
      <c r="N239" s="448">
        <v>45716</v>
      </c>
      <c r="O239" s="449" t="s">
        <v>308</v>
      </c>
      <c r="P239" s="450"/>
      <c r="Q239" s="2"/>
      <c r="R239" s="2"/>
    </row>
    <row r="240" spans="2:18" s="451" customFormat="1" ht="15.75" x14ac:dyDescent="0.25">
      <c r="B240" s="443"/>
      <c r="C240" s="444" t="s">
        <v>306</v>
      </c>
      <c r="D240" s="445">
        <v>2777</v>
      </c>
      <c r="E240" s="445" t="s">
        <v>532</v>
      </c>
      <c r="F240" s="446">
        <v>44414</v>
      </c>
      <c r="G240" s="447">
        <v>3068.89</v>
      </c>
      <c r="H240" s="447">
        <v>2249.79</v>
      </c>
      <c r="I240" s="447">
        <v>819.1</v>
      </c>
      <c r="J240" s="957" t="s">
        <v>289</v>
      </c>
      <c r="K240" s="957" t="s">
        <v>279</v>
      </c>
      <c r="L240" s="445" t="s">
        <v>2110</v>
      </c>
      <c r="M240" s="445">
        <v>2777</v>
      </c>
      <c r="N240" s="448">
        <v>45716</v>
      </c>
      <c r="O240" s="449" t="s">
        <v>308</v>
      </c>
      <c r="P240" s="450"/>
      <c r="Q240" s="2"/>
      <c r="R240" s="2"/>
    </row>
    <row r="241" spans="2:18" s="451" customFormat="1" ht="15.75" x14ac:dyDescent="0.25">
      <c r="B241" s="443"/>
      <c r="C241" s="444" t="s">
        <v>306</v>
      </c>
      <c r="D241" s="445">
        <v>2777</v>
      </c>
      <c r="E241" s="445" t="s">
        <v>533</v>
      </c>
      <c r="F241" s="446">
        <v>44414</v>
      </c>
      <c r="G241" s="447">
        <v>3068.89</v>
      </c>
      <c r="H241" s="447">
        <v>2249.79</v>
      </c>
      <c r="I241" s="447">
        <v>819.1</v>
      </c>
      <c r="J241" s="957" t="s">
        <v>289</v>
      </c>
      <c r="K241" s="957" t="s">
        <v>279</v>
      </c>
      <c r="L241" s="445" t="s">
        <v>2110</v>
      </c>
      <c r="M241" s="445">
        <v>2777</v>
      </c>
      <c r="N241" s="448">
        <v>45716</v>
      </c>
      <c r="O241" s="449" t="s">
        <v>308</v>
      </c>
      <c r="P241" s="450"/>
      <c r="Q241" s="2"/>
      <c r="R241" s="2"/>
    </row>
    <row r="242" spans="2:18" s="451" customFormat="1" ht="15.75" x14ac:dyDescent="0.25">
      <c r="B242" s="443"/>
      <c r="C242" s="444" t="s">
        <v>306</v>
      </c>
      <c r="D242" s="445">
        <v>2777</v>
      </c>
      <c r="E242" s="445" t="s">
        <v>534</v>
      </c>
      <c r="F242" s="446">
        <v>44414</v>
      </c>
      <c r="G242" s="447">
        <v>3068.89</v>
      </c>
      <c r="H242" s="447">
        <v>2249.79</v>
      </c>
      <c r="I242" s="447">
        <v>819.1</v>
      </c>
      <c r="J242" s="957" t="s">
        <v>289</v>
      </c>
      <c r="K242" s="957" t="s">
        <v>279</v>
      </c>
      <c r="L242" s="445" t="s">
        <v>2110</v>
      </c>
      <c r="M242" s="445">
        <v>2777</v>
      </c>
      <c r="N242" s="448">
        <v>45716</v>
      </c>
      <c r="O242" s="449" t="s">
        <v>308</v>
      </c>
      <c r="P242" s="450"/>
      <c r="Q242" s="2"/>
      <c r="R242" s="2"/>
    </row>
    <row r="243" spans="2:18" s="451" customFormat="1" ht="15.75" x14ac:dyDescent="0.25">
      <c r="B243" s="443"/>
      <c r="C243" s="444" t="s">
        <v>306</v>
      </c>
      <c r="D243" s="445">
        <v>2777</v>
      </c>
      <c r="E243" s="445" t="s">
        <v>535</v>
      </c>
      <c r="F243" s="446">
        <v>44414</v>
      </c>
      <c r="G243" s="447">
        <v>3068.89</v>
      </c>
      <c r="H243" s="447">
        <v>2249.79</v>
      </c>
      <c r="I243" s="447">
        <v>819.1</v>
      </c>
      <c r="J243" s="957" t="s">
        <v>289</v>
      </c>
      <c r="K243" s="957" t="s">
        <v>279</v>
      </c>
      <c r="L243" s="445" t="s">
        <v>2110</v>
      </c>
      <c r="M243" s="445">
        <v>2777</v>
      </c>
      <c r="N243" s="448">
        <v>45716</v>
      </c>
      <c r="O243" s="449" t="s">
        <v>308</v>
      </c>
      <c r="P243" s="450"/>
      <c r="Q243" s="2"/>
      <c r="R243" s="2"/>
    </row>
    <row r="244" spans="2:18" s="451" customFormat="1" ht="15.75" x14ac:dyDescent="0.25">
      <c r="B244" s="443"/>
      <c r="C244" s="444" t="s">
        <v>306</v>
      </c>
      <c r="D244" s="445">
        <v>2777</v>
      </c>
      <c r="E244" s="445" t="s">
        <v>536</v>
      </c>
      <c r="F244" s="446">
        <v>44414</v>
      </c>
      <c r="G244" s="447">
        <v>3068.89</v>
      </c>
      <c r="H244" s="447">
        <v>2249.79</v>
      </c>
      <c r="I244" s="447">
        <v>819.1</v>
      </c>
      <c r="J244" s="957" t="s">
        <v>289</v>
      </c>
      <c r="K244" s="957" t="s">
        <v>279</v>
      </c>
      <c r="L244" s="445" t="s">
        <v>2110</v>
      </c>
      <c r="M244" s="445">
        <v>2777</v>
      </c>
      <c r="N244" s="448">
        <v>45716</v>
      </c>
      <c r="O244" s="449" t="s">
        <v>308</v>
      </c>
      <c r="P244" s="450"/>
      <c r="Q244" s="2"/>
      <c r="R244" s="2"/>
    </row>
    <row r="245" spans="2:18" s="451" customFormat="1" ht="15.75" x14ac:dyDescent="0.25">
      <c r="B245" s="443"/>
      <c r="C245" s="444" t="s">
        <v>306</v>
      </c>
      <c r="D245" s="445">
        <v>2777</v>
      </c>
      <c r="E245" s="445" t="s">
        <v>537</v>
      </c>
      <c r="F245" s="446">
        <v>44414</v>
      </c>
      <c r="G245" s="447">
        <v>3068.89</v>
      </c>
      <c r="H245" s="447">
        <v>2249.79</v>
      </c>
      <c r="I245" s="447">
        <v>819.1</v>
      </c>
      <c r="J245" s="957" t="s">
        <v>289</v>
      </c>
      <c r="K245" s="957" t="s">
        <v>279</v>
      </c>
      <c r="L245" s="445" t="s">
        <v>2110</v>
      </c>
      <c r="M245" s="445">
        <v>2777</v>
      </c>
      <c r="N245" s="448">
        <v>45716</v>
      </c>
      <c r="O245" s="449" t="s">
        <v>308</v>
      </c>
      <c r="P245" s="450"/>
      <c r="Q245" s="2"/>
      <c r="R245" s="2"/>
    </row>
    <row r="246" spans="2:18" s="451" customFormat="1" ht="15.75" x14ac:dyDescent="0.25">
      <c r="B246" s="443"/>
      <c r="C246" s="444" t="s">
        <v>306</v>
      </c>
      <c r="D246" s="445">
        <v>2777</v>
      </c>
      <c r="E246" s="445" t="s">
        <v>538</v>
      </c>
      <c r="F246" s="446">
        <v>44414</v>
      </c>
      <c r="G246" s="447">
        <v>3068.89</v>
      </c>
      <c r="H246" s="447">
        <v>2249.79</v>
      </c>
      <c r="I246" s="447">
        <v>819.1</v>
      </c>
      <c r="J246" s="957" t="s">
        <v>289</v>
      </c>
      <c r="K246" s="957" t="s">
        <v>279</v>
      </c>
      <c r="L246" s="445" t="s">
        <v>2110</v>
      </c>
      <c r="M246" s="445">
        <v>2777</v>
      </c>
      <c r="N246" s="448">
        <v>45716</v>
      </c>
      <c r="O246" s="449" t="s">
        <v>308</v>
      </c>
      <c r="P246" s="450"/>
      <c r="Q246" s="2"/>
      <c r="R246" s="2"/>
    </row>
    <row r="247" spans="2:18" s="451" customFormat="1" ht="15.75" x14ac:dyDescent="0.25">
      <c r="B247" s="443"/>
      <c r="C247" s="444" t="s">
        <v>306</v>
      </c>
      <c r="D247" s="445">
        <v>2777</v>
      </c>
      <c r="E247" s="445" t="s">
        <v>539</v>
      </c>
      <c r="F247" s="446">
        <v>44414</v>
      </c>
      <c r="G247" s="447">
        <v>3068.89</v>
      </c>
      <c r="H247" s="447">
        <v>2249.79</v>
      </c>
      <c r="I247" s="447">
        <v>819.1</v>
      </c>
      <c r="J247" s="957" t="s">
        <v>289</v>
      </c>
      <c r="K247" s="957" t="s">
        <v>279</v>
      </c>
      <c r="L247" s="445" t="s">
        <v>2110</v>
      </c>
      <c r="M247" s="445">
        <v>2777</v>
      </c>
      <c r="N247" s="448">
        <v>45716</v>
      </c>
      <c r="O247" s="449" t="s">
        <v>308</v>
      </c>
      <c r="P247" s="450"/>
      <c r="Q247" s="2"/>
      <c r="R247" s="2"/>
    </row>
    <row r="248" spans="2:18" s="451" customFormat="1" ht="15.75" x14ac:dyDescent="0.25">
      <c r="B248" s="443"/>
      <c r="C248" s="444" t="s">
        <v>306</v>
      </c>
      <c r="D248" s="445">
        <v>2777</v>
      </c>
      <c r="E248" s="445" t="s">
        <v>540</v>
      </c>
      <c r="F248" s="446">
        <v>44414</v>
      </c>
      <c r="G248" s="447">
        <v>3068.89</v>
      </c>
      <c r="H248" s="447">
        <v>2249.79</v>
      </c>
      <c r="I248" s="447">
        <v>819.1</v>
      </c>
      <c r="J248" s="957" t="s">
        <v>289</v>
      </c>
      <c r="K248" s="957" t="s">
        <v>279</v>
      </c>
      <c r="L248" s="445" t="s">
        <v>2110</v>
      </c>
      <c r="M248" s="445">
        <v>2777</v>
      </c>
      <c r="N248" s="448">
        <v>45716</v>
      </c>
      <c r="O248" s="449" t="s">
        <v>308</v>
      </c>
      <c r="P248" s="450"/>
      <c r="Q248" s="2"/>
      <c r="R248" s="2"/>
    </row>
    <row r="249" spans="2:18" s="451" customFormat="1" ht="15.75" x14ac:dyDescent="0.25">
      <c r="B249" s="443"/>
      <c r="C249" s="444" t="s">
        <v>306</v>
      </c>
      <c r="D249" s="445">
        <v>2777</v>
      </c>
      <c r="E249" s="445" t="s">
        <v>541</v>
      </c>
      <c r="F249" s="446">
        <v>44414</v>
      </c>
      <c r="G249" s="447">
        <v>3068.89</v>
      </c>
      <c r="H249" s="447">
        <v>2249.79</v>
      </c>
      <c r="I249" s="447">
        <v>819.1</v>
      </c>
      <c r="J249" s="957" t="s">
        <v>289</v>
      </c>
      <c r="K249" s="957" t="s">
        <v>279</v>
      </c>
      <c r="L249" s="445" t="s">
        <v>2110</v>
      </c>
      <c r="M249" s="445">
        <v>2777</v>
      </c>
      <c r="N249" s="448">
        <v>45716</v>
      </c>
      <c r="O249" s="449" t="s">
        <v>308</v>
      </c>
      <c r="P249" s="450"/>
      <c r="Q249" s="2"/>
      <c r="R249" s="2"/>
    </row>
    <row r="250" spans="2:18" s="451" customFormat="1" ht="15.75" x14ac:dyDescent="0.25">
      <c r="B250" s="443"/>
      <c r="C250" s="444" t="s">
        <v>306</v>
      </c>
      <c r="D250" s="445">
        <v>2777</v>
      </c>
      <c r="E250" s="445" t="s">
        <v>542</v>
      </c>
      <c r="F250" s="446">
        <v>44414</v>
      </c>
      <c r="G250" s="447">
        <v>3068.89</v>
      </c>
      <c r="H250" s="447">
        <v>2249.79</v>
      </c>
      <c r="I250" s="447">
        <v>819.1</v>
      </c>
      <c r="J250" s="957" t="s">
        <v>289</v>
      </c>
      <c r="K250" s="957" t="s">
        <v>279</v>
      </c>
      <c r="L250" s="445" t="s">
        <v>2110</v>
      </c>
      <c r="M250" s="445">
        <v>2777</v>
      </c>
      <c r="N250" s="448">
        <v>45716</v>
      </c>
      <c r="O250" s="449" t="s">
        <v>308</v>
      </c>
      <c r="P250" s="450"/>
      <c r="Q250" s="2"/>
      <c r="R250" s="2"/>
    </row>
    <row r="251" spans="2:18" s="451" customFormat="1" ht="15.75" x14ac:dyDescent="0.25">
      <c r="B251" s="443"/>
      <c r="C251" s="444" t="s">
        <v>306</v>
      </c>
      <c r="D251" s="445">
        <v>2777</v>
      </c>
      <c r="E251" s="445" t="s">
        <v>543</v>
      </c>
      <c r="F251" s="446">
        <v>44414</v>
      </c>
      <c r="G251" s="447">
        <v>3068.89</v>
      </c>
      <c r="H251" s="447">
        <v>2249.79</v>
      </c>
      <c r="I251" s="447">
        <v>819.1</v>
      </c>
      <c r="J251" s="957" t="s">
        <v>289</v>
      </c>
      <c r="K251" s="957" t="s">
        <v>279</v>
      </c>
      <c r="L251" s="445" t="s">
        <v>2110</v>
      </c>
      <c r="M251" s="445">
        <v>2777</v>
      </c>
      <c r="N251" s="448">
        <v>45716</v>
      </c>
      <c r="O251" s="449" t="s">
        <v>308</v>
      </c>
      <c r="P251" s="450"/>
      <c r="Q251" s="2"/>
      <c r="R251" s="2"/>
    </row>
    <row r="252" spans="2:18" s="451" customFormat="1" ht="15.75" x14ac:dyDescent="0.25">
      <c r="B252" s="443"/>
      <c r="C252" s="444" t="s">
        <v>306</v>
      </c>
      <c r="D252" s="445">
        <v>2777</v>
      </c>
      <c r="E252" s="445" t="s">
        <v>544</v>
      </c>
      <c r="F252" s="446">
        <v>44414</v>
      </c>
      <c r="G252" s="447">
        <v>3068.89</v>
      </c>
      <c r="H252" s="447">
        <v>2249.79</v>
      </c>
      <c r="I252" s="447">
        <v>819.1</v>
      </c>
      <c r="J252" s="957" t="s">
        <v>289</v>
      </c>
      <c r="K252" s="957" t="s">
        <v>279</v>
      </c>
      <c r="L252" s="445" t="s">
        <v>2110</v>
      </c>
      <c r="M252" s="445">
        <v>2777</v>
      </c>
      <c r="N252" s="448">
        <v>45716</v>
      </c>
      <c r="O252" s="449" t="s">
        <v>308</v>
      </c>
      <c r="P252" s="450"/>
      <c r="Q252" s="2"/>
      <c r="R252" s="2"/>
    </row>
    <row r="253" spans="2:18" s="451" customFormat="1" ht="15.75" x14ac:dyDescent="0.25">
      <c r="B253" s="443"/>
      <c r="C253" s="444" t="s">
        <v>306</v>
      </c>
      <c r="D253" s="445">
        <v>2777</v>
      </c>
      <c r="E253" s="445" t="s">
        <v>545</v>
      </c>
      <c r="F253" s="446">
        <v>44414</v>
      </c>
      <c r="G253" s="447">
        <v>3068.89</v>
      </c>
      <c r="H253" s="447">
        <v>2249.79</v>
      </c>
      <c r="I253" s="447">
        <v>819.1</v>
      </c>
      <c r="J253" s="957" t="s">
        <v>289</v>
      </c>
      <c r="K253" s="957" t="s">
        <v>279</v>
      </c>
      <c r="L253" s="445" t="s">
        <v>2110</v>
      </c>
      <c r="M253" s="445">
        <v>2777</v>
      </c>
      <c r="N253" s="448">
        <v>45716</v>
      </c>
      <c r="O253" s="449" t="s">
        <v>308</v>
      </c>
      <c r="P253" s="450"/>
      <c r="Q253" s="2"/>
      <c r="R253" s="2"/>
    </row>
    <row r="254" spans="2:18" s="451" customFormat="1" ht="15.75" x14ac:dyDescent="0.25">
      <c r="B254" s="443"/>
      <c r="C254" s="444" t="s">
        <v>306</v>
      </c>
      <c r="D254" s="445">
        <v>2777</v>
      </c>
      <c r="E254" s="445" t="s">
        <v>546</v>
      </c>
      <c r="F254" s="446">
        <v>44414</v>
      </c>
      <c r="G254" s="447">
        <v>3068.89</v>
      </c>
      <c r="H254" s="447">
        <v>2249.79</v>
      </c>
      <c r="I254" s="447">
        <v>819.1</v>
      </c>
      <c r="J254" s="957" t="s">
        <v>289</v>
      </c>
      <c r="K254" s="957" t="s">
        <v>279</v>
      </c>
      <c r="L254" s="445" t="s">
        <v>2110</v>
      </c>
      <c r="M254" s="445">
        <v>2777</v>
      </c>
      <c r="N254" s="448">
        <v>45716</v>
      </c>
      <c r="O254" s="449" t="s">
        <v>308</v>
      </c>
      <c r="P254" s="450"/>
      <c r="Q254" s="2"/>
      <c r="R254" s="2"/>
    </row>
    <row r="255" spans="2:18" s="451" customFormat="1" ht="15.75" x14ac:dyDescent="0.25">
      <c r="B255" s="443"/>
      <c r="C255" s="444" t="s">
        <v>306</v>
      </c>
      <c r="D255" s="445">
        <v>2777</v>
      </c>
      <c r="E255" s="445" t="s">
        <v>547</v>
      </c>
      <c r="F255" s="446">
        <v>44414</v>
      </c>
      <c r="G255" s="447">
        <v>3068.89</v>
      </c>
      <c r="H255" s="447">
        <v>2249.79</v>
      </c>
      <c r="I255" s="447">
        <v>819.1</v>
      </c>
      <c r="J255" s="957" t="s">
        <v>289</v>
      </c>
      <c r="K255" s="957" t="s">
        <v>279</v>
      </c>
      <c r="L255" s="445" t="s">
        <v>2110</v>
      </c>
      <c r="M255" s="445">
        <v>2777</v>
      </c>
      <c r="N255" s="448">
        <v>45716</v>
      </c>
      <c r="O255" s="449" t="s">
        <v>308</v>
      </c>
      <c r="P255" s="450"/>
      <c r="Q255" s="2"/>
      <c r="R255" s="2"/>
    </row>
    <row r="256" spans="2:18" s="451" customFormat="1" ht="15.75" x14ac:dyDescent="0.25">
      <c r="B256" s="443"/>
      <c r="C256" s="444" t="s">
        <v>306</v>
      </c>
      <c r="D256" s="445">
        <v>2777</v>
      </c>
      <c r="E256" s="445" t="s">
        <v>548</v>
      </c>
      <c r="F256" s="446">
        <v>44414</v>
      </c>
      <c r="G256" s="447">
        <v>3068.89</v>
      </c>
      <c r="H256" s="447">
        <v>2249.79</v>
      </c>
      <c r="I256" s="447">
        <v>819.1</v>
      </c>
      <c r="J256" s="957" t="s">
        <v>289</v>
      </c>
      <c r="K256" s="957" t="s">
        <v>279</v>
      </c>
      <c r="L256" s="445" t="s">
        <v>2110</v>
      </c>
      <c r="M256" s="445">
        <v>2777</v>
      </c>
      <c r="N256" s="448">
        <v>45716</v>
      </c>
      <c r="O256" s="449" t="s">
        <v>308</v>
      </c>
      <c r="P256" s="450"/>
      <c r="Q256" s="2"/>
      <c r="R256" s="2"/>
    </row>
    <row r="257" spans="2:18" s="451" customFormat="1" ht="15.75" x14ac:dyDescent="0.25">
      <c r="B257" s="443"/>
      <c r="C257" s="444" t="s">
        <v>306</v>
      </c>
      <c r="D257" s="445">
        <v>2777</v>
      </c>
      <c r="E257" s="445" t="s">
        <v>549</v>
      </c>
      <c r="F257" s="446">
        <v>44414</v>
      </c>
      <c r="G257" s="447">
        <v>3068.89</v>
      </c>
      <c r="H257" s="447">
        <v>2249.79</v>
      </c>
      <c r="I257" s="447">
        <v>819.1</v>
      </c>
      <c r="J257" s="957" t="s">
        <v>289</v>
      </c>
      <c r="K257" s="957" t="s">
        <v>279</v>
      </c>
      <c r="L257" s="445" t="s">
        <v>2110</v>
      </c>
      <c r="M257" s="445">
        <v>2777</v>
      </c>
      <c r="N257" s="448">
        <v>45716</v>
      </c>
      <c r="O257" s="449" t="s">
        <v>308</v>
      </c>
      <c r="P257" s="450"/>
      <c r="Q257" s="2"/>
      <c r="R257" s="2"/>
    </row>
    <row r="258" spans="2:18" s="451" customFormat="1" ht="15.75" x14ac:dyDescent="0.25">
      <c r="B258" s="443"/>
      <c r="C258" s="444" t="s">
        <v>306</v>
      </c>
      <c r="D258" s="445">
        <v>2777</v>
      </c>
      <c r="E258" s="445" t="s">
        <v>550</v>
      </c>
      <c r="F258" s="446">
        <v>44414</v>
      </c>
      <c r="G258" s="447">
        <v>3068.89</v>
      </c>
      <c r="H258" s="447">
        <v>2249.79</v>
      </c>
      <c r="I258" s="447">
        <v>819.1</v>
      </c>
      <c r="J258" s="957" t="s">
        <v>289</v>
      </c>
      <c r="K258" s="957" t="s">
        <v>279</v>
      </c>
      <c r="L258" s="445" t="s">
        <v>2110</v>
      </c>
      <c r="M258" s="445">
        <v>2777</v>
      </c>
      <c r="N258" s="448">
        <v>45716</v>
      </c>
      <c r="O258" s="449" t="s">
        <v>308</v>
      </c>
      <c r="P258" s="450"/>
      <c r="Q258" s="2"/>
      <c r="R258" s="2"/>
    </row>
    <row r="259" spans="2:18" s="451" customFormat="1" ht="15.75" x14ac:dyDescent="0.25">
      <c r="B259" s="443"/>
      <c r="C259" s="444" t="s">
        <v>306</v>
      </c>
      <c r="D259" s="445">
        <v>2777</v>
      </c>
      <c r="E259" s="445" t="s">
        <v>551</v>
      </c>
      <c r="F259" s="446">
        <v>44414</v>
      </c>
      <c r="G259" s="447">
        <v>3068.89</v>
      </c>
      <c r="H259" s="447">
        <v>2249.79</v>
      </c>
      <c r="I259" s="447">
        <v>819.1</v>
      </c>
      <c r="J259" s="957" t="s">
        <v>289</v>
      </c>
      <c r="K259" s="957" t="s">
        <v>279</v>
      </c>
      <c r="L259" s="445" t="s">
        <v>2110</v>
      </c>
      <c r="M259" s="445">
        <v>2777</v>
      </c>
      <c r="N259" s="448">
        <v>45716</v>
      </c>
      <c r="O259" s="449" t="s">
        <v>308</v>
      </c>
      <c r="P259" s="450"/>
      <c r="Q259" s="2"/>
      <c r="R259" s="2"/>
    </row>
    <row r="260" spans="2:18" s="451" customFormat="1" ht="15.75" x14ac:dyDescent="0.25">
      <c r="B260" s="443"/>
      <c r="C260" s="444" t="s">
        <v>306</v>
      </c>
      <c r="D260" s="445">
        <v>2777</v>
      </c>
      <c r="E260" s="445" t="s">
        <v>552</v>
      </c>
      <c r="F260" s="446">
        <v>44414</v>
      </c>
      <c r="G260" s="447">
        <v>3068.89</v>
      </c>
      <c r="H260" s="447">
        <v>2249.79</v>
      </c>
      <c r="I260" s="447">
        <v>819.1</v>
      </c>
      <c r="J260" s="957" t="s">
        <v>289</v>
      </c>
      <c r="K260" s="957" t="s">
        <v>279</v>
      </c>
      <c r="L260" s="445" t="s">
        <v>2110</v>
      </c>
      <c r="M260" s="445">
        <v>2777</v>
      </c>
      <c r="N260" s="448">
        <v>45716</v>
      </c>
      <c r="O260" s="449" t="s">
        <v>308</v>
      </c>
      <c r="P260" s="450"/>
      <c r="Q260" s="2"/>
      <c r="R260" s="2"/>
    </row>
    <row r="261" spans="2:18" s="451" customFormat="1" ht="15.75" x14ac:dyDescent="0.25">
      <c r="B261" s="443"/>
      <c r="C261" s="444" t="s">
        <v>306</v>
      </c>
      <c r="D261" s="445">
        <v>2777</v>
      </c>
      <c r="E261" s="445" t="s">
        <v>553</v>
      </c>
      <c r="F261" s="446">
        <v>44414</v>
      </c>
      <c r="G261" s="447">
        <v>3068.89</v>
      </c>
      <c r="H261" s="447">
        <v>2249.79</v>
      </c>
      <c r="I261" s="447">
        <v>819.1</v>
      </c>
      <c r="J261" s="957" t="s">
        <v>289</v>
      </c>
      <c r="K261" s="957" t="s">
        <v>279</v>
      </c>
      <c r="L261" s="445" t="s">
        <v>2110</v>
      </c>
      <c r="M261" s="445">
        <v>2777</v>
      </c>
      <c r="N261" s="448">
        <v>45716</v>
      </c>
      <c r="O261" s="449" t="s">
        <v>308</v>
      </c>
      <c r="P261" s="450"/>
      <c r="Q261" s="2"/>
      <c r="R261" s="2"/>
    </row>
    <row r="262" spans="2:18" s="451" customFormat="1" ht="15.75" x14ac:dyDescent="0.25">
      <c r="B262" s="443"/>
      <c r="C262" s="444" t="s">
        <v>306</v>
      </c>
      <c r="D262" s="445">
        <v>2777</v>
      </c>
      <c r="E262" s="445" t="s">
        <v>554</v>
      </c>
      <c r="F262" s="446">
        <v>44414</v>
      </c>
      <c r="G262" s="447">
        <v>3068.89</v>
      </c>
      <c r="H262" s="447">
        <v>2249.79</v>
      </c>
      <c r="I262" s="447">
        <v>819.1</v>
      </c>
      <c r="J262" s="957" t="s">
        <v>289</v>
      </c>
      <c r="K262" s="957" t="s">
        <v>279</v>
      </c>
      <c r="L262" s="445" t="s">
        <v>2110</v>
      </c>
      <c r="M262" s="445">
        <v>2777</v>
      </c>
      <c r="N262" s="448">
        <v>45716</v>
      </c>
      <c r="O262" s="449" t="s">
        <v>308</v>
      </c>
      <c r="P262" s="450"/>
      <c r="Q262" s="2"/>
      <c r="R262" s="2"/>
    </row>
    <row r="263" spans="2:18" s="451" customFormat="1" ht="15.75" x14ac:dyDescent="0.25">
      <c r="B263" s="443"/>
      <c r="C263" s="444" t="s">
        <v>306</v>
      </c>
      <c r="D263" s="445">
        <v>2777</v>
      </c>
      <c r="E263" s="445" t="s">
        <v>555</v>
      </c>
      <c r="F263" s="446">
        <v>44414</v>
      </c>
      <c r="G263" s="447">
        <v>3068.89</v>
      </c>
      <c r="H263" s="447">
        <v>2249.79</v>
      </c>
      <c r="I263" s="447">
        <v>819.1</v>
      </c>
      <c r="J263" s="957" t="s">
        <v>289</v>
      </c>
      <c r="K263" s="957" t="s">
        <v>279</v>
      </c>
      <c r="L263" s="445" t="s">
        <v>2110</v>
      </c>
      <c r="M263" s="445">
        <v>2777</v>
      </c>
      <c r="N263" s="448">
        <v>45716</v>
      </c>
      <c r="O263" s="449" t="s">
        <v>308</v>
      </c>
      <c r="P263" s="450"/>
      <c r="Q263" s="2"/>
      <c r="R263" s="2"/>
    </row>
    <row r="264" spans="2:18" s="451" customFormat="1" ht="15.75" x14ac:dyDescent="0.25">
      <c r="B264" s="443"/>
      <c r="C264" s="444" t="s">
        <v>306</v>
      </c>
      <c r="D264" s="445">
        <v>2777</v>
      </c>
      <c r="E264" s="445" t="s">
        <v>556</v>
      </c>
      <c r="F264" s="446">
        <v>44414</v>
      </c>
      <c r="G264" s="447">
        <v>3068.89</v>
      </c>
      <c r="H264" s="447">
        <v>2249.79</v>
      </c>
      <c r="I264" s="447">
        <v>819.1</v>
      </c>
      <c r="J264" s="957" t="s">
        <v>289</v>
      </c>
      <c r="K264" s="957" t="s">
        <v>279</v>
      </c>
      <c r="L264" s="445" t="s">
        <v>2110</v>
      </c>
      <c r="M264" s="445">
        <v>2777</v>
      </c>
      <c r="N264" s="448">
        <v>45716</v>
      </c>
      <c r="O264" s="449" t="s">
        <v>308</v>
      </c>
      <c r="P264" s="450"/>
      <c r="Q264" s="2"/>
      <c r="R264" s="2"/>
    </row>
    <row r="265" spans="2:18" s="451" customFormat="1" ht="15.75" x14ac:dyDescent="0.25">
      <c r="B265" s="443"/>
      <c r="C265" s="444" t="s">
        <v>306</v>
      </c>
      <c r="D265" s="445">
        <v>2777</v>
      </c>
      <c r="E265" s="445" t="s">
        <v>557</v>
      </c>
      <c r="F265" s="446">
        <v>44414</v>
      </c>
      <c r="G265" s="447">
        <v>3068.89</v>
      </c>
      <c r="H265" s="447">
        <v>2249.79</v>
      </c>
      <c r="I265" s="447">
        <v>819.1</v>
      </c>
      <c r="J265" s="957" t="s">
        <v>289</v>
      </c>
      <c r="K265" s="957" t="s">
        <v>279</v>
      </c>
      <c r="L265" s="445" t="s">
        <v>2110</v>
      </c>
      <c r="M265" s="445">
        <v>2777</v>
      </c>
      <c r="N265" s="448">
        <v>45716</v>
      </c>
      <c r="O265" s="449" t="s">
        <v>308</v>
      </c>
      <c r="P265" s="450"/>
      <c r="Q265" s="2"/>
      <c r="R265" s="2"/>
    </row>
    <row r="266" spans="2:18" s="451" customFormat="1" ht="15.75" x14ac:dyDescent="0.25">
      <c r="B266" s="443"/>
      <c r="C266" s="444" t="s">
        <v>306</v>
      </c>
      <c r="D266" s="445">
        <v>2777</v>
      </c>
      <c r="E266" s="445" t="s">
        <v>558</v>
      </c>
      <c r="F266" s="446">
        <v>44414</v>
      </c>
      <c r="G266" s="447">
        <v>3068.89</v>
      </c>
      <c r="H266" s="447">
        <v>2249.79</v>
      </c>
      <c r="I266" s="447">
        <v>819.1</v>
      </c>
      <c r="J266" s="957" t="s">
        <v>289</v>
      </c>
      <c r="K266" s="957" t="s">
        <v>279</v>
      </c>
      <c r="L266" s="445" t="s">
        <v>2110</v>
      </c>
      <c r="M266" s="445">
        <v>2777</v>
      </c>
      <c r="N266" s="448">
        <v>45716</v>
      </c>
      <c r="O266" s="449" t="s">
        <v>308</v>
      </c>
      <c r="P266" s="450"/>
      <c r="Q266" s="2"/>
      <c r="R266" s="2"/>
    </row>
    <row r="267" spans="2:18" s="451" customFormat="1" ht="15.75" x14ac:dyDescent="0.25">
      <c r="B267" s="443"/>
      <c r="C267" s="444" t="s">
        <v>306</v>
      </c>
      <c r="D267" s="445">
        <v>2777</v>
      </c>
      <c r="E267" s="445" t="s">
        <v>559</v>
      </c>
      <c r="F267" s="446">
        <v>44414</v>
      </c>
      <c r="G267" s="447">
        <v>3068.89</v>
      </c>
      <c r="H267" s="447">
        <v>2249.79</v>
      </c>
      <c r="I267" s="447">
        <v>819.1</v>
      </c>
      <c r="J267" s="957" t="s">
        <v>289</v>
      </c>
      <c r="K267" s="957" t="s">
        <v>279</v>
      </c>
      <c r="L267" s="445" t="s">
        <v>2110</v>
      </c>
      <c r="M267" s="445">
        <v>2777</v>
      </c>
      <c r="N267" s="448">
        <v>45716</v>
      </c>
      <c r="O267" s="449" t="s">
        <v>308</v>
      </c>
      <c r="P267" s="450"/>
      <c r="Q267" s="2"/>
      <c r="R267" s="2"/>
    </row>
    <row r="268" spans="2:18" s="451" customFormat="1" ht="15.75" x14ac:dyDescent="0.25">
      <c r="B268" s="443"/>
      <c r="C268" s="444" t="s">
        <v>306</v>
      </c>
      <c r="D268" s="445">
        <v>2777</v>
      </c>
      <c r="E268" s="445" t="s">
        <v>560</v>
      </c>
      <c r="F268" s="446">
        <v>44414</v>
      </c>
      <c r="G268" s="447">
        <v>3068.89</v>
      </c>
      <c r="H268" s="447">
        <v>2249.79</v>
      </c>
      <c r="I268" s="447">
        <v>819.1</v>
      </c>
      <c r="J268" s="957" t="s">
        <v>289</v>
      </c>
      <c r="K268" s="957" t="s">
        <v>279</v>
      </c>
      <c r="L268" s="445" t="s">
        <v>2110</v>
      </c>
      <c r="M268" s="445">
        <v>2777</v>
      </c>
      <c r="N268" s="448">
        <v>45716</v>
      </c>
      <c r="O268" s="449" t="s">
        <v>308</v>
      </c>
      <c r="P268" s="450"/>
      <c r="Q268" s="2"/>
      <c r="R268" s="2"/>
    </row>
    <row r="269" spans="2:18" s="451" customFormat="1" ht="15.75" x14ac:dyDescent="0.25">
      <c r="B269" s="443"/>
      <c r="C269" s="444" t="s">
        <v>306</v>
      </c>
      <c r="D269" s="445">
        <v>2777</v>
      </c>
      <c r="E269" s="445" t="s">
        <v>561</v>
      </c>
      <c r="F269" s="446">
        <v>44414</v>
      </c>
      <c r="G269" s="447">
        <v>3068.89</v>
      </c>
      <c r="H269" s="447">
        <v>2249.79</v>
      </c>
      <c r="I269" s="447">
        <v>819.1</v>
      </c>
      <c r="J269" s="957" t="s">
        <v>289</v>
      </c>
      <c r="K269" s="957" t="s">
        <v>279</v>
      </c>
      <c r="L269" s="445" t="s">
        <v>2110</v>
      </c>
      <c r="M269" s="445">
        <v>2777</v>
      </c>
      <c r="N269" s="448">
        <v>45716</v>
      </c>
      <c r="O269" s="449" t="s">
        <v>308</v>
      </c>
      <c r="P269" s="450"/>
      <c r="Q269" s="2"/>
      <c r="R269" s="2"/>
    </row>
    <row r="270" spans="2:18" s="451" customFormat="1" ht="15.75" x14ac:dyDescent="0.25">
      <c r="B270" s="443"/>
      <c r="C270" s="444" t="s">
        <v>306</v>
      </c>
      <c r="D270" s="445">
        <v>2777</v>
      </c>
      <c r="E270" s="445" t="s">
        <v>562</v>
      </c>
      <c r="F270" s="446">
        <v>44414</v>
      </c>
      <c r="G270" s="447">
        <v>3068.89</v>
      </c>
      <c r="H270" s="447">
        <v>2249.79</v>
      </c>
      <c r="I270" s="447">
        <v>819.1</v>
      </c>
      <c r="J270" s="957" t="s">
        <v>289</v>
      </c>
      <c r="K270" s="957" t="s">
        <v>279</v>
      </c>
      <c r="L270" s="445" t="s">
        <v>2110</v>
      </c>
      <c r="M270" s="445">
        <v>2777</v>
      </c>
      <c r="N270" s="448">
        <v>45716</v>
      </c>
      <c r="O270" s="449" t="s">
        <v>308</v>
      </c>
      <c r="P270" s="450"/>
      <c r="Q270" s="2"/>
      <c r="R270" s="2"/>
    </row>
    <row r="271" spans="2:18" s="451" customFormat="1" ht="15.75" x14ac:dyDescent="0.25">
      <c r="B271" s="443"/>
      <c r="C271" s="444" t="s">
        <v>306</v>
      </c>
      <c r="D271" s="445">
        <v>2777</v>
      </c>
      <c r="E271" s="445" t="s">
        <v>563</v>
      </c>
      <c r="F271" s="446">
        <v>44414</v>
      </c>
      <c r="G271" s="447">
        <v>3068.89</v>
      </c>
      <c r="H271" s="447">
        <v>2249.79</v>
      </c>
      <c r="I271" s="447">
        <v>819.1</v>
      </c>
      <c r="J271" s="957" t="s">
        <v>289</v>
      </c>
      <c r="K271" s="957" t="s">
        <v>279</v>
      </c>
      <c r="L271" s="445" t="s">
        <v>2110</v>
      </c>
      <c r="M271" s="445">
        <v>2777</v>
      </c>
      <c r="N271" s="448">
        <v>45716</v>
      </c>
      <c r="O271" s="449" t="s">
        <v>308</v>
      </c>
      <c r="P271" s="450"/>
      <c r="Q271" s="2"/>
      <c r="R271" s="2"/>
    </row>
    <row r="272" spans="2:18" s="451" customFormat="1" ht="15.75" x14ac:dyDescent="0.25">
      <c r="B272" s="443"/>
      <c r="C272" s="444" t="s">
        <v>306</v>
      </c>
      <c r="D272" s="445">
        <v>2777</v>
      </c>
      <c r="E272" s="445" t="s">
        <v>564</v>
      </c>
      <c r="F272" s="446">
        <v>44414</v>
      </c>
      <c r="G272" s="447">
        <v>3068.89</v>
      </c>
      <c r="H272" s="447">
        <v>2249.79</v>
      </c>
      <c r="I272" s="447">
        <v>819.1</v>
      </c>
      <c r="J272" s="957" t="s">
        <v>289</v>
      </c>
      <c r="K272" s="957" t="s">
        <v>279</v>
      </c>
      <c r="L272" s="445" t="s">
        <v>2110</v>
      </c>
      <c r="M272" s="445">
        <v>2777</v>
      </c>
      <c r="N272" s="448">
        <v>45716</v>
      </c>
      <c r="O272" s="449" t="s">
        <v>308</v>
      </c>
      <c r="P272" s="450"/>
      <c r="Q272" s="2"/>
      <c r="R272" s="2"/>
    </row>
    <row r="273" spans="2:18" s="451" customFormat="1" ht="15.75" x14ac:dyDescent="0.25">
      <c r="B273" s="443"/>
      <c r="C273" s="444" t="s">
        <v>306</v>
      </c>
      <c r="D273" s="445">
        <v>2777</v>
      </c>
      <c r="E273" s="445" t="s">
        <v>565</v>
      </c>
      <c r="F273" s="446">
        <v>44414</v>
      </c>
      <c r="G273" s="447">
        <v>3068.89</v>
      </c>
      <c r="H273" s="447">
        <v>2249.79</v>
      </c>
      <c r="I273" s="447">
        <v>819.1</v>
      </c>
      <c r="J273" s="957" t="s">
        <v>289</v>
      </c>
      <c r="K273" s="957" t="s">
        <v>279</v>
      </c>
      <c r="L273" s="445" t="s">
        <v>2110</v>
      </c>
      <c r="M273" s="445">
        <v>2777</v>
      </c>
      <c r="N273" s="448">
        <v>45716</v>
      </c>
      <c r="O273" s="449" t="s">
        <v>308</v>
      </c>
      <c r="P273" s="450"/>
      <c r="Q273" s="2"/>
      <c r="R273" s="2"/>
    </row>
    <row r="274" spans="2:18" s="451" customFormat="1" ht="15.75" x14ac:dyDescent="0.25">
      <c r="B274" s="443"/>
      <c r="C274" s="444" t="s">
        <v>306</v>
      </c>
      <c r="D274" s="445">
        <v>2777</v>
      </c>
      <c r="E274" s="445" t="s">
        <v>566</v>
      </c>
      <c r="F274" s="446">
        <v>44414</v>
      </c>
      <c r="G274" s="447">
        <v>3068.89</v>
      </c>
      <c r="H274" s="447">
        <v>2249.79</v>
      </c>
      <c r="I274" s="447">
        <v>819.1</v>
      </c>
      <c r="J274" s="957" t="s">
        <v>289</v>
      </c>
      <c r="K274" s="957" t="s">
        <v>279</v>
      </c>
      <c r="L274" s="445" t="s">
        <v>2110</v>
      </c>
      <c r="M274" s="445">
        <v>2777</v>
      </c>
      <c r="N274" s="448">
        <v>45716</v>
      </c>
      <c r="O274" s="449" t="s">
        <v>308</v>
      </c>
      <c r="P274" s="450"/>
      <c r="Q274" s="2"/>
      <c r="R274" s="2"/>
    </row>
    <row r="275" spans="2:18" s="451" customFormat="1" ht="15.75" x14ac:dyDescent="0.25">
      <c r="B275" s="443"/>
      <c r="C275" s="444" t="s">
        <v>306</v>
      </c>
      <c r="D275" s="445">
        <v>2777</v>
      </c>
      <c r="E275" s="445" t="s">
        <v>567</v>
      </c>
      <c r="F275" s="446">
        <v>44414</v>
      </c>
      <c r="G275" s="447">
        <v>3068.89</v>
      </c>
      <c r="H275" s="447">
        <v>2249.79</v>
      </c>
      <c r="I275" s="447">
        <v>819.1</v>
      </c>
      <c r="J275" s="957" t="s">
        <v>289</v>
      </c>
      <c r="K275" s="957" t="s">
        <v>279</v>
      </c>
      <c r="L275" s="445" t="s">
        <v>2110</v>
      </c>
      <c r="M275" s="445">
        <v>2777</v>
      </c>
      <c r="N275" s="448">
        <v>45716</v>
      </c>
      <c r="O275" s="449" t="s">
        <v>308</v>
      </c>
      <c r="P275" s="450"/>
      <c r="Q275" s="2"/>
      <c r="R275" s="2"/>
    </row>
    <row r="276" spans="2:18" s="451" customFormat="1" ht="15.75" x14ac:dyDescent="0.25">
      <c r="B276" s="443"/>
      <c r="C276" s="444" t="s">
        <v>306</v>
      </c>
      <c r="D276" s="445">
        <v>2777</v>
      </c>
      <c r="E276" s="445" t="s">
        <v>568</v>
      </c>
      <c r="F276" s="446">
        <v>44414</v>
      </c>
      <c r="G276" s="447">
        <v>3068.89</v>
      </c>
      <c r="H276" s="447">
        <v>2249.79</v>
      </c>
      <c r="I276" s="447">
        <v>819.1</v>
      </c>
      <c r="J276" s="957" t="s">
        <v>289</v>
      </c>
      <c r="K276" s="957" t="s">
        <v>279</v>
      </c>
      <c r="L276" s="445" t="s">
        <v>2110</v>
      </c>
      <c r="M276" s="445">
        <v>2777</v>
      </c>
      <c r="N276" s="448">
        <v>45716</v>
      </c>
      <c r="O276" s="449" t="s">
        <v>308</v>
      </c>
      <c r="P276" s="450"/>
      <c r="Q276" s="2"/>
      <c r="R276" s="2"/>
    </row>
    <row r="277" spans="2:18" s="451" customFormat="1" ht="15.75" x14ac:dyDescent="0.25">
      <c r="B277" s="443"/>
      <c r="C277" s="444" t="s">
        <v>306</v>
      </c>
      <c r="D277" s="445">
        <v>2777</v>
      </c>
      <c r="E277" s="445" t="s">
        <v>569</v>
      </c>
      <c r="F277" s="446">
        <v>44414</v>
      </c>
      <c r="G277" s="447">
        <v>3068.89</v>
      </c>
      <c r="H277" s="447">
        <v>2249.79</v>
      </c>
      <c r="I277" s="447">
        <v>819.1</v>
      </c>
      <c r="J277" s="957" t="s">
        <v>289</v>
      </c>
      <c r="K277" s="957" t="s">
        <v>279</v>
      </c>
      <c r="L277" s="445" t="s">
        <v>2110</v>
      </c>
      <c r="M277" s="445">
        <v>2777</v>
      </c>
      <c r="N277" s="448">
        <v>45716</v>
      </c>
      <c r="O277" s="449" t="s">
        <v>308</v>
      </c>
      <c r="P277" s="450"/>
      <c r="Q277" s="2"/>
      <c r="R277" s="2"/>
    </row>
    <row r="278" spans="2:18" s="451" customFormat="1" ht="15.75" x14ac:dyDescent="0.25">
      <c r="B278" s="443"/>
      <c r="C278" s="444" t="s">
        <v>306</v>
      </c>
      <c r="D278" s="445">
        <v>2777</v>
      </c>
      <c r="E278" s="445" t="s">
        <v>570</v>
      </c>
      <c r="F278" s="446">
        <v>44414</v>
      </c>
      <c r="G278" s="447">
        <v>3068.89</v>
      </c>
      <c r="H278" s="447">
        <v>2249.79</v>
      </c>
      <c r="I278" s="447">
        <v>819.1</v>
      </c>
      <c r="J278" s="957" t="s">
        <v>289</v>
      </c>
      <c r="K278" s="957" t="s">
        <v>279</v>
      </c>
      <c r="L278" s="445" t="s">
        <v>2110</v>
      </c>
      <c r="M278" s="445">
        <v>2777</v>
      </c>
      <c r="N278" s="448">
        <v>45716</v>
      </c>
      <c r="O278" s="449" t="s">
        <v>308</v>
      </c>
      <c r="P278" s="450"/>
      <c r="Q278" s="2"/>
      <c r="R278" s="2"/>
    </row>
    <row r="279" spans="2:18" s="451" customFormat="1" ht="15.75" x14ac:dyDescent="0.25">
      <c r="B279" s="443"/>
      <c r="C279" s="444" t="s">
        <v>306</v>
      </c>
      <c r="D279" s="445">
        <v>2777</v>
      </c>
      <c r="E279" s="445" t="s">
        <v>571</v>
      </c>
      <c r="F279" s="446">
        <v>44414</v>
      </c>
      <c r="G279" s="447">
        <v>3068.89</v>
      </c>
      <c r="H279" s="447">
        <v>2249.79</v>
      </c>
      <c r="I279" s="447">
        <v>819.1</v>
      </c>
      <c r="J279" s="957" t="s">
        <v>289</v>
      </c>
      <c r="K279" s="957" t="s">
        <v>279</v>
      </c>
      <c r="L279" s="445" t="s">
        <v>2110</v>
      </c>
      <c r="M279" s="445">
        <v>2777</v>
      </c>
      <c r="N279" s="448">
        <v>45716</v>
      </c>
      <c r="O279" s="449" t="s">
        <v>308</v>
      </c>
      <c r="P279" s="450"/>
      <c r="Q279" s="2"/>
      <c r="R279" s="2"/>
    </row>
    <row r="280" spans="2:18" s="451" customFormat="1" ht="15.75" x14ac:dyDescent="0.25">
      <c r="B280" s="443"/>
      <c r="C280" s="444" t="s">
        <v>306</v>
      </c>
      <c r="D280" s="445">
        <v>2777</v>
      </c>
      <c r="E280" s="445" t="s">
        <v>572</v>
      </c>
      <c r="F280" s="446">
        <v>44414</v>
      </c>
      <c r="G280" s="447">
        <v>3068.89</v>
      </c>
      <c r="H280" s="447">
        <v>2249.79</v>
      </c>
      <c r="I280" s="447">
        <v>819.1</v>
      </c>
      <c r="J280" s="957" t="s">
        <v>289</v>
      </c>
      <c r="K280" s="957" t="s">
        <v>279</v>
      </c>
      <c r="L280" s="445" t="s">
        <v>2110</v>
      </c>
      <c r="M280" s="445">
        <v>2777</v>
      </c>
      <c r="N280" s="448">
        <v>45716</v>
      </c>
      <c r="O280" s="449" t="s">
        <v>308</v>
      </c>
      <c r="P280" s="450"/>
      <c r="Q280" s="2"/>
      <c r="R280" s="2"/>
    </row>
    <row r="281" spans="2:18" s="451" customFormat="1" ht="15.75" x14ac:dyDescent="0.25">
      <c r="B281" s="443"/>
      <c r="C281" s="444" t="s">
        <v>306</v>
      </c>
      <c r="D281" s="445">
        <v>2777</v>
      </c>
      <c r="E281" s="445" t="s">
        <v>573</v>
      </c>
      <c r="F281" s="446">
        <v>44414</v>
      </c>
      <c r="G281" s="447">
        <v>3068.89</v>
      </c>
      <c r="H281" s="447">
        <v>2249.79</v>
      </c>
      <c r="I281" s="447">
        <v>819.1</v>
      </c>
      <c r="J281" s="957" t="s">
        <v>289</v>
      </c>
      <c r="K281" s="957" t="s">
        <v>279</v>
      </c>
      <c r="L281" s="445" t="s">
        <v>2110</v>
      </c>
      <c r="M281" s="445">
        <v>2777</v>
      </c>
      <c r="N281" s="448">
        <v>45716</v>
      </c>
      <c r="O281" s="449" t="s">
        <v>308</v>
      </c>
      <c r="P281" s="450"/>
      <c r="Q281" s="2"/>
      <c r="R281" s="2"/>
    </row>
    <row r="282" spans="2:18" s="451" customFormat="1" ht="15.75" x14ac:dyDescent="0.25">
      <c r="B282" s="443"/>
      <c r="C282" s="444" t="s">
        <v>306</v>
      </c>
      <c r="D282" s="445">
        <v>2777</v>
      </c>
      <c r="E282" s="445" t="s">
        <v>574</v>
      </c>
      <c r="F282" s="446">
        <v>44414</v>
      </c>
      <c r="G282" s="447">
        <v>3068.89</v>
      </c>
      <c r="H282" s="447">
        <v>2249.79</v>
      </c>
      <c r="I282" s="447">
        <v>819.1</v>
      </c>
      <c r="J282" s="957" t="s">
        <v>289</v>
      </c>
      <c r="K282" s="957" t="s">
        <v>279</v>
      </c>
      <c r="L282" s="445" t="s">
        <v>2110</v>
      </c>
      <c r="M282" s="445">
        <v>2777</v>
      </c>
      <c r="N282" s="448">
        <v>45716</v>
      </c>
      <c r="O282" s="449" t="s">
        <v>308</v>
      </c>
      <c r="P282" s="450"/>
      <c r="Q282" s="2"/>
      <c r="R282" s="2"/>
    </row>
    <row r="283" spans="2:18" s="451" customFormat="1" ht="15.75" x14ac:dyDescent="0.25">
      <c r="B283" s="443"/>
      <c r="C283" s="444" t="s">
        <v>306</v>
      </c>
      <c r="D283" s="445">
        <v>2777</v>
      </c>
      <c r="E283" s="445" t="s">
        <v>575</v>
      </c>
      <c r="F283" s="446">
        <v>44414</v>
      </c>
      <c r="G283" s="447">
        <v>3068.89</v>
      </c>
      <c r="H283" s="447">
        <v>2249.79</v>
      </c>
      <c r="I283" s="447">
        <v>819.1</v>
      </c>
      <c r="J283" s="957" t="s">
        <v>289</v>
      </c>
      <c r="K283" s="957" t="s">
        <v>279</v>
      </c>
      <c r="L283" s="445" t="s">
        <v>2110</v>
      </c>
      <c r="M283" s="445">
        <v>2777</v>
      </c>
      <c r="N283" s="448">
        <v>45716</v>
      </c>
      <c r="O283" s="449" t="s">
        <v>308</v>
      </c>
      <c r="P283" s="450"/>
      <c r="Q283" s="2"/>
      <c r="R283" s="2"/>
    </row>
    <row r="284" spans="2:18" s="451" customFormat="1" ht="15.75" x14ac:dyDescent="0.25">
      <c r="B284" s="443"/>
      <c r="C284" s="444" t="s">
        <v>306</v>
      </c>
      <c r="D284" s="445">
        <v>2777</v>
      </c>
      <c r="E284" s="445" t="s">
        <v>576</v>
      </c>
      <c r="F284" s="446">
        <v>44414</v>
      </c>
      <c r="G284" s="447">
        <v>3068.89</v>
      </c>
      <c r="H284" s="447">
        <v>2249.79</v>
      </c>
      <c r="I284" s="447">
        <v>819.1</v>
      </c>
      <c r="J284" s="957" t="s">
        <v>289</v>
      </c>
      <c r="K284" s="957" t="s">
        <v>279</v>
      </c>
      <c r="L284" s="445" t="s">
        <v>2110</v>
      </c>
      <c r="M284" s="445">
        <v>2777</v>
      </c>
      <c r="N284" s="448">
        <v>45716</v>
      </c>
      <c r="O284" s="449" t="s">
        <v>308</v>
      </c>
      <c r="P284" s="450"/>
      <c r="Q284" s="2"/>
      <c r="R284" s="2"/>
    </row>
    <row r="285" spans="2:18" s="451" customFormat="1" ht="15.75" x14ac:dyDescent="0.25">
      <c r="B285" s="443"/>
      <c r="C285" s="444" t="s">
        <v>306</v>
      </c>
      <c r="D285" s="445">
        <v>2777</v>
      </c>
      <c r="E285" s="445" t="s">
        <v>577</v>
      </c>
      <c r="F285" s="446">
        <v>44414</v>
      </c>
      <c r="G285" s="447">
        <v>3068.89</v>
      </c>
      <c r="H285" s="447">
        <v>2249.79</v>
      </c>
      <c r="I285" s="447">
        <v>819.1</v>
      </c>
      <c r="J285" s="957" t="s">
        <v>289</v>
      </c>
      <c r="K285" s="957" t="s">
        <v>279</v>
      </c>
      <c r="L285" s="445" t="s">
        <v>2110</v>
      </c>
      <c r="M285" s="445">
        <v>2777</v>
      </c>
      <c r="N285" s="448">
        <v>45716</v>
      </c>
      <c r="O285" s="449" t="s">
        <v>308</v>
      </c>
      <c r="P285" s="450"/>
      <c r="Q285" s="2"/>
      <c r="R285" s="2"/>
    </row>
    <row r="286" spans="2:18" s="451" customFormat="1" ht="15.75" x14ac:dyDescent="0.25">
      <c r="B286" s="443"/>
      <c r="C286" s="444" t="s">
        <v>306</v>
      </c>
      <c r="D286" s="445">
        <v>2777</v>
      </c>
      <c r="E286" s="445" t="s">
        <v>578</v>
      </c>
      <c r="F286" s="446">
        <v>44414</v>
      </c>
      <c r="G286" s="447">
        <v>3068.89</v>
      </c>
      <c r="H286" s="447">
        <v>2249.79</v>
      </c>
      <c r="I286" s="447">
        <v>819.1</v>
      </c>
      <c r="J286" s="957" t="s">
        <v>289</v>
      </c>
      <c r="K286" s="957" t="s">
        <v>279</v>
      </c>
      <c r="L286" s="445" t="s">
        <v>2110</v>
      </c>
      <c r="M286" s="445">
        <v>2777</v>
      </c>
      <c r="N286" s="448">
        <v>45716</v>
      </c>
      <c r="O286" s="449" t="s">
        <v>308</v>
      </c>
      <c r="P286" s="450"/>
      <c r="Q286" s="2"/>
      <c r="R286" s="2"/>
    </row>
    <row r="287" spans="2:18" s="451" customFormat="1" ht="15.75" x14ac:dyDescent="0.25">
      <c r="B287" s="443"/>
      <c r="C287" s="444" t="s">
        <v>306</v>
      </c>
      <c r="D287" s="445">
        <v>2777</v>
      </c>
      <c r="E287" s="445" t="s">
        <v>579</v>
      </c>
      <c r="F287" s="446">
        <v>44414</v>
      </c>
      <c r="G287" s="447">
        <v>3068.89</v>
      </c>
      <c r="H287" s="447">
        <v>2249.79</v>
      </c>
      <c r="I287" s="447">
        <v>819.1</v>
      </c>
      <c r="J287" s="957" t="s">
        <v>289</v>
      </c>
      <c r="K287" s="957" t="s">
        <v>279</v>
      </c>
      <c r="L287" s="445" t="s">
        <v>2110</v>
      </c>
      <c r="M287" s="445">
        <v>2777</v>
      </c>
      <c r="N287" s="448">
        <v>45716</v>
      </c>
      <c r="O287" s="449" t="s">
        <v>308</v>
      </c>
      <c r="P287" s="450"/>
      <c r="Q287" s="2"/>
      <c r="R287" s="2"/>
    </row>
    <row r="288" spans="2:18" s="451" customFormat="1" ht="15.75" x14ac:dyDescent="0.25">
      <c r="B288" s="443"/>
      <c r="C288" s="444" t="s">
        <v>306</v>
      </c>
      <c r="D288" s="445">
        <v>2777</v>
      </c>
      <c r="E288" s="445" t="s">
        <v>580</v>
      </c>
      <c r="F288" s="446">
        <v>44414</v>
      </c>
      <c r="G288" s="447">
        <v>3068.89</v>
      </c>
      <c r="H288" s="447">
        <v>2249.79</v>
      </c>
      <c r="I288" s="447">
        <v>819.1</v>
      </c>
      <c r="J288" s="957" t="s">
        <v>289</v>
      </c>
      <c r="K288" s="957" t="s">
        <v>279</v>
      </c>
      <c r="L288" s="445" t="s">
        <v>2110</v>
      </c>
      <c r="M288" s="445">
        <v>2777</v>
      </c>
      <c r="N288" s="448">
        <v>45716</v>
      </c>
      <c r="O288" s="449" t="s">
        <v>308</v>
      </c>
      <c r="P288" s="450"/>
      <c r="Q288" s="2"/>
      <c r="R288" s="2"/>
    </row>
    <row r="289" spans="2:18" s="451" customFormat="1" ht="15.75" x14ac:dyDescent="0.25">
      <c r="B289" s="443"/>
      <c r="C289" s="444" t="s">
        <v>306</v>
      </c>
      <c r="D289" s="445">
        <v>2777</v>
      </c>
      <c r="E289" s="445" t="s">
        <v>581</v>
      </c>
      <c r="F289" s="446">
        <v>44414</v>
      </c>
      <c r="G289" s="447">
        <v>3068.89</v>
      </c>
      <c r="H289" s="447">
        <v>2249.79</v>
      </c>
      <c r="I289" s="447">
        <v>819.1</v>
      </c>
      <c r="J289" s="957" t="s">
        <v>289</v>
      </c>
      <c r="K289" s="957" t="s">
        <v>279</v>
      </c>
      <c r="L289" s="445" t="s">
        <v>2110</v>
      </c>
      <c r="M289" s="445">
        <v>2777</v>
      </c>
      <c r="N289" s="448">
        <v>45716</v>
      </c>
      <c r="O289" s="449" t="s">
        <v>308</v>
      </c>
      <c r="P289" s="450"/>
      <c r="Q289" s="2"/>
      <c r="R289" s="2"/>
    </row>
    <row r="290" spans="2:18" s="451" customFormat="1" ht="15.75" x14ac:dyDescent="0.25">
      <c r="B290" s="443"/>
      <c r="C290" s="444" t="s">
        <v>306</v>
      </c>
      <c r="D290" s="445">
        <v>2777</v>
      </c>
      <c r="E290" s="445" t="s">
        <v>582</v>
      </c>
      <c r="F290" s="446">
        <v>44414</v>
      </c>
      <c r="G290" s="447">
        <v>3068.89</v>
      </c>
      <c r="H290" s="447">
        <v>2249.79</v>
      </c>
      <c r="I290" s="447">
        <v>819.1</v>
      </c>
      <c r="J290" s="957" t="s">
        <v>289</v>
      </c>
      <c r="K290" s="957" t="s">
        <v>279</v>
      </c>
      <c r="L290" s="445" t="s">
        <v>2110</v>
      </c>
      <c r="M290" s="445">
        <v>2777</v>
      </c>
      <c r="N290" s="448">
        <v>45716</v>
      </c>
      <c r="O290" s="449" t="s">
        <v>308</v>
      </c>
      <c r="P290" s="450"/>
      <c r="Q290" s="2"/>
      <c r="R290" s="2"/>
    </row>
    <row r="291" spans="2:18" s="451" customFormat="1" ht="15.75" x14ac:dyDescent="0.25">
      <c r="B291" s="443"/>
      <c r="C291" s="444" t="s">
        <v>306</v>
      </c>
      <c r="D291" s="445">
        <v>2777</v>
      </c>
      <c r="E291" s="445" t="s">
        <v>583</v>
      </c>
      <c r="F291" s="446">
        <v>44414</v>
      </c>
      <c r="G291" s="447">
        <v>3068.89</v>
      </c>
      <c r="H291" s="447">
        <v>2249.79</v>
      </c>
      <c r="I291" s="447">
        <v>819.1</v>
      </c>
      <c r="J291" s="957" t="s">
        <v>289</v>
      </c>
      <c r="K291" s="957" t="s">
        <v>279</v>
      </c>
      <c r="L291" s="445" t="s">
        <v>2110</v>
      </c>
      <c r="M291" s="445">
        <v>2777</v>
      </c>
      <c r="N291" s="448">
        <v>45716</v>
      </c>
      <c r="O291" s="449" t="s">
        <v>308</v>
      </c>
      <c r="P291" s="450"/>
      <c r="Q291" s="2"/>
      <c r="R291" s="2"/>
    </row>
    <row r="292" spans="2:18" s="451" customFormat="1" ht="15.75" x14ac:dyDescent="0.25">
      <c r="B292" s="443"/>
      <c r="C292" s="444" t="s">
        <v>306</v>
      </c>
      <c r="D292" s="445">
        <v>2777</v>
      </c>
      <c r="E292" s="445" t="s">
        <v>584</v>
      </c>
      <c r="F292" s="446">
        <v>44414</v>
      </c>
      <c r="G292" s="447">
        <v>3068.89</v>
      </c>
      <c r="H292" s="447">
        <v>2249.79</v>
      </c>
      <c r="I292" s="447">
        <v>819.1</v>
      </c>
      <c r="J292" s="957" t="s">
        <v>289</v>
      </c>
      <c r="K292" s="957" t="s">
        <v>279</v>
      </c>
      <c r="L292" s="445" t="s">
        <v>2110</v>
      </c>
      <c r="M292" s="445">
        <v>2777</v>
      </c>
      <c r="N292" s="448">
        <v>45716</v>
      </c>
      <c r="O292" s="449" t="s">
        <v>308</v>
      </c>
      <c r="P292" s="450"/>
      <c r="Q292" s="2"/>
      <c r="R292" s="2"/>
    </row>
    <row r="293" spans="2:18" s="451" customFormat="1" ht="15.75" x14ac:dyDescent="0.25">
      <c r="B293" s="443"/>
      <c r="C293" s="444" t="s">
        <v>306</v>
      </c>
      <c r="D293" s="445">
        <v>2777</v>
      </c>
      <c r="E293" s="445" t="s">
        <v>585</v>
      </c>
      <c r="F293" s="446">
        <v>44414</v>
      </c>
      <c r="G293" s="447">
        <v>3068.89</v>
      </c>
      <c r="H293" s="447">
        <v>2249.79</v>
      </c>
      <c r="I293" s="447">
        <v>819.1</v>
      </c>
      <c r="J293" s="957" t="s">
        <v>289</v>
      </c>
      <c r="K293" s="957" t="s">
        <v>279</v>
      </c>
      <c r="L293" s="445" t="s">
        <v>2110</v>
      </c>
      <c r="M293" s="445">
        <v>2777</v>
      </c>
      <c r="N293" s="448">
        <v>45716</v>
      </c>
      <c r="O293" s="449" t="s">
        <v>308</v>
      </c>
      <c r="P293" s="450"/>
      <c r="Q293" s="2"/>
      <c r="R293" s="2"/>
    </row>
    <row r="294" spans="2:18" s="451" customFormat="1" ht="15.75" x14ac:dyDescent="0.25">
      <c r="B294" s="443"/>
      <c r="C294" s="444" t="s">
        <v>306</v>
      </c>
      <c r="D294" s="445">
        <v>2777</v>
      </c>
      <c r="E294" s="445" t="s">
        <v>586</v>
      </c>
      <c r="F294" s="446">
        <v>44414</v>
      </c>
      <c r="G294" s="447">
        <v>3068.89</v>
      </c>
      <c r="H294" s="447">
        <v>2249.79</v>
      </c>
      <c r="I294" s="447">
        <v>819.1</v>
      </c>
      <c r="J294" s="957" t="s">
        <v>289</v>
      </c>
      <c r="K294" s="957" t="s">
        <v>279</v>
      </c>
      <c r="L294" s="445" t="s">
        <v>2110</v>
      </c>
      <c r="M294" s="445">
        <v>2777</v>
      </c>
      <c r="N294" s="448">
        <v>45716</v>
      </c>
      <c r="O294" s="449" t="s">
        <v>308</v>
      </c>
      <c r="P294" s="450"/>
      <c r="Q294" s="2"/>
      <c r="R294" s="2"/>
    </row>
    <row r="295" spans="2:18" s="451" customFormat="1" ht="15.75" x14ac:dyDescent="0.25">
      <c r="B295" s="443"/>
      <c r="C295" s="444" t="s">
        <v>306</v>
      </c>
      <c r="D295" s="445">
        <v>2777</v>
      </c>
      <c r="E295" s="445" t="s">
        <v>587</v>
      </c>
      <c r="F295" s="446">
        <v>44414</v>
      </c>
      <c r="G295" s="447">
        <v>3068.89</v>
      </c>
      <c r="H295" s="447">
        <v>2249.79</v>
      </c>
      <c r="I295" s="447">
        <v>819.1</v>
      </c>
      <c r="J295" s="957" t="s">
        <v>289</v>
      </c>
      <c r="K295" s="957" t="s">
        <v>279</v>
      </c>
      <c r="L295" s="445" t="s">
        <v>2110</v>
      </c>
      <c r="M295" s="445">
        <v>2777</v>
      </c>
      <c r="N295" s="448">
        <v>45716</v>
      </c>
      <c r="O295" s="449" t="s">
        <v>308</v>
      </c>
      <c r="P295" s="450"/>
      <c r="Q295" s="2"/>
      <c r="R295" s="2"/>
    </row>
    <row r="296" spans="2:18" s="451" customFormat="1" ht="15.75" x14ac:dyDescent="0.25">
      <c r="B296" s="443"/>
      <c r="C296" s="444" t="s">
        <v>306</v>
      </c>
      <c r="D296" s="445">
        <v>2777</v>
      </c>
      <c r="E296" s="445" t="s">
        <v>588</v>
      </c>
      <c r="F296" s="446">
        <v>44414</v>
      </c>
      <c r="G296" s="447">
        <v>3068.89</v>
      </c>
      <c r="H296" s="447">
        <v>2249.79</v>
      </c>
      <c r="I296" s="447">
        <v>819.1</v>
      </c>
      <c r="J296" s="957" t="s">
        <v>289</v>
      </c>
      <c r="K296" s="957" t="s">
        <v>279</v>
      </c>
      <c r="L296" s="445" t="s">
        <v>2110</v>
      </c>
      <c r="M296" s="445">
        <v>2777</v>
      </c>
      <c r="N296" s="448">
        <v>45716</v>
      </c>
      <c r="O296" s="449" t="s">
        <v>308</v>
      </c>
      <c r="P296" s="450"/>
      <c r="Q296" s="2"/>
      <c r="R296" s="2"/>
    </row>
    <row r="297" spans="2:18" s="451" customFormat="1" ht="15.75" x14ac:dyDescent="0.25">
      <c r="B297" s="443"/>
      <c r="C297" s="444" t="s">
        <v>306</v>
      </c>
      <c r="D297" s="445">
        <v>2777</v>
      </c>
      <c r="E297" s="445" t="s">
        <v>589</v>
      </c>
      <c r="F297" s="446">
        <v>44414</v>
      </c>
      <c r="G297" s="447">
        <v>3068.89</v>
      </c>
      <c r="H297" s="447">
        <v>2249.79</v>
      </c>
      <c r="I297" s="447">
        <v>819.1</v>
      </c>
      <c r="J297" s="957" t="s">
        <v>289</v>
      </c>
      <c r="K297" s="957" t="s">
        <v>279</v>
      </c>
      <c r="L297" s="445" t="s">
        <v>2110</v>
      </c>
      <c r="M297" s="445">
        <v>2777</v>
      </c>
      <c r="N297" s="448">
        <v>45716</v>
      </c>
      <c r="O297" s="449" t="s">
        <v>308</v>
      </c>
      <c r="P297" s="450"/>
      <c r="Q297" s="2"/>
      <c r="R297" s="2"/>
    </row>
    <row r="298" spans="2:18" s="451" customFormat="1" ht="15.75" x14ac:dyDescent="0.25">
      <c r="B298" s="443"/>
      <c r="C298" s="444" t="s">
        <v>306</v>
      </c>
      <c r="D298" s="445">
        <v>2777</v>
      </c>
      <c r="E298" s="445" t="s">
        <v>590</v>
      </c>
      <c r="F298" s="446">
        <v>44414</v>
      </c>
      <c r="G298" s="447">
        <v>3068.89</v>
      </c>
      <c r="H298" s="447">
        <v>2249.79</v>
      </c>
      <c r="I298" s="447">
        <v>819.1</v>
      </c>
      <c r="J298" s="957" t="s">
        <v>289</v>
      </c>
      <c r="K298" s="957" t="s">
        <v>279</v>
      </c>
      <c r="L298" s="445" t="s">
        <v>2110</v>
      </c>
      <c r="M298" s="445">
        <v>2777</v>
      </c>
      <c r="N298" s="448">
        <v>45716</v>
      </c>
      <c r="O298" s="449" t="s">
        <v>308</v>
      </c>
      <c r="P298" s="450"/>
      <c r="Q298" s="2"/>
      <c r="R298" s="2"/>
    </row>
    <row r="299" spans="2:18" s="451" customFormat="1" ht="15.75" x14ac:dyDescent="0.25">
      <c r="B299" s="443"/>
      <c r="C299" s="444" t="s">
        <v>306</v>
      </c>
      <c r="D299" s="445">
        <v>2777</v>
      </c>
      <c r="E299" s="445" t="s">
        <v>591</v>
      </c>
      <c r="F299" s="446">
        <v>44414</v>
      </c>
      <c r="G299" s="447">
        <v>3068.89</v>
      </c>
      <c r="H299" s="447">
        <v>2249.79</v>
      </c>
      <c r="I299" s="447">
        <v>819.1</v>
      </c>
      <c r="J299" s="957" t="s">
        <v>289</v>
      </c>
      <c r="K299" s="957" t="s">
        <v>279</v>
      </c>
      <c r="L299" s="445" t="s">
        <v>2110</v>
      </c>
      <c r="M299" s="445">
        <v>2777</v>
      </c>
      <c r="N299" s="448">
        <v>45716</v>
      </c>
      <c r="O299" s="449" t="s">
        <v>308</v>
      </c>
      <c r="P299" s="450"/>
      <c r="Q299" s="2"/>
      <c r="R299" s="2"/>
    </row>
    <row r="300" spans="2:18" s="451" customFormat="1" ht="15.75" x14ac:dyDescent="0.25">
      <c r="B300" s="443"/>
      <c r="C300" s="444" t="s">
        <v>306</v>
      </c>
      <c r="D300" s="445">
        <v>2777</v>
      </c>
      <c r="E300" s="445" t="s">
        <v>592</v>
      </c>
      <c r="F300" s="446">
        <v>44414</v>
      </c>
      <c r="G300" s="447">
        <v>3068.89</v>
      </c>
      <c r="H300" s="447">
        <v>2249.79</v>
      </c>
      <c r="I300" s="447">
        <v>819.1</v>
      </c>
      <c r="J300" s="957" t="s">
        <v>289</v>
      </c>
      <c r="K300" s="957" t="s">
        <v>279</v>
      </c>
      <c r="L300" s="445" t="s">
        <v>2110</v>
      </c>
      <c r="M300" s="445">
        <v>2777</v>
      </c>
      <c r="N300" s="448">
        <v>45716</v>
      </c>
      <c r="O300" s="449" t="s">
        <v>308</v>
      </c>
      <c r="P300" s="450"/>
      <c r="Q300" s="2"/>
      <c r="R300" s="2"/>
    </row>
    <row r="301" spans="2:18" s="451" customFormat="1" ht="15.75" x14ac:dyDescent="0.25">
      <c r="B301" s="443"/>
      <c r="C301" s="444" t="s">
        <v>306</v>
      </c>
      <c r="D301" s="445">
        <v>2777</v>
      </c>
      <c r="E301" s="445" t="s">
        <v>593</v>
      </c>
      <c r="F301" s="446">
        <v>44414</v>
      </c>
      <c r="G301" s="447">
        <v>3068.89</v>
      </c>
      <c r="H301" s="447">
        <v>2249.79</v>
      </c>
      <c r="I301" s="447">
        <v>819.1</v>
      </c>
      <c r="J301" s="957" t="s">
        <v>289</v>
      </c>
      <c r="K301" s="957" t="s">
        <v>279</v>
      </c>
      <c r="L301" s="445" t="s">
        <v>2110</v>
      </c>
      <c r="M301" s="445">
        <v>2777</v>
      </c>
      <c r="N301" s="448">
        <v>45716</v>
      </c>
      <c r="O301" s="449" t="s">
        <v>308</v>
      </c>
      <c r="P301" s="450"/>
      <c r="Q301" s="2"/>
      <c r="R301" s="2"/>
    </row>
    <row r="302" spans="2:18" s="451" customFormat="1" ht="15.75" x14ac:dyDescent="0.25">
      <c r="B302" s="443"/>
      <c r="C302" s="444" t="s">
        <v>306</v>
      </c>
      <c r="D302" s="445">
        <v>2777</v>
      </c>
      <c r="E302" s="445" t="s">
        <v>594</v>
      </c>
      <c r="F302" s="446">
        <v>44414</v>
      </c>
      <c r="G302" s="447">
        <v>3068.89</v>
      </c>
      <c r="H302" s="447">
        <v>2249.79</v>
      </c>
      <c r="I302" s="447">
        <v>819.1</v>
      </c>
      <c r="J302" s="957" t="s">
        <v>289</v>
      </c>
      <c r="K302" s="957" t="s">
        <v>279</v>
      </c>
      <c r="L302" s="445" t="s">
        <v>2110</v>
      </c>
      <c r="M302" s="445">
        <v>2777</v>
      </c>
      <c r="N302" s="448">
        <v>45716</v>
      </c>
      <c r="O302" s="449" t="s">
        <v>308</v>
      </c>
      <c r="P302" s="450"/>
      <c r="Q302" s="2"/>
      <c r="R302" s="2"/>
    </row>
    <row r="303" spans="2:18" s="451" customFormat="1" ht="15.75" x14ac:dyDescent="0.25">
      <c r="B303" s="443"/>
      <c r="C303" s="444" t="s">
        <v>306</v>
      </c>
      <c r="D303" s="445">
        <v>2777</v>
      </c>
      <c r="E303" s="445" t="s">
        <v>595</v>
      </c>
      <c r="F303" s="446">
        <v>44414</v>
      </c>
      <c r="G303" s="447">
        <v>3068.89</v>
      </c>
      <c r="H303" s="447">
        <v>2249.79</v>
      </c>
      <c r="I303" s="447">
        <v>819.1</v>
      </c>
      <c r="J303" s="957" t="s">
        <v>289</v>
      </c>
      <c r="K303" s="957" t="s">
        <v>279</v>
      </c>
      <c r="L303" s="445" t="s">
        <v>2110</v>
      </c>
      <c r="M303" s="445">
        <v>2777</v>
      </c>
      <c r="N303" s="448">
        <v>45716</v>
      </c>
      <c r="O303" s="449" t="s">
        <v>308</v>
      </c>
      <c r="P303" s="450"/>
      <c r="Q303" s="2"/>
      <c r="R303" s="2"/>
    </row>
    <row r="304" spans="2:18" s="451" customFormat="1" ht="15.75" x14ac:dyDescent="0.25">
      <c r="B304" s="443"/>
      <c r="C304" s="444" t="s">
        <v>306</v>
      </c>
      <c r="D304" s="445">
        <v>2777</v>
      </c>
      <c r="E304" s="445" t="s">
        <v>596</v>
      </c>
      <c r="F304" s="446">
        <v>44414</v>
      </c>
      <c r="G304" s="447">
        <v>3068.89</v>
      </c>
      <c r="H304" s="447">
        <v>2249.79</v>
      </c>
      <c r="I304" s="447">
        <v>819.1</v>
      </c>
      <c r="J304" s="957" t="s">
        <v>289</v>
      </c>
      <c r="K304" s="957" t="s">
        <v>279</v>
      </c>
      <c r="L304" s="445" t="s">
        <v>2110</v>
      </c>
      <c r="M304" s="445">
        <v>2777</v>
      </c>
      <c r="N304" s="448">
        <v>45716</v>
      </c>
      <c r="O304" s="449" t="s">
        <v>308</v>
      </c>
      <c r="P304" s="450"/>
      <c r="Q304" s="2"/>
      <c r="R304" s="2"/>
    </row>
    <row r="305" spans="2:18" s="451" customFormat="1" ht="15.75" x14ac:dyDescent="0.25">
      <c r="B305" s="443"/>
      <c r="C305" s="444" t="s">
        <v>306</v>
      </c>
      <c r="D305" s="445">
        <v>2777</v>
      </c>
      <c r="E305" s="445" t="s">
        <v>597</v>
      </c>
      <c r="F305" s="446">
        <v>44414</v>
      </c>
      <c r="G305" s="447">
        <v>3068.89</v>
      </c>
      <c r="H305" s="447">
        <v>2249.79</v>
      </c>
      <c r="I305" s="447">
        <v>819.1</v>
      </c>
      <c r="J305" s="957" t="s">
        <v>289</v>
      </c>
      <c r="K305" s="957" t="s">
        <v>279</v>
      </c>
      <c r="L305" s="445" t="s">
        <v>2110</v>
      </c>
      <c r="M305" s="445">
        <v>2777</v>
      </c>
      <c r="N305" s="448">
        <v>45716</v>
      </c>
      <c r="O305" s="449" t="s">
        <v>308</v>
      </c>
      <c r="P305" s="450"/>
      <c r="Q305" s="2"/>
      <c r="R305" s="2"/>
    </row>
    <row r="306" spans="2:18" s="451" customFormat="1" ht="15.75" x14ac:dyDescent="0.25">
      <c r="B306" s="443"/>
      <c r="C306" s="444" t="s">
        <v>306</v>
      </c>
      <c r="D306" s="445">
        <v>2777</v>
      </c>
      <c r="E306" s="445" t="s">
        <v>598</v>
      </c>
      <c r="F306" s="446">
        <v>44414</v>
      </c>
      <c r="G306" s="447">
        <v>3068.89</v>
      </c>
      <c r="H306" s="447">
        <v>2249.79</v>
      </c>
      <c r="I306" s="447">
        <v>819.1</v>
      </c>
      <c r="J306" s="957" t="s">
        <v>289</v>
      </c>
      <c r="K306" s="957" t="s">
        <v>279</v>
      </c>
      <c r="L306" s="445" t="s">
        <v>2110</v>
      </c>
      <c r="M306" s="445">
        <v>2777</v>
      </c>
      <c r="N306" s="448">
        <v>45716</v>
      </c>
      <c r="O306" s="449" t="s">
        <v>308</v>
      </c>
      <c r="P306" s="450"/>
      <c r="Q306" s="2"/>
      <c r="R306" s="2"/>
    </row>
    <row r="307" spans="2:18" s="451" customFormat="1" ht="15.75" x14ac:dyDescent="0.25">
      <c r="B307" s="443"/>
      <c r="C307" s="444" t="s">
        <v>306</v>
      </c>
      <c r="D307" s="445">
        <v>2777</v>
      </c>
      <c r="E307" s="445" t="s">
        <v>599</v>
      </c>
      <c r="F307" s="446">
        <v>44414</v>
      </c>
      <c r="G307" s="447">
        <v>3068.89</v>
      </c>
      <c r="H307" s="447">
        <v>2249.79</v>
      </c>
      <c r="I307" s="447">
        <v>819.1</v>
      </c>
      <c r="J307" s="957" t="s">
        <v>289</v>
      </c>
      <c r="K307" s="957" t="s">
        <v>279</v>
      </c>
      <c r="L307" s="445" t="s">
        <v>2110</v>
      </c>
      <c r="M307" s="445">
        <v>2777</v>
      </c>
      <c r="N307" s="448">
        <v>45716</v>
      </c>
      <c r="O307" s="449" t="s">
        <v>308</v>
      </c>
      <c r="P307" s="450"/>
      <c r="Q307" s="2"/>
      <c r="R307" s="2"/>
    </row>
    <row r="308" spans="2:18" s="451" customFormat="1" ht="15.75" x14ac:dyDescent="0.25">
      <c r="B308" s="443"/>
      <c r="C308" s="444" t="s">
        <v>306</v>
      </c>
      <c r="D308" s="445">
        <v>2777</v>
      </c>
      <c r="E308" s="445" t="s">
        <v>600</v>
      </c>
      <c r="F308" s="446">
        <v>44414</v>
      </c>
      <c r="G308" s="447">
        <v>3068.89</v>
      </c>
      <c r="H308" s="447">
        <v>2249.79</v>
      </c>
      <c r="I308" s="447">
        <v>819.1</v>
      </c>
      <c r="J308" s="957" t="s">
        <v>289</v>
      </c>
      <c r="K308" s="957" t="s">
        <v>279</v>
      </c>
      <c r="L308" s="445" t="s">
        <v>2110</v>
      </c>
      <c r="M308" s="445">
        <v>2777</v>
      </c>
      <c r="N308" s="448">
        <v>45716</v>
      </c>
      <c r="O308" s="449" t="s">
        <v>308</v>
      </c>
      <c r="P308" s="450"/>
      <c r="Q308" s="2"/>
      <c r="R308" s="2"/>
    </row>
    <row r="309" spans="2:18" s="451" customFormat="1" ht="15.75" x14ac:dyDescent="0.25">
      <c r="B309" s="443"/>
      <c r="C309" s="444" t="s">
        <v>306</v>
      </c>
      <c r="D309" s="445">
        <v>2777</v>
      </c>
      <c r="E309" s="445" t="s">
        <v>601</v>
      </c>
      <c r="F309" s="446">
        <v>44414</v>
      </c>
      <c r="G309" s="447">
        <v>3068.89</v>
      </c>
      <c r="H309" s="447">
        <v>2249.79</v>
      </c>
      <c r="I309" s="447">
        <v>819.1</v>
      </c>
      <c r="J309" s="957" t="s">
        <v>289</v>
      </c>
      <c r="K309" s="957" t="s">
        <v>279</v>
      </c>
      <c r="L309" s="445" t="s">
        <v>2110</v>
      </c>
      <c r="M309" s="445">
        <v>2777</v>
      </c>
      <c r="N309" s="448">
        <v>45716</v>
      </c>
      <c r="O309" s="449" t="s">
        <v>308</v>
      </c>
      <c r="P309" s="450"/>
      <c r="Q309" s="2"/>
      <c r="R309" s="2"/>
    </row>
    <row r="310" spans="2:18" s="451" customFormat="1" ht="15.75" x14ac:dyDescent="0.25">
      <c r="B310" s="443"/>
      <c r="C310" s="444" t="s">
        <v>306</v>
      </c>
      <c r="D310" s="445">
        <v>2777</v>
      </c>
      <c r="E310" s="445" t="s">
        <v>602</v>
      </c>
      <c r="F310" s="446">
        <v>44414</v>
      </c>
      <c r="G310" s="447">
        <v>3068.89</v>
      </c>
      <c r="H310" s="447">
        <v>2249.79</v>
      </c>
      <c r="I310" s="447">
        <v>819.1</v>
      </c>
      <c r="J310" s="957" t="s">
        <v>289</v>
      </c>
      <c r="K310" s="957" t="s">
        <v>279</v>
      </c>
      <c r="L310" s="445" t="s">
        <v>2110</v>
      </c>
      <c r="M310" s="445">
        <v>2777</v>
      </c>
      <c r="N310" s="448">
        <v>45716</v>
      </c>
      <c r="O310" s="449" t="s">
        <v>308</v>
      </c>
      <c r="P310" s="450"/>
      <c r="Q310" s="2"/>
      <c r="R310" s="2"/>
    </row>
    <row r="311" spans="2:18" s="451" customFormat="1" ht="15.75" x14ac:dyDescent="0.25">
      <c r="B311" s="443"/>
      <c r="C311" s="444" t="s">
        <v>306</v>
      </c>
      <c r="D311" s="445">
        <v>2777</v>
      </c>
      <c r="E311" s="445" t="s">
        <v>603</v>
      </c>
      <c r="F311" s="446">
        <v>44414</v>
      </c>
      <c r="G311" s="447">
        <v>3068.89</v>
      </c>
      <c r="H311" s="447">
        <v>2249.79</v>
      </c>
      <c r="I311" s="447">
        <v>819.1</v>
      </c>
      <c r="J311" s="957" t="s">
        <v>289</v>
      </c>
      <c r="K311" s="957" t="s">
        <v>279</v>
      </c>
      <c r="L311" s="445" t="s">
        <v>2110</v>
      </c>
      <c r="M311" s="445">
        <v>2777</v>
      </c>
      <c r="N311" s="448">
        <v>45716</v>
      </c>
      <c r="O311" s="449" t="s">
        <v>308</v>
      </c>
      <c r="P311" s="450"/>
      <c r="Q311" s="2"/>
      <c r="R311" s="2"/>
    </row>
    <row r="312" spans="2:18" s="451" customFormat="1" ht="15.75" x14ac:dyDescent="0.25">
      <c r="B312" s="443"/>
      <c r="C312" s="444" t="s">
        <v>306</v>
      </c>
      <c r="D312" s="445">
        <v>2777</v>
      </c>
      <c r="E312" s="445" t="s">
        <v>604</v>
      </c>
      <c r="F312" s="446">
        <v>44414</v>
      </c>
      <c r="G312" s="447">
        <v>3068.89</v>
      </c>
      <c r="H312" s="447">
        <v>2249.79</v>
      </c>
      <c r="I312" s="447">
        <v>819.1</v>
      </c>
      <c r="J312" s="957" t="s">
        <v>289</v>
      </c>
      <c r="K312" s="957" t="s">
        <v>279</v>
      </c>
      <c r="L312" s="445" t="s">
        <v>2110</v>
      </c>
      <c r="M312" s="445">
        <v>2777</v>
      </c>
      <c r="N312" s="448">
        <v>45716</v>
      </c>
      <c r="O312" s="449" t="s">
        <v>308</v>
      </c>
      <c r="P312" s="450"/>
      <c r="Q312" s="2"/>
      <c r="R312" s="2"/>
    </row>
    <row r="313" spans="2:18" s="451" customFormat="1" ht="15.75" x14ac:dyDescent="0.25">
      <c r="B313" s="443"/>
      <c r="C313" s="444" t="s">
        <v>306</v>
      </c>
      <c r="D313" s="445">
        <v>2777</v>
      </c>
      <c r="E313" s="445" t="s">
        <v>605</v>
      </c>
      <c r="F313" s="446">
        <v>44414</v>
      </c>
      <c r="G313" s="447">
        <v>3068.89</v>
      </c>
      <c r="H313" s="447">
        <v>2249.79</v>
      </c>
      <c r="I313" s="447">
        <v>819.1</v>
      </c>
      <c r="J313" s="957" t="s">
        <v>289</v>
      </c>
      <c r="K313" s="957" t="s">
        <v>279</v>
      </c>
      <c r="L313" s="445" t="s">
        <v>2110</v>
      </c>
      <c r="M313" s="445">
        <v>2777</v>
      </c>
      <c r="N313" s="448">
        <v>45716</v>
      </c>
      <c r="O313" s="449" t="s">
        <v>308</v>
      </c>
      <c r="P313" s="450"/>
      <c r="Q313" s="2"/>
      <c r="R313" s="2"/>
    </row>
    <row r="314" spans="2:18" s="451" customFormat="1" ht="15.75" x14ac:dyDescent="0.25">
      <c r="B314" s="443"/>
      <c r="C314" s="444" t="s">
        <v>306</v>
      </c>
      <c r="D314" s="445">
        <v>2777</v>
      </c>
      <c r="E314" s="445" t="s">
        <v>606</v>
      </c>
      <c r="F314" s="446">
        <v>44414</v>
      </c>
      <c r="G314" s="447">
        <v>3068.89</v>
      </c>
      <c r="H314" s="447">
        <v>2249.79</v>
      </c>
      <c r="I314" s="447">
        <v>819.1</v>
      </c>
      <c r="J314" s="957" t="s">
        <v>289</v>
      </c>
      <c r="K314" s="957" t="s">
        <v>279</v>
      </c>
      <c r="L314" s="445" t="s">
        <v>2110</v>
      </c>
      <c r="M314" s="445">
        <v>2777</v>
      </c>
      <c r="N314" s="448">
        <v>45716</v>
      </c>
      <c r="O314" s="449" t="s">
        <v>308</v>
      </c>
      <c r="P314" s="450"/>
      <c r="Q314" s="2"/>
      <c r="R314" s="2"/>
    </row>
    <row r="315" spans="2:18" s="451" customFormat="1" ht="15.75" x14ac:dyDescent="0.25">
      <c r="B315" s="443"/>
      <c r="C315" s="444" t="s">
        <v>306</v>
      </c>
      <c r="D315" s="445">
        <v>2777</v>
      </c>
      <c r="E315" s="445" t="s">
        <v>607</v>
      </c>
      <c r="F315" s="446">
        <v>44414</v>
      </c>
      <c r="G315" s="447">
        <v>3068.89</v>
      </c>
      <c r="H315" s="447">
        <v>2249.79</v>
      </c>
      <c r="I315" s="447">
        <v>819.1</v>
      </c>
      <c r="J315" s="957" t="s">
        <v>289</v>
      </c>
      <c r="K315" s="957" t="s">
        <v>279</v>
      </c>
      <c r="L315" s="445" t="s">
        <v>2110</v>
      </c>
      <c r="M315" s="445">
        <v>2777</v>
      </c>
      <c r="N315" s="448">
        <v>45716</v>
      </c>
      <c r="O315" s="449" t="s">
        <v>308</v>
      </c>
      <c r="P315" s="450"/>
      <c r="Q315" s="2"/>
      <c r="R315" s="2"/>
    </row>
    <row r="316" spans="2:18" s="451" customFormat="1" ht="15.75" x14ac:dyDescent="0.25">
      <c r="B316" s="443"/>
      <c r="C316" s="444" t="s">
        <v>306</v>
      </c>
      <c r="D316" s="445">
        <v>2777</v>
      </c>
      <c r="E316" s="445" t="s">
        <v>608</v>
      </c>
      <c r="F316" s="446">
        <v>44414</v>
      </c>
      <c r="G316" s="447">
        <v>3068.89</v>
      </c>
      <c r="H316" s="447">
        <v>2249.79</v>
      </c>
      <c r="I316" s="447">
        <v>819.1</v>
      </c>
      <c r="J316" s="957" t="s">
        <v>289</v>
      </c>
      <c r="K316" s="957" t="s">
        <v>279</v>
      </c>
      <c r="L316" s="445" t="s">
        <v>2110</v>
      </c>
      <c r="M316" s="445">
        <v>2777</v>
      </c>
      <c r="N316" s="448">
        <v>45716</v>
      </c>
      <c r="O316" s="449" t="s">
        <v>308</v>
      </c>
      <c r="P316" s="450"/>
      <c r="Q316" s="2"/>
      <c r="R316" s="2"/>
    </row>
    <row r="317" spans="2:18" s="451" customFormat="1" ht="15.75" x14ac:dyDescent="0.25">
      <c r="B317" s="443"/>
      <c r="C317" s="444" t="s">
        <v>306</v>
      </c>
      <c r="D317" s="445">
        <v>2777</v>
      </c>
      <c r="E317" s="445" t="s">
        <v>609</v>
      </c>
      <c r="F317" s="446">
        <v>44414</v>
      </c>
      <c r="G317" s="447">
        <v>3068.89</v>
      </c>
      <c r="H317" s="447">
        <v>2249.79</v>
      </c>
      <c r="I317" s="447">
        <v>819.1</v>
      </c>
      <c r="J317" s="957" t="s">
        <v>289</v>
      </c>
      <c r="K317" s="957" t="s">
        <v>279</v>
      </c>
      <c r="L317" s="445" t="s">
        <v>2110</v>
      </c>
      <c r="M317" s="445">
        <v>2777</v>
      </c>
      <c r="N317" s="448">
        <v>45716</v>
      </c>
      <c r="O317" s="449" t="s">
        <v>308</v>
      </c>
      <c r="P317" s="450"/>
      <c r="Q317" s="2"/>
      <c r="R317" s="2"/>
    </row>
    <row r="318" spans="2:18" s="451" customFormat="1" ht="15.75" x14ac:dyDescent="0.25">
      <c r="B318" s="443"/>
      <c r="C318" s="444" t="s">
        <v>306</v>
      </c>
      <c r="D318" s="445">
        <v>2777</v>
      </c>
      <c r="E318" s="445" t="s">
        <v>610</v>
      </c>
      <c r="F318" s="446">
        <v>44414</v>
      </c>
      <c r="G318" s="447">
        <v>3068.89</v>
      </c>
      <c r="H318" s="447">
        <v>2249.79</v>
      </c>
      <c r="I318" s="447">
        <v>819.1</v>
      </c>
      <c r="J318" s="957" t="s">
        <v>289</v>
      </c>
      <c r="K318" s="957" t="s">
        <v>279</v>
      </c>
      <c r="L318" s="445" t="s">
        <v>2110</v>
      </c>
      <c r="M318" s="445">
        <v>2777</v>
      </c>
      <c r="N318" s="448">
        <v>45716</v>
      </c>
      <c r="O318" s="449" t="s">
        <v>308</v>
      </c>
      <c r="P318" s="450"/>
      <c r="Q318" s="2"/>
      <c r="R318" s="2"/>
    </row>
    <row r="319" spans="2:18" s="451" customFormat="1" ht="15.75" x14ac:dyDescent="0.25">
      <c r="B319" s="443"/>
      <c r="C319" s="444" t="s">
        <v>306</v>
      </c>
      <c r="D319" s="445">
        <v>2777</v>
      </c>
      <c r="E319" s="445" t="s">
        <v>611</v>
      </c>
      <c r="F319" s="446">
        <v>44414</v>
      </c>
      <c r="G319" s="447">
        <v>3068.89</v>
      </c>
      <c r="H319" s="447">
        <v>2249.79</v>
      </c>
      <c r="I319" s="447">
        <v>819.1</v>
      </c>
      <c r="J319" s="957" t="s">
        <v>289</v>
      </c>
      <c r="K319" s="957" t="s">
        <v>279</v>
      </c>
      <c r="L319" s="445" t="s">
        <v>2110</v>
      </c>
      <c r="M319" s="445">
        <v>2777</v>
      </c>
      <c r="N319" s="448">
        <v>45716</v>
      </c>
      <c r="O319" s="449" t="s">
        <v>308</v>
      </c>
      <c r="P319" s="450"/>
      <c r="Q319" s="2"/>
      <c r="R319" s="2"/>
    </row>
    <row r="320" spans="2:18" s="451" customFormat="1" ht="15.75" x14ac:dyDescent="0.25">
      <c r="B320" s="443"/>
      <c r="C320" s="444" t="s">
        <v>306</v>
      </c>
      <c r="D320" s="445">
        <v>2777</v>
      </c>
      <c r="E320" s="445" t="s">
        <v>612</v>
      </c>
      <c r="F320" s="446">
        <v>44414</v>
      </c>
      <c r="G320" s="447">
        <v>3068.89</v>
      </c>
      <c r="H320" s="447">
        <v>2249.79</v>
      </c>
      <c r="I320" s="447">
        <v>819.1</v>
      </c>
      <c r="J320" s="957" t="s">
        <v>289</v>
      </c>
      <c r="K320" s="957" t="s">
        <v>279</v>
      </c>
      <c r="L320" s="445" t="s">
        <v>2110</v>
      </c>
      <c r="M320" s="445">
        <v>2777</v>
      </c>
      <c r="N320" s="448">
        <v>45716</v>
      </c>
      <c r="O320" s="449" t="s">
        <v>308</v>
      </c>
      <c r="P320" s="450"/>
      <c r="Q320" s="2"/>
      <c r="R320" s="2"/>
    </row>
    <row r="321" spans="2:18" s="451" customFormat="1" ht="15.75" x14ac:dyDescent="0.25">
      <c r="B321" s="443"/>
      <c r="C321" s="444" t="s">
        <v>306</v>
      </c>
      <c r="D321" s="445">
        <v>2777</v>
      </c>
      <c r="E321" s="445" t="s">
        <v>613</v>
      </c>
      <c r="F321" s="446">
        <v>44414</v>
      </c>
      <c r="G321" s="447">
        <v>3068.89</v>
      </c>
      <c r="H321" s="447">
        <v>2249.79</v>
      </c>
      <c r="I321" s="447">
        <v>819.1</v>
      </c>
      <c r="J321" s="957" t="s">
        <v>289</v>
      </c>
      <c r="K321" s="957" t="s">
        <v>279</v>
      </c>
      <c r="L321" s="445" t="s">
        <v>2110</v>
      </c>
      <c r="M321" s="445">
        <v>2777</v>
      </c>
      <c r="N321" s="448">
        <v>45716</v>
      </c>
      <c r="O321" s="449" t="s">
        <v>308</v>
      </c>
      <c r="P321" s="450"/>
      <c r="Q321" s="2"/>
      <c r="R321" s="2"/>
    </row>
    <row r="322" spans="2:18" s="451" customFormat="1" ht="15.75" x14ac:dyDescent="0.25">
      <c r="B322" s="443"/>
      <c r="C322" s="444" t="s">
        <v>306</v>
      </c>
      <c r="D322" s="445">
        <v>2777</v>
      </c>
      <c r="E322" s="445" t="s">
        <v>614</v>
      </c>
      <c r="F322" s="446">
        <v>44414</v>
      </c>
      <c r="G322" s="447">
        <v>3068.89</v>
      </c>
      <c r="H322" s="447">
        <v>2249.79</v>
      </c>
      <c r="I322" s="447">
        <v>819.1</v>
      </c>
      <c r="J322" s="957" t="s">
        <v>289</v>
      </c>
      <c r="K322" s="957" t="s">
        <v>279</v>
      </c>
      <c r="L322" s="445" t="s">
        <v>2110</v>
      </c>
      <c r="M322" s="445">
        <v>2777</v>
      </c>
      <c r="N322" s="448">
        <v>45716</v>
      </c>
      <c r="O322" s="449" t="s">
        <v>308</v>
      </c>
      <c r="P322" s="450"/>
      <c r="Q322" s="2"/>
      <c r="R322" s="2"/>
    </row>
    <row r="323" spans="2:18" s="451" customFormat="1" ht="15.75" x14ac:dyDescent="0.25">
      <c r="B323" s="443"/>
      <c r="C323" s="444" t="s">
        <v>306</v>
      </c>
      <c r="D323" s="445">
        <v>2777</v>
      </c>
      <c r="E323" s="445" t="s">
        <v>615</v>
      </c>
      <c r="F323" s="446">
        <v>44414</v>
      </c>
      <c r="G323" s="447">
        <v>3068.89</v>
      </c>
      <c r="H323" s="447">
        <v>2249.79</v>
      </c>
      <c r="I323" s="447">
        <v>819.1</v>
      </c>
      <c r="J323" s="957" t="s">
        <v>289</v>
      </c>
      <c r="K323" s="957" t="s">
        <v>279</v>
      </c>
      <c r="L323" s="445" t="s">
        <v>2110</v>
      </c>
      <c r="M323" s="445">
        <v>2777</v>
      </c>
      <c r="N323" s="448">
        <v>45716</v>
      </c>
      <c r="O323" s="449" t="s">
        <v>308</v>
      </c>
      <c r="P323" s="450"/>
      <c r="Q323" s="2"/>
      <c r="R323" s="2"/>
    </row>
    <row r="324" spans="2:18" s="451" customFormat="1" ht="15.75" x14ac:dyDescent="0.25">
      <c r="B324" s="443"/>
      <c r="C324" s="444" t="s">
        <v>306</v>
      </c>
      <c r="D324" s="445">
        <v>2777</v>
      </c>
      <c r="E324" s="445" t="s">
        <v>616</v>
      </c>
      <c r="F324" s="446">
        <v>44414</v>
      </c>
      <c r="G324" s="447">
        <v>3068.89</v>
      </c>
      <c r="H324" s="447">
        <v>2249.79</v>
      </c>
      <c r="I324" s="447">
        <v>819.1</v>
      </c>
      <c r="J324" s="957" t="s">
        <v>289</v>
      </c>
      <c r="K324" s="957" t="s">
        <v>279</v>
      </c>
      <c r="L324" s="445" t="s">
        <v>2110</v>
      </c>
      <c r="M324" s="445">
        <v>2777</v>
      </c>
      <c r="N324" s="448">
        <v>45716</v>
      </c>
      <c r="O324" s="449" t="s">
        <v>308</v>
      </c>
      <c r="P324" s="450"/>
      <c r="Q324" s="2"/>
      <c r="R324" s="2"/>
    </row>
    <row r="325" spans="2:18" s="451" customFormat="1" ht="15.75" x14ac:dyDescent="0.25">
      <c r="B325" s="443"/>
      <c r="C325" s="444" t="s">
        <v>306</v>
      </c>
      <c r="D325" s="445">
        <v>2777</v>
      </c>
      <c r="E325" s="445" t="s">
        <v>617</v>
      </c>
      <c r="F325" s="446">
        <v>44414</v>
      </c>
      <c r="G325" s="447">
        <v>3068.89</v>
      </c>
      <c r="H325" s="447">
        <v>2249.79</v>
      </c>
      <c r="I325" s="447">
        <v>819.1</v>
      </c>
      <c r="J325" s="957" t="s">
        <v>289</v>
      </c>
      <c r="K325" s="957" t="s">
        <v>279</v>
      </c>
      <c r="L325" s="445" t="s">
        <v>2110</v>
      </c>
      <c r="M325" s="445">
        <v>2777</v>
      </c>
      <c r="N325" s="448">
        <v>45716</v>
      </c>
      <c r="O325" s="449" t="s">
        <v>308</v>
      </c>
      <c r="P325" s="450"/>
      <c r="Q325" s="2"/>
      <c r="R325" s="2"/>
    </row>
    <row r="326" spans="2:18" s="451" customFormat="1" ht="15.75" x14ac:dyDescent="0.25">
      <c r="B326" s="443"/>
      <c r="C326" s="444" t="s">
        <v>306</v>
      </c>
      <c r="D326" s="445">
        <v>2777</v>
      </c>
      <c r="E326" s="445" t="s">
        <v>618</v>
      </c>
      <c r="F326" s="446">
        <v>44414</v>
      </c>
      <c r="G326" s="447">
        <v>3068.89</v>
      </c>
      <c r="H326" s="447">
        <v>2249.79</v>
      </c>
      <c r="I326" s="447">
        <v>819.1</v>
      </c>
      <c r="J326" s="957" t="s">
        <v>289</v>
      </c>
      <c r="K326" s="957" t="s">
        <v>279</v>
      </c>
      <c r="L326" s="445" t="s">
        <v>2110</v>
      </c>
      <c r="M326" s="445">
        <v>2777</v>
      </c>
      <c r="N326" s="448">
        <v>45716</v>
      </c>
      <c r="O326" s="449" t="s">
        <v>308</v>
      </c>
      <c r="P326" s="450"/>
      <c r="Q326" s="2"/>
      <c r="R326" s="2"/>
    </row>
    <row r="327" spans="2:18" s="451" customFormat="1" ht="15.75" x14ac:dyDescent="0.25">
      <c r="B327" s="443"/>
      <c r="C327" s="444" t="s">
        <v>306</v>
      </c>
      <c r="D327" s="445">
        <v>2777</v>
      </c>
      <c r="E327" s="445" t="s">
        <v>619</v>
      </c>
      <c r="F327" s="446">
        <v>44414</v>
      </c>
      <c r="G327" s="447">
        <v>3068.89</v>
      </c>
      <c r="H327" s="447">
        <v>2249.79</v>
      </c>
      <c r="I327" s="447">
        <v>819.1</v>
      </c>
      <c r="J327" s="957" t="s">
        <v>289</v>
      </c>
      <c r="K327" s="957" t="s">
        <v>279</v>
      </c>
      <c r="L327" s="445" t="s">
        <v>2110</v>
      </c>
      <c r="M327" s="445">
        <v>2777</v>
      </c>
      <c r="N327" s="448">
        <v>45716</v>
      </c>
      <c r="O327" s="449" t="s">
        <v>308</v>
      </c>
      <c r="P327" s="450"/>
      <c r="Q327" s="2"/>
      <c r="R327" s="2"/>
    </row>
    <row r="328" spans="2:18" s="451" customFormat="1" ht="15.75" x14ac:dyDescent="0.25">
      <c r="B328" s="443"/>
      <c r="C328" s="444" t="s">
        <v>306</v>
      </c>
      <c r="D328" s="445">
        <v>2777</v>
      </c>
      <c r="E328" s="445" t="s">
        <v>620</v>
      </c>
      <c r="F328" s="446">
        <v>44414</v>
      </c>
      <c r="G328" s="447">
        <v>3068.89</v>
      </c>
      <c r="H328" s="447">
        <v>2249.79</v>
      </c>
      <c r="I328" s="447">
        <v>819.1</v>
      </c>
      <c r="J328" s="957" t="s">
        <v>289</v>
      </c>
      <c r="K328" s="957" t="s">
        <v>279</v>
      </c>
      <c r="L328" s="445" t="s">
        <v>2110</v>
      </c>
      <c r="M328" s="445">
        <v>2777</v>
      </c>
      <c r="N328" s="448">
        <v>45716</v>
      </c>
      <c r="O328" s="449" t="s">
        <v>308</v>
      </c>
      <c r="P328" s="450"/>
      <c r="Q328" s="2"/>
      <c r="R328" s="2"/>
    </row>
    <row r="329" spans="2:18" s="451" customFormat="1" ht="15.75" x14ac:dyDescent="0.25">
      <c r="B329" s="443"/>
      <c r="C329" s="444" t="s">
        <v>306</v>
      </c>
      <c r="D329" s="445">
        <v>2777</v>
      </c>
      <c r="E329" s="445" t="s">
        <v>621</v>
      </c>
      <c r="F329" s="446">
        <v>44414</v>
      </c>
      <c r="G329" s="447">
        <v>3068.89</v>
      </c>
      <c r="H329" s="447">
        <v>2249.79</v>
      </c>
      <c r="I329" s="447">
        <v>819.1</v>
      </c>
      <c r="J329" s="957" t="s">
        <v>289</v>
      </c>
      <c r="K329" s="957" t="s">
        <v>279</v>
      </c>
      <c r="L329" s="445" t="s">
        <v>2110</v>
      </c>
      <c r="M329" s="445">
        <v>2777</v>
      </c>
      <c r="N329" s="448">
        <v>45716</v>
      </c>
      <c r="O329" s="449" t="s">
        <v>308</v>
      </c>
      <c r="P329" s="450"/>
      <c r="Q329" s="2"/>
      <c r="R329" s="2"/>
    </row>
    <row r="330" spans="2:18" s="451" customFormat="1" ht="15.75" x14ac:dyDescent="0.25">
      <c r="B330" s="443"/>
      <c r="C330" s="444" t="s">
        <v>306</v>
      </c>
      <c r="D330" s="445">
        <v>2777</v>
      </c>
      <c r="E330" s="445" t="s">
        <v>622</v>
      </c>
      <c r="F330" s="446">
        <v>44414</v>
      </c>
      <c r="G330" s="447">
        <v>3068.89</v>
      </c>
      <c r="H330" s="447">
        <v>2249.79</v>
      </c>
      <c r="I330" s="447">
        <v>819.1</v>
      </c>
      <c r="J330" s="957" t="s">
        <v>289</v>
      </c>
      <c r="K330" s="957" t="s">
        <v>279</v>
      </c>
      <c r="L330" s="445" t="s">
        <v>2110</v>
      </c>
      <c r="M330" s="445">
        <v>2777</v>
      </c>
      <c r="N330" s="448">
        <v>45716</v>
      </c>
      <c r="O330" s="449" t="s">
        <v>308</v>
      </c>
      <c r="P330" s="450"/>
      <c r="Q330" s="2"/>
      <c r="R330" s="2"/>
    </row>
    <row r="331" spans="2:18" s="451" customFormat="1" ht="15.75" x14ac:dyDescent="0.25">
      <c r="B331" s="443"/>
      <c r="C331" s="444" t="s">
        <v>306</v>
      </c>
      <c r="D331" s="445">
        <v>2777</v>
      </c>
      <c r="E331" s="445" t="s">
        <v>623</v>
      </c>
      <c r="F331" s="446">
        <v>44414</v>
      </c>
      <c r="G331" s="447">
        <v>3068.89</v>
      </c>
      <c r="H331" s="447">
        <v>2249.79</v>
      </c>
      <c r="I331" s="447">
        <v>819.1</v>
      </c>
      <c r="J331" s="957" t="s">
        <v>289</v>
      </c>
      <c r="K331" s="957" t="s">
        <v>279</v>
      </c>
      <c r="L331" s="445" t="s">
        <v>2110</v>
      </c>
      <c r="M331" s="445">
        <v>2777</v>
      </c>
      <c r="N331" s="448">
        <v>45716</v>
      </c>
      <c r="O331" s="449" t="s">
        <v>308</v>
      </c>
      <c r="P331" s="450"/>
      <c r="Q331" s="2"/>
      <c r="R331" s="2"/>
    </row>
    <row r="332" spans="2:18" s="451" customFormat="1" ht="15.75" x14ac:dyDescent="0.25">
      <c r="B332" s="443"/>
      <c r="C332" s="444" t="s">
        <v>306</v>
      </c>
      <c r="D332" s="445">
        <v>2777</v>
      </c>
      <c r="E332" s="445" t="s">
        <v>624</v>
      </c>
      <c r="F332" s="446">
        <v>44414</v>
      </c>
      <c r="G332" s="447">
        <v>3068.89</v>
      </c>
      <c r="H332" s="447">
        <v>2249.79</v>
      </c>
      <c r="I332" s="447">
        <v>819.1</v>
      </c>
      <c r="J332" s="957" t="s">
        <v>289</v>
      </c>
      <c r="K332" s="957" t="s">
        <v>279</v>
      </c>
      <c r="L332" s="445" t="s">
        <v>2110</v>
      </c>
      <c r="M332" s="445">
        <v>2777</v>
      </c>
      <c r="N332" s="448">
        <v>45716</v>
      </c>
      <c r="O332" s="449" t="s">
        <v>308</v>
      </c>
      <c r="P332" s="450"/>
      <c r="Q332" s="2"/>
      <c r="R332" s="2"/>
    </row>
    <row r="333" spans="2:18" s="451" customFormat="1" ht="15.75" x14ac:dyDescent="0.25">
      <c r="B333" s="443"/>
      <c r="C333" s="444" t="s">
        <v>306</v>
      </c>
      <c r="D333" s="445">
        <v>2777</v>
      </c>
      <c r="E333" s="445" t="s">
        <v>625</v>
      </c>
      <c r="F333" s="446">
        <v>44414</v>
      </c>
      <c r="G333" s="447">
        <v>3068.89</v>
      </c>
      <c r="H333" s="447">
        <v>2249.79</v>
      </c>
      <c r="I333" s="447">
        <v>819.1</v>
      </c>
      <c r="J333" s="957" t="s">
        <v>289</v>
      </c>
      <c r="K333" s="957" t="s">
        <v>279</v>
      </c>
      <c r="L333" s="445" t="s">
        <v>2110</v>
      </c>
      <c r="M333" s="445">
        <v>2777</v>
      </c>
      <c r="N333" s="448">
        <v>45716</v>
      </c>
      <c r="O333" s="449" t="s">
        <v>308</v>
      </c>
      <c r="P333" s="450"/>
      <c r="Q333" s="2"/>
      <c r="R333" s="2"/>
    </row>
    <row r="334" spans="2:18" s="451" customFormat="1" ht="15.75" x14ac:dyDescent="0.25">
      <c r="B334" s="443"/>
      <c r="C334" s="444" t="s">
        <v>306</v>
      </c>
      <c r="D334" s="445">
        <v>2777</v>
      </c>
      <c r="E334" s="445" t="s">
        <v>626</v>
      </c>
      <c r="F334" s="446">
        <v>44414</v>
      </c>
      <c r="G334" s="447">
        <v>3068.89</v>
      </c>
      <c r="H334" s="447">
        <v>2249.79</v>
      </c>
      <c r="I334" s="447">
        <v>819.1</v>
      </c>
      <c r="J334" s="957" t="s">
        <v>289</v>
      </c>
      <c r="K334" s="957" t="s">
        <v>279</v>
      </c>
      <c r="L334" s="445" t="s">
        <v>2110</v>
      </c>
      <c r="M334" s="445">
        <v>2777</v>
      </c>
      <c r="N334" s="448">
        <v>45716</v>
      </c>
      <c r="O334" s="449" t="s">
        <v>308</v>
      </c>
      <c r="P334" s="450"/>
      <c r="Q334" s="2"/>
      <c r="R334" s="2"/>
    </row>
    <row r="335" spans="2:18" s="451" customFormat="1" ht="15.75" x14ac:dyDescent="0.25">
      <c r="B335" s="443"/>
      <c r="C335" s="444" t="s">
        <v>306</v>
      </c>
      <c r="D335" s="445">
        <v>2777</v>
      </c>
      <c r="E335" s="445" t="s">
        <v>627</v>
      </c>
      <c r="F335" s="446">
        <v>44414</v>
      </c>
      <c r="G335" s="447">
        <v>3068.89</v>
      </c>
      <c r="H335" s="447">
        <v>2249.79</v>
      </c>
      <c r="I335" s="447">
        <v>819.1</v>
      </c>
      <c r="J335" s="957" t="s">
        <v>289</v>
      </c>
      <c r="K335" s="957" t="s">
        <v>279</v>
      </c>
      <c r="L335" s="445" t="s">
        <v>2110</v>
      </c>
      <c r="M335" s="445">
        <v>2777</v>
      </c>
      <c r="N335" s="448">
        <v>45716</v>
      </c>
      <c r="O335" s="449" t="s">
        <v>308</v>
      </c>
      <c r="P335" s="450"/>
      <c r="Q335" s="2"/>
      <c r="R335" s="2"/>
    </row>
    <row r="336" spans="2:18" s="451" customFormat="1" ht="15.75" x14ac:dyDescent="0.25">
      <c r="B336" s="443"/>
      <c r="C336" s="444" t="s">
        <v>306</v>
      </c>
      <c r="D336" s="445">
        <v>2777</v>
      </c>
      <c r="E336" s="445" t="s">
        <v>628</v>
      </c>
      <c r="F336" s="446">
        <v>44414</v>
      </c>
      <c r="G336" s="447">
        <v>3068.89</v>
      </c>
      <c r="H336" s="447">
        <v>2249.79</v>
      </c>
      <c r="I336" s="447">
        <v>819.1</v>
      </c>
      <c r="J336" s="957" t="s">
        <v>289</v>
      </c>
      <c r="K336" s="957" t="s">
        <v>279</v>
      </c>
      <c r="L336" s="445" t="s">
        <v>2110</v>
      </c>
      <c r="M336" s="445">
        <v>2777</v>
      </c>
      <c r="N336" s="448">
        <v>45716</v>
      </c>
      <c r="O336" s="449" t="s">
        <v>308</v>
      </c>
      <c r="P336" s="450"/>
      <c r="Q336" s="2"/>
      <c r="R336" s="2"/>
    </row>
    <row r="337" spans="2:18" s="451" customFormat="1" ht="15.75" x14ac:dyDescent="0.25">
      <c r="B337" s="443"/>
      <c r="C337" s="444" t="s">
        <v>306</v>
      </c>
      <c r="D337" s="445">
        <v>2777</v>
      </c>
      <c r="E337" s="445" t="s">
        <v>629</v>
      </c>
      <c r="F337" s="446">
        <v>44414</v>
      </c>
      <c r="G337" s="447">
        <v>3068.89</v>
      </c>
      <c r="H337" s="447">
        <v>2249.79</v>
      </c>
      <c r="I337" s="447">
        <v>819.1</v>
      </c>
      <c r="J337" s="957" t="s">
        <v>289</v>
      </c>
      <c r="K337" s="957" t="s">
        <v>279</v>
      </c>
      <c r="L337" s="445" t="s">
        <v>2110</v>
      </c>
      <c r="M337" s="445">
        <v>2777</v>
      </c>
      <c r="N337" s="448">
        <v>45716</v>
      </c>
      <c r="O337" s="449" t="s">
        <v>308</v>
      </c>
      <c r="P337" s="450"/>
      <c r="Q337" s="2"/>
      <c r="R337" s="2"/>
    </row>
    <row r="338" spans="2:18" s="451" customFormat="1" ht="15.75" x14ac:dyDescent="0.25">
      <c r="B338" s="443"/>
      <c r="C338" s="444" t="s">
        <v>306</v>
      </c>
      <c r="D338" s="445">
        <v>2777</v>
      </c>
      <c r="E338" s="445" t="s">
        <v>630</v>
      </c>
      <c r="F338" s="446">
        <v>44414</v>
      </c>
      <c r="G338" s="447">
        <v>3068.89</v>
      </c>
      <c r="H338" s="447">
        <v>2249.79</v>
      </c>
      <c r="I338" s="447">
        <v>819.1</v>
      </c>
      <c r="J338" s="957" t="s">
        <v>289</v>
      </c>
      <c r="K338" s="957" t="s">
        <v>279</v>
      </c>
      <c r="L338" s="445" t="s">
        <v>2110</v>
      </c>
      <c r="M338" s="445">
        <v>2777</v>
      </c>
      <c r="N338" s="448">
        <v>45716</v>
      </c>
      <c r="O338" s="449" t="s">
        <v>308</v>
      </c>
      <c r="P338" s="450"/>
      <c r="Q338" s="2"/>
      <c r="R338" s="2"/>
    </row>
    <row r="339" spans="2:18" s="451" customFormat="1" ht="15.75" x14ac:dyDescent="0.25">
      <c r="B339" s="443"/>
      <c r="C339" s="444" t="s">
        <v>306</v>
      </c>
      <c r="D339" s="445">
        <v>2777</v>
      </c>
      <c r="E339" s="445" t="s">
        <v>631</v>
      </c>
      <c r="F339" s="446">
        <v>44414</v>
      </c>
      <c r="G339" s="447">
        <v>3068.89</v>
      </c>
      <c r="H339" s="447">
        <v>2249.79</v>
      </c>
      <c r="I339" s="447">
        <v>819.1</v>
      </c>
      <c r="J339" s="957" t="s">
        <v>289</v>
      </c>
      <c r="K339" s="957" t="s">
        <v>279</v>
      </c>
      <c r="L339" s="445" t="s">
        <v>2110</v>
      </c>
      <c r="M339" s="445">
        <v>2777</v>
      </c>
      <c r="N339" s="448">
        <v>45716</v>
      </c>
      <c r="O339" s="449" t="s">
        <v>308</v>
      </c>
      <c r="P339" s="450"/>
      <c r="Q339" s="2"/>
      <c r="R339" s="2"/>
    </row>
    <row r="340" spans="2:18" s="451" customFormat="1" ht="15.75" x14ac:dyDescent="0.25">
      <c r="B340" s="443"/>
      <c r="C340" s="444" t="s">
        <v>306</v>
      </c>
      <c r="D340" s="445">
        <v>2777</v>
      </c>
      <c r="E340" s="445" t="s">
        <v>632</v>
      </c>
      <c r="F340" s="446">
        <v>44414</v>
      </c>
      <c r="G340" s="447">
        <v>3068.89</v>
      </c>
      <c r="H340" s="447">
        <v>2249.79</v>
      </c>
      <c r="I340" s="447">
        <v>819.1</v>
      </c>
      <c r="J340" s="957" t="s">
        <v>289</v>
      </c>
      <c r="K340" s="957" t="s">
        <v>279</v>
      </c>
      <c r="L340" s="445" t="s">
        <v>2110</v>
      </c>
      <c r="M340" s="445">
        <v>2777</v>
      </c>
      <c r="N340" s="448">
        <v>45716</v>
      </c>
      <c r="O340" s="449" t="s">
        <v>308</v>
      </c>
      <c r="P340" s="450"/>
      <c r="Q340" s="2"/>
      <c r="R340" s="2"/>
    </row>
    <row r="341" spans="2:18" s="451" customFormat="1" ht="15.75" x14ac:dyDescent="0.25">
      <c r="B341" s="443"/>
      <c r="C341" s="444" t="s">
        <v>306</v>
      </c>
      <c r="D341" s="445">
        <v>2777</v>
      </c>
      <c r="E341" s="445" t="s">
        <v>633</v>
      </c>
      <c r="F341" s="446">
        <v>44414</v>
      </c>
      <c r="G341" s="447">
        <v>3068.88</v>
      </c>
      <c r="H341" s="447">
        <v>2249.79</v>
      </c>
      <c r="I341" s="447">
        <v>819.1</v>
      </c>
      <c r="J341" s="957" t="s">
        <v>289</v>
      </c>
      <c r="K341" s="957" t="s">
        <v>279</v>
      </c>
      <c r="L341" s="445" t="s">
        <v>2110</v>
      </c>
      <c r="M341" s="445">
        <v>2777</v>
      </c>
      <c r="N341" s="448">
        <v>45716</v>
      </c>
      <c r="O341" s="449" t="s">
        <v>308</v>
      </c>
      <c r="P341" s="450"/>
      <c r="Q341" s="2"/>
      <c r="R341" s="2"/>
    </row>
    <row r="342" spans="2:18" s="451" customFormat="1" ht="15.75" x14ac:dyDescent="0.25">
      <c r="B342" s="443"/>
      <c r="C342" s="444" t="s">
        <v>306</v>
      </c>
      <c r="D342" s="445">
        <v>2777</v>
      </c>
      <c r="E342" s="445" t="s">
        <v>634</v>
      </c>
      <c r="F342" s="446">
        <v>44414</v>
      </c>
      <c r="G342" s="447">
        <v>3068.88</v>
      </c>
      <c r="H342" s="447">
        <v>2249.79</v>
      </c>
      <c r="I342" s="447">
        <v>819.1</v>
      </c>
      <c r="J342" s="957" t="s">
        <v>289</v>
      </c>
      <c r="K342" s="957" t="s">
        <v>279</v>
      </c>
      <c r="L342" s="445" t="s">
        <v>2110</v>
      </c>
      <c r="M342" s="445">
        <v>2777</v>
      </c>
      <c r="N342" s="448">
        <v>45716</v>
      </c>
      <c r="O342" s="449" t="s">
        <v>308</v>
      </c>
      <c r="P342" s="450"/>
      <c r="Q342" s="2"/>
      <c r="R342" s="2"/>
    </row>
    <row r="343" spans="2:18" s="451" customFormat="1" ht="15.75" x14ac:dyDescent="0.25">
      <c r="B343" s="443"/>
      <c r="C343" s="444" t="s">
        <v>306</v>
      </c>
      <c r="D343" s="445">
        <v>2777</v>
      </c>
      <c r="E343" s="445" t="s">
        <v>635</v>
      </c>
      <c r="F343" s="446">
        <v>44414</v>
      </c>
      <c r="G343" s="447">
        <v>3068.88</v>
      </c>
      <c r="H343" s="447">
        <v>2249.79</v>
      </c>
      <c r="I343" s="447">
        <v>819.1</v>
      </c>
      <c r="J343" s="957" t="s">
        <v>289</v>
      </c>
      <c r="K343" s="957" t="s">
        <v>279</v>
      </c>
      <c r="L343" s="445" t="s">
        <v>2110</v>
      </c>
      <c r="M343" s="445">
        <v>2777</v>
      </c>
      <c r="N343" s="448">
        <v>45716</v>
      </c>
      <c r="O343" s="449" t="s">
        <v>308</v>
      </c>
      <c r="P343" s="450"/>
      <c r="Q343" s="2"/>
      <c r="R343" s="2"/>
    </row>
    <row r="344" spans="2:18" s="451" customFormat="1" ht="15.75" x14ac:dyDescent="0.25">
      <c r="B344" s="443"/>
      <c r="C344" s="444" t="s">
        <v>306</v>
      </c>
      <c r="D344" s="445">
        <v>2777</v>
      </c>
      <c r="E344" s="445" t="s">
        <v>636</v>
      </c>
      <c r="F344" s="446">
        <v>44414</v>
      </c>
      <c r="G344" s="447">
        <v>3068.88</v>
      </c>
      <c r="H344" s="447">
        <v>2249.79</v>
      </c>
      <c r="I344" s="447">
        <v>819.1</v>
      </c>
      <c r="J344" s="957" t="s">
        <v>289</v>
      </c>
      <c r="K344" s="957" t="s">
        <v>279</v>
      </c>
      <c r="L344" s="445" t="s">
        <v>2110</v>
      </c>
      <c r="M344" s="445">
        <v>2777</v>
      </c>
      <c r="N344" s="448">
        <v>45716</v>
      </c>
      <c r="O344" s="449" t="s">
        <v>308</v>
      </c>
      <c r="P344" s="450"/>
      <c r="Q344" s="2"/>
      <c r="R344" s="2"/>
    </row>
    <row r="345" spans="2:18" s="451" customFormat="1" ht="15.75" x14ac:dyDescent="0.25">
      <c r="B345" s="443"/>
      <c r="C345" s="444" t="s">
        <v>306</v>
      </c>
      <c r="D345" s="445">
        <v>2777</v>
      </c>
      <c r="E345" s="445" t="s">
        <v>637</v>
      </c>
      <c r="F345" s="446">
        <v>44414</v>
      </c>
      <c r="G345" s="447">
        <v>3068.88</v>
      </c>
      <c r="H345" s="447">
        <v>2249.79</v>
      </c>
      <c r="I345" s="447">
        <v>819.1</v>
      </c>
      <c r="J345" s="957" t="s">
        <v>289</v>
      </c>
      <c r="K345" s="957" t="s">
        <v>279</v>
      </c>
      <c r="L345" s="445" t="s">
        <v>2110</v>
      </c>
      <c r="M345" s="445">
        <v>2777</v>
      </c>
      <c r="N345" s="448">
        <v>45716</v>
      </c>
      <c r="O345" s="449" t="s">
        <v>308</v>
      </c>
      <c r="P345" s="450"/>
      <c r="Q345" s="2"/>
      <c r="R345" s="2"/>
    </row>
    <row r="346" spans="2:18" s="451" customFormat="1" ht="15.75" x14ac:dyDescent="0.25">
      <c r="B346" s="443"/>
      <c r="C346" s="444" t="s">
        <v>306</v>
      </c>
      <c r="D346" s="445">
        <v>2777</v>
      </c>
      <c r="E346" s="445" t="s">
        <v>638</v>
      </c>
      <c r="F346" s="446">
        <v>44414</v>
      </c>
      <c r="G346" s="447">
        <v>3068.88</v>
      </c>
      <c r="H346" s="447">
        <v>2249.79</v>
      </c>
      <c r="I346" s="447">
        <v>819.1</v>
      </c>
      <c r="J346" s="957" t="s">
        <v>289</v>
      </c>
      <c r="K346" s="957" t="s">
        <v>279</v>
      </c>
      <c r="L346" s="445" t="s">
        <v>2110</v>
      </c>
      <c r="M346" s="445">
        <v>2777</v>
      </c>
      <c r="N346" s="448">
        <v>45716</v>
      </c>
      <c r="O346" s="449" t="s">
        <v>308</v>
      </c>
      <c r="P346" s="450"/>
      <c r="Q346" s="2"/>
      <c r="R346" s="2"/>
    </row>
    <row r="347" spans="2:18" s="451" customFormat="1" ht="15.75" x14ac:dyDescent="0.25">
      <c r="B347" s="443"/>
      <c r="C347" s="444" t="s">
        <v>306</v>
      </c>
      <c r="D347" s="445">
        <v>2777</v>
      </c>
      <c r="E347" s="445" t="s">
        <v>639</v>
      </c>
      <c r="F347" s="446">
        <v>44414</v>
      </c>
      <c r="G347" s="447">
        <v>3068.88</v>
      </c>
      <c r="H347" s="447">
        <v>2249.79</v>
      </c>
      <c r="I347" s="447">
        <v>819.1</v>
      </c>
      <c r="J347" s="957" t="s">
        <v>289</v>
      </c>
      <c r="K347" s="957" t="s">
        <v>279</v>
      </c>
      <c r="L347" s="445" t="s">
        <v>2110</v>
      </c>
      <c r="M347" s="445">
        <v>2777</v>
      </c>
      <c r="N347" s="448">
        <v>45716</v>
      </c>
      <c r="O347" s="449" t="s">
        <v>308</v>
      </c>
      <c r="P347" s="450"/>
      <c r="Q347" s="2"/>
      <c r="R347" s="2"/>
    </row>
    <row r="348" spans="2:18" s="451" customFormat="1" ht="15.75" x14ac:dyDescent="0.25">
      <c r="B348" s="443"/>
      <c r="C348" s="444" t="s">
        <v>306</v>
      </c>
      <c r="D348" s="445">
        <v>2777</v>
      </c>
      <c r="E348" s="445" t="s">
        <v>640</v>
      </c>
      <c r="F348" s="446">
        <v>44414</v>
      </c>
      <c r="G348" s="447">
        <v>3068.88</v>
      </c>
      <c r="H348" s="447">
        <v>2249.79</v>
      </c>
      <c r="I348" s="447">
        <v>819.1</v>
      </c>
      <c r="J348" s="957" t="s">
        <v>289</v>
      </c>
      <c r="K348" s="957" t="s">
        <v>279</v>
      </c>
      <c r="L348" s="445" t="s">
        <v>2110</v>
      </c>
      <c r="M348" s="445">
        <v>2777</v>
      </c>
      <c r="N348" s="448">
        <v>45716</v>
      </c>
      <c r="O348" s="449" t="s">
        <v>308</v>
      </c>
      <c r="P348" s="450"/>
      <c r="Q348" s="2"/>
      <c r="R348" s="2"/>
    </row>
    <row r="349" spans="2:18" s="451" customFormat="1" ht="15.75" x14ac:dyDescent="0.25">
      <c r="B349" s="443"/>
      <c r="C349" s="444" t="s">
        <v>306</v>
      </c>
      <c r="D349" s="445">
        <v>2777</v>
      </c>
      <c r="E349" s="445" t="s">
        <v>641</v>
      </c>
      <c r="F349" s="446">
        <v>44414</v>
      </c>
      <c r="G349" s="447">
        <v>3068.88</v>
      </c>
      <c r="H349" s="447">
        <v>2249.79</v>
      </c>
      <c r="I349" s="447">
        <v>819.1</v>
      </c>
      <c r="J349" s="957" t="s">
        <v>289</v>
      </c>
      <c r="K349" s="957" t="s">
        <v>279</v>
      </c>
      <c r="L349" s="445" t="s">
        <v>2110</v>
      </c>
      <c r="M349" s="445">
        <v>2777</v>
      </c>
      <c r="N349" s="448">
        <v>45716</v>
      </c>
      <c r="O349" s="449" t="s">
        <v>308</v>
      </c>
      <c r="P349" s="450"/>
      <c r="Q349" s="2"/>
      <c r="R349" s="2"/>
    </row>
    <row r="350" spans="2:18" s="451" customFormat="1" ht="15.75" x14ac:dyDescent="0.25">
      <c r="B350" s="443"/>
      <c r="C350" s="444" t="s">
        <v>306</v>
      </c>
      <c r="D350" s="445">
        <v>2777</v>
      </c>
      <c r="E350" s="445" t="s">
        <v>642</v>
      </c>
      <c r="F350" s="446">
        <v>44414</v>
      </c>
      <c r="G350" s="447">
        <v>3068.88</v>
      </c>
      <c r="H350" s="447">
        <v>2249.79</v>
      </c>
      <c r="I350" s="447">
        <v>819.1</v>
      </c>
      <c r="J350" s="957" t="s">
        <v>289</v>
      </c>
      <c r="K350" s="957" t="s">
        <v>279</v>
      </c>
      <c r="L350" s="445" t="s">
        <v>2110</v>
      </c>
      <c r="M350" s="445">
        <v>2777</v>
      </c>
      <c r="N350" s="448">
        <v>45716</v>
      </c>
      <c r="O350" s="449" t="s">
        <v>308</v>
      </c>
      <c r="P350" s="450"/>
      <c r="Q350" s="2"/>
      <c r="R350" s="2"/>
    </row>
    <row r="351" spans="2:18" s="451" customFormat="1" ht="15.75" x14ac:dyDescent="0.25">
      <c r="B351" s="443"/>
      <c r="C351" s="444" t="s">
        <v>306</v>
      </c>
      <c r="D351" s="445">
        <v>2777</v>
      </c>
      <c r="E351" s="445" t="s">
        <v>643</v>
      </c>
      <c r="F351" s="446">
        <v>44414</v>
      </c>
      <c r="G351" s="447">
        <v>3068.88</v>
      </c>
      <c r="H351" s="447">
        <v>2249.79</v>
      </c>
      <c r="I351" s="447">
        <v>819.1</v>
      </c>
      <c r="J351" s="957" t="s">
        <v>289</v>
      </c>
      <c r="K351" s="957" t="s">
        <v>279</v>
      </c>
      <c r="L351" s="445" t="s">
        <v>2110</v>
      </c>
      <c r="M351" s="445">
        <v>2777</v>
      </c>
      <c r="N351" s="448">
        <v>45716</v>
      </c>
      <c r="O351" s="449" t="s">
        <v>308</v>
      </c>
      <c r="P351" s="450"/>
      <c r="Q351" s="2"/>
      <c r="R351" s="2"/>
    </row>
    <row r="352" spans="2:18" s="451" customFormat="1" ht="15.75" x14ac:dyDescent="0.25">
      <c r="B352" s="443"/>
      <c r="C352" s="444" t="s">
        <v>306</v>
      </c>
      <c r="D352" s="445">
        <v>2777</v>
      </c>
      <c r="E352" s="445" t="s">
        <v>644</v>
      </c>
      <c r="F352" s="446">
        <v>44414</v>
      </c>
      <c r="G352" s="447">
        <v>3068.88</v>
      </c>
      <c r="H352" s="447">
        <v>2249.79</v>
      </c>
      <c r="I352" s="447">
        <v>819.1</v>
      </c>
      <c r="J352" s="957" t="s">
        <v>289</v>
      </c>
      <c r="K352" s="957" t="s">
        <v>279</v>
      </c>
      <c r="L352" s="445" t="s">
        <v>2110</v>
      </c>
      <c r="M352" s="445">
        <v>2777</v>
      </c>
      <c r="N352" s="448">
        <v>45716</v>
      </c>
      <c r="O352" s="449" t="s">
        <v>308</v>
      </c>
      <c r="P352" s="450"/>
      <c r="Q352" s="2"/>
      <c r="R352" s="2"/>
    </row>
    <row r="353" spans="2:18" s="451" customFormat="1" ht="15.75" x14ac:dyDescent="0.25">
      <c r="B353" s="443"/>
      <c r="C353" s="444" t="s">
        <v>306</v>
      </c>
      <c r="D353" s="445">
        <v>2777</v>
      </c>
      <c r="E353" s="445" t="s">
        <v>645</v>
      </c>
      <c r="F353" s="446">
        <v>44414</v>
      </c>
      <c r="G353" s="447">
        <v>3068.88</v>
      </c>
      <c r="H353" s="447">
        <v>2249.79</v>
      </c>
      <c r="I353" s="447">
        <v>819.1</v>
      </c>
      <c r="J353" s="957" t="s">
        <v>289</v>
      </c>
      <c r="K353" s="957" t="s">
        <v>279</v>
      </c>
      <c r="L353" s="445" t="s">
        <v>2110</v>
      </c>
      <c r="M353" s="445">
        <v>2777</v>
      </c>
      <c r="N353" s="448">
        <v>45716</v>
      </c>
      <c r="O353" s="449" t="s">
        <v>308</v>
      </c>
      <c r="P353" s="450"/>
      <c r="Q353" s="2"/>
      <c r="R353" s="2"/>
    </row>
    <row r="354" spans="2:18" s="451" customFormat="1" ht="15.75" x14ac:dyDescent="0.25">
      <c r="B354" s="443"/>
      <c r="C354" s="444" t="s">
        <v>306</v>
      </c>
      <c r="D354" s="445">
        <v>2777</v>
      </c>
      <c r="E354" s="445" t="s">
        <v>646</v>
      </c>
      <c r="F354" s="446">
        <v>44414</v>
      </c>
      <c r="G354" s="447">
        <v>3068.88</v>
      </c>
      <c r="H354" s="447">
        <v>2249.79</v>
      </c>
      <c r="I354" s="447">
        <v>819.1</v>
      </c>
      <c r="J354" s="957" t="s">
        <v>289</v>
      </c>
      <c r="K354" s="957" t="s">
        <v>279</v>
      </c>
      <c r="L354" s="445" t="s">
        <v>2110</v>
      </c>
      <c r="M354" s="445">
        <v>2777</v>
      </c>
      <c r="N354" s="448">
        <v>45716</v>
      </c>
      <c r="O354" s="449" t="s">
        <v>308</v>
      </c>
      <c r="P354" s="450"/>
      <c r="Q354" s="2"/>
      <c r="R354" s="2"/>
    </row>
    <row r="355" spans="2:18" s="451" customFormat="1" ht="15.75" x14ac:dyDescent="0.25">
      <c r="B355" s="443"/>
      <c r="C355" s="444" t="s">
        <v>306</v>
      </c>
      <c r="D355" s="445">
        <v>2777</v>
      </c>
      <c r="E355" s="445" t="s">
        <v>647</v>
      </c>
      <c r="F355" s="446">
        <v>44414</v>
      </c>
      <c r="G355" s="447">
        <v>3068.88</v>
      </c>
      <c r="H355" s="447">
        <v>2249.79</v>
      </c>
      <c r="I355" s="447">
        <v>819.1</v>
      </c>
      <c r="J355" s="957" t="s">
        <v>289</v>
      </c>
      <c r="K355" s="957" t="s">
        <v>279</v>
      </c>
      <c r="L355" s="445" t="s">
        <v>2110</v>
      </c>
      <c r="M355" s="445">
        <v>2777</v>
      </c>
      <c r="N355" s="448">
        <v>45716</v>
      </c>
      <c r="O355" s="449" t="s">
        <v>308</v>
      </c>
      <c r="P355" s="450"/>
      <c r="Q355" s="2"/>
      <c r="R355" s="2"/>
    </row>
    <row r="356" spans="2:18" s="451" customFormat="1" ht="15.75" x14ac:dyDescent="0.25">
      <c r="B356" s="443"/>
      <c r="C356" s="444" t="s">
        <v>306</v>
      </c>
      <c r="D356" s="445">
        <v>2777</v>
      </c>
      <c r="E356" s="445" t="s">
        <v>648</v>
      </c>
      <c r="F356" s="446">
        <v>44414</v>
      </c>
      <c r="G356" s="447">
        <v>3068.88</v>
      </c>
      <c r="H356" s="447">
        <v>2249.79</v>
      </c>
      <c r="I356" s="447">
        <v>819.1</v>
      </c>
      <c r="J356" s="957" t="s">
        <v>289</v>
      </c>
      <c r="K356" s="957" t="s">
        <v>279</v>
      </c>
      <c r="L356" s="445" t="s">
        <v>2110</v>
      </c>
      <c r="M356" s="445">
        <v>2777</v>
      </c>
      <c r="N356" s="448">
        <v>45716</v>
      </c>
      <c r="O356" s="449" t="s">
        <v>308</v>
      </c>
      <c r="P356" s="450"/>
      <c r="Q356" s="2"/>
      <c r="R356" s="2"/>
    </row>
    <row r="357" spans="2:18" s="451" customFormat="1" ht="15.75" x14ac:dyDescent="0.25">
      <c r="B357" s="443"/>
      <c r="C357" s="444" t="s">
        <v>306</v>
      </c>
      <c r="D357" s="445">
        <v>2777</v>
      </c>
      <c r="E357" s="445" t="s">
        <v>649</v>
      </c>
      <c r="F357" s="446">
        <v>44414</v>
      </c>
      <c r="G357" s="447">
        <v>3068.88</v>
      </c>
      <c r="H357" s="447">
        <v>2249.79</v>
      </c>
      <c r="I357" s="447">
        <v>819.1</v>
      </c>
      <c r="J357" s="957" t="s">
        <v>289</v>
      </c>
      <c r="K357" s="957" t="s">
        <v>279</v>
      </c>
      <c r="L357" s="445" t="s">
        <v>2110</v>
      </c>
      <c r="M357" s="445">
        <v>2777</v>
      </c>
      <c r="N357" s="448">
        <v>45716</v>
      </c>
      <c r="O357" s="449" t="s">
        <v>308</v>
      </c>
      <c r="P357" s="450"/>
      <c r="Q357" s="2"/>
      <c r="R357" s="2"/>
    </row>
    <row r="358" spans="2:18" s="451" customFormat="1" ht="15.75" x14ac:dyDescent="0.25">
      <c r="B358" s="443"/>
      <c r="C358" s="444" t="s">
        <v>306</v>
      </c>
      <c r="D358" s="445">
        <v>2777</v>
      </c>
      <c r="E358" s="445" t="s">
        <v>650</v>
      </c>
      <c r="F358" s="446">
        <v>44414</v>
      </c>
      <c r="G358" s="447">
        <v>3068.88</v>
      </c>
      <c r="H358" s="447">
        <v>2249.79</v>
      </c>
      <c r="I358" s="447">
        <v>819.1</v>
      </c>
      <c r="J358" s="957" t="s">
        <v>289</v>
      </c>
      <c r="K358" s="957" t="s">
        <v>279</v>
      </c>
      <c r="L358" s="445" t="s">
        <v>2110</v>
      </c>
      <c r="M358" s="445">
        <v>2777</v>
      </c>
      <c r="N358" s="448">
        <v>45716</v>
      </c>
      <c r="O358" s="449" t="s">
        <v>308</v>
      </c>
      <c r="P358" s="450"/>
      <c r="Q358" s="2"/>
      <c r="R358" s="2"/>
    </row>
    <row r="359" spans="2:18" s="451" customFormat="1" ht="15.75" x14ac:dyDescent="0.25">
      <c r="B359" s="443"/>
      <c r="C359" s="444" t="s">
        <v>306</v>
      </c>
      <c r="D359" s="445">
        <v>2777</v>
      </c>
      <c r="E359" s="445" t="s">
        <v>651</v>
      </c>
      <c r="F359" s="446">
        <v>44414</v>
      </c>
      <c r="G359" s="447">
        <v>3068.88</v>
      </c>
      <c r="H359" s="447">
        <v>2249.79</v>
      </c>
      <c r="I359" s="447">
        <v>819.1</v>
      </c>
      <c r="J359" s="957" t="s">
        <v>289</v>
      </c>
      <c r="K359" s="957" t="s">
        <v>279</v>
      </c>
      <c r="L359" s="445" t="s">
        <v>2110</v>
      </c>
      <c r="M359" s="445">
        <v>2777</v>
      </c>
      <c r="N359" s="448">
        <v>45716</v>
      </c>
      <c r="O359" s="449" t="s">
        <v>308</v>
      </c>
      <c r="P359" s="450"/>
      <c r="Q359" s="2"/>
      <c r="R359" s="2"/>
    </row>
    <row r="360" spans="2:18" s="451" customFormat="1" ht="15.75" x14ac:dyDescent="0.25">
      <c r="B360" s="443"/>
      <c r="C360" s="444" t="s">
        <v>306</v>
      </c>
      <c r="D360" s="445">
        <v>2777</v>
      </c>
      <c r="E360" s="445" t="s">
        <v>652</v>
      </c>
      <c r="F360" s="446">
        <v>44414</v>
      </c>
      <c r="G360" s="447">
        <v>3068.88</v>
      </c>
      <c r="H360" s="447">
        <v>2249.79</v>
      </c>
      <c r="I360" s="447">
        <v>819.1</v>
      </c>
      <c r="J360" s="957" t="s">
        <v>289</v>
      </c>
      <c r="K360" s="957" t="s">
        <v>279</v>
      </c>
      <c r="L360" s="445" t="s">
        <v>2110</v>
      </c>
      <c r="M360" s="445">
        <v>2777</v>
      </c>
      <c r="N360" s="448">
        <v>45716</v>
      </c>
      <c r="O360" s="449" t="s">
        <v>308</v>
      </c>
      <c r="P360" s="450"/>
      <c r="Q360" s="2"/>
      <c r="R360" s="2"/>
    </row>
    <row r="361" spans="2:18" s="451" customFormat="1" ht="15.75" x14ac:dyDescent="0.25">
      <c r="B361" s="443"/>
      <c r="C361" s="444" t="s">
        <v>306</v>
      </c>
      <c r="D361" s="445">
        <v>2777</v>
      </c>
      <c r="E361" s="445" t="s">
        <v>653</v>
      </c>
      <c r="F361" s="446">
        <v>44414</v>
      </c>
      <c r="G361" s="447">
        <v>3068.88</v>
      </c>
      <c r="H361" s="447">
        <v>2249.79</v>
      </c>
      <c r="I361" s="447">
        <v>819.1</v>
      </c>
      <c r="J361" s="957" t="s">
        <v>289</v>
      </c>
      <c r="K361" s="957" t="s">
        <v>279</v>
      </c>
      <c r="L361" s="445" t="s">
        <v>2110</v>
      </c>
      <c r="M361" s="445">
        <v>2777</v>
      </c>
      <c r="N361" s="448">
        <v>45716</v>
      </c>
      <c r="O361" s="449" t="s">
        <v>308</v>
      </c>
      <c r="P361" s="450"/>
      <c r="Q361" s="2"/>
      <c r="R361" s="2"/>
    </row>
    <row r="362" spans="2:18" s="451" customFormat="1" ht="15.75" x14ac:dyDescent="0.25">
      <c r="B362" s="443"/>
      <c r="C362" s="444" t="s">
        <v>306</v>
      </c>
      <c r="D362" s="445">
        <v>2777</v>
      </c>
      <c r="E362" s="445" t="s">
        <v>654</v>
      </c>
      <c r="F362" s="446">
        <v>44414</v>
      </c>
      <c r="G362" s="447">
        <v>3068.88</v>
      </c>
      <c r="H362" s="447">
        <v>2249.79</v>
      </c>
      <c r="I362" s="447">
        <v>819.1</v>
      </c>
      <c r="J362" s="957" t="s">
        <v>289</v>
      </c>
      <c r="K362" s="957" t="s">
        <v>279</v>
      </c>
      <c r="L362" s="445" t="s">
        <v>2110</v>
      </c>
      <c r="M362" s="445">
        <v>2777</v>
      </c>
      <c r="N362" s="448">
        <v>45716</v>
      </c>
      <c r="O362" s="449" t="s">
        <v>308</v>
      </c>
      <c r="P362" s="450"/>
      <c r="Q362" s="2"/>
      <c r="R362" s="2"/>
    </row>
    <row r="363" spans="2:18" s="451" customFormat="1" ht="15.75" x14ac:dyDescent="0.25">
      <c r="B363" s="443"/>
      <c r="C363" s="444" t="s">
        <v>306</v>
      </c>
      <c r="D363" s="445">
        <v>2777</v>
      </c>
      <c r="E363" s="445" t="s">
        <v>655</v>
      </c>
      <c r="F363" s="446">
        <v>44414</v>
      </c>
      <c r="G363" s="447">
        <v>3068.88</v>
      </c>
      <c r="H363" s="447">
        <v>2249.79</v>
      </c>
      <c r="I363" s="447">
        <v>819.1</v>
      </c>
      <c r="J363" s="957" t="s">
        <v>289</v>
      </c>
      <c r="K363" s="957" t="s">
        <v>279</v>
      </c>
      <c r="L363" s="445" t="s">
        <v>2110</v>
      </c>
      <c r="M363" s="445">
        <v>2777</v>
      </c>
      <c r="N363" s="448">
        <v>45716</v>
      </c>
      <c r="O363" s="449" t="s">
        <v>308</v>
      </c>
      <c r="P363" s="450"/>
      <c r="Q363" s="2"/>
      <c r="R363" s="2"/>
    </row>
    <row r="364" spans="2:18" s="451" customFormat="1" ht="15.75" x14ac:dyDescent="0.25">
      <c r="B364" s="443"/>
      <c r="C364" s="444" t="s">
        <v>306</v>
      </c>
      <c r="D364" s="445">
        <v>2777</v>
      </c>
      <c r="E364" s="445" t="s">
        <v>656</v>
      </c>
      <c r="F364" s="446">
        <v>44414</v>
      </c>
      <c r="G364" s="447">
        <v>3068.88</v>
      </c>
      <c r="H364" s="447">
        <v>2249.79</v>
      </c>
      <c r="I364" s="447">
        <v>819.1</v>
      </c>
      <c r="J364" s="957" t="s">
        <v>289</v>
      </c>
      <c r="K364" s="957" t="s">
        <v>279</v>
      </c>
      <c r="L364" s="445" t="s">
        <v>2110</v>
      </c>
      <c r="M364" s="445">
        <v>2777</v>
      </c>
      <c r="N364" s="448">
        <v>45716</v>
      </c>
      <c r="O364" s="449" t="s">
        <v>308</v>
      </c>
      <c r="P364" s="450"/>
      <c r="Q364" s="2"/>
      <c r="R364" s="2"/>
    </row>
    <row r="365" spans="2:18" s="451" customFormat="1" ht="15.75" x14ac:dyDescent="0.25">
      <c r="B365" s="443"/>
      <c r="C365" s="444" t="s">
        <v>306</v>
      </c>
      <c r="D365" s="445">
        <v>2777</v>
      </c>
      <c r="E365" s="445" t="s">
        <v>657</v>
      </c>
      <c r="F365" s="446">
        <v>44414</v>
      </c>
      <c r="G365" s="447">
        <v>3068.88</v>
      </c>
      <c r="H365" s="447">
        <v>2249.79</v>
      </c>
      <c r="I365" s="447">
        <v>819.1</v>
      </c>
      <c r="J365" s="957" t="s">
        <v>289</v>
      </c>
      <c r="K365" s="957" t="s">
        <v>279</v>
      </c>
      <c r="L365" s="445" t="s">
        <v>2110</v>
      </c>
      <c r="M365" s="445">
        <v>2777</v>
      </c>
      <c r="N365" s="448">
        <v>45716</v>
      </c>
      <c r="O365" s="449" t="s">
        <v>308</v>
      </c>
      <c r="P365" s="450"/>
      <c r="Q365" s="2"/>
      <c r="R365" s="2"/>
    </row>
    <row r="366" spans="2:18" s="451" customFormat="1" ht="15.75" x14ac:dyDescent="0.25">
      <c r="B366" s="443"/>
      <c r="C366" s="444" t="s">
        <v>306</v>
      </c>
      <c r="D366" s="445">
        <v>2777</v>
      </c>
      <c r="E366" s="445" t="s">
        <v>658</v>
      </c>
      <c r="F366" s="446">
        <v>44414</v>
      </c>
      <c r="G366" s="447">
        <v>3068.88</v>
      </c>
      <c r="H366" s="447">
        <v>2249.79</v>
      </c>
      <c r="I366" s="447">
        <v>819.1</v>
      </c>
      <c r="J366" s="957" t="s">
        <v>289</v>
      </c>
      <c r="K366" s="957" t="s">
        <v>279</v>
      </c>
      <c r="L366" s="445" t="s">
        <v>2110</v>
      </c>
      <c r="M366" s="445">
        <v>2777</v>
      </c>
      <c r="N366" s="448">
        <v>45716</v>
      </c>
      <c r="O366" s="449" t="s">
        <v>308</v>
      </c>
      <c r="P366" s="450"/>
      <c r="Q366" s="2"/>
      <c r="R366" s="2"/>
    </row>
    <row r="367" spans="2:18" s="451" customFormat="1" ht="15.75" x14ac:dyDescent="0.25">
      <c r="B367" s="443"/>
      <c r="C367" s="444" t="s">
        <v>306</v>
      </c>
      <c r="D367" s="445">
        <v>2777</v>
      </c>
      <c r="E367" s="445" t="s">
        <v>659</v>
      </c>
      <c r="F367" s="446">
        <v>44414</v>
      </c>
      <c r="G367" s="447">
        <v>3068.88</v>
      </c>
      <c r="H367" s="447">
        <v>2249.79</v>
      </c>
      <c r="I367" s="447">
        <v>819.1</v>
      </c>
      <c r="J367" s="957" t="s">
        <v>289</v>
      </c>
      <c r="K367" s="957" t="s">
        <v>279</v>
      </c>
      <c r="L367" s="445" t="s">
        <v>2110</v>
      </c>
      <c r="M367" s="445">
        <v>2777</v>
      </c>
      <c r="N367" s="448">
        <v>45716</v>
      </c>
      <c r="O367" s="449" t="s">
        <v>308</v>
      </c>
      <c r="P367" s="450"/>
      <c r="Q367" s="2"/>
      <c r="R367" s="2"/>
    </row>
    <row r="368" spans="2:18" s="451" customFormat="1" ht="15.75" x14ac:dyDescent="0.25">
      <c r="B368" s="443"/>
      <c r="C368" s="444" t="s">
        <v>306</v>
      </c>
      <c r="D368" s="445">
        <v>2777</v>
      </c>
      <c r="E368" s="445" t="s">
        <v>660</v>
      </c>
      <c r="F368" s="446">
        <v>44414</v>
      </c>
      <c r="G368" s="447">
        <v>3068.88</v>
      </c>
      <c r="H368" s="447">
        <v>2249.79</v>
      </c>
      <c r="I368" s="447">
        <v>819.1</v>
      </c>
      <c r="J368" s="957" t="s">
        <v>289</v>
      </c>
      <c r="K368" s="957" t="s">
        <v>279</v>
      </c>
      <c r="L368" s="445" t="s">
        <v>2110</v>
      </c>
      <c r="M368" s="445">
        <v>2777</v>
      </c>
      <c r="N368" s="448">
        <v>45716</v>
      </c>
      <c r="O368" s="449" t="s">
        <v>308</v>
      </c>
      <c r="P368" s="450"/>
      <c r="Q368" s="2"/>
      <c r="R368" s="2"/>
    </row>
    <row r="369" spans="2:18" s="451" customFormat="1" ht="15.75" x14ac:dyDescent="0.25">
      <c r="B369" s="443"/>
      <c r="C369" s="444" t="s">
        <v>306</v>
      </c>
      <c r="D369" s="445">
        <v>2777</v>
      </c>
      <c r="E369" s="445" t="s">
        <v>661</v>
      </c>
      <c r="F369" s="446">
        <v>44414</v>
      </c>
      <c r="G369" s="447">
        <v>3068.88</v>
      </c>
      <c r="H369" s="447">
        <v>2249.79</v>
      </c>
      <c r="I369" s="447">
        <v>819.1</v>
      </c>
      <c r="J369" s="957" t="s">
        <v>289</v>
      </c>
      <c r="K369" s="957" t="s">
        <v>279</v>
      </c>
      <c r="L369" s="445" t="s">
        <v>2110</v>
      </c>
      <c r="M369" s="445">
        <v>2777</v>
      </c>
      <c r="N369" s="448">
        <v>45716</v>
      </c>
      <c r="O369" s="449" t="s">
        <v>308</v>
      </c>
      <c r="P369" s="450"/>
      <c r="Q369" s="2"/>
      <c r="R369" s="2"/>
    </row>
    <row r="370" spans="2:18" s="451" customFormat="1" ht="15.75" x14ac:dyDescent="0.25">
      <c r="B370" s="443"/>
      <c r="C370" s="444" t="s">
        <v>306</v>
      </c>
      <c r="D370" s="445">
        <v>2777</v>
      </c>
      <c r="E370" s="445" t="s">
        <v>662</v>
      </c>
      <c r="F370" s="446">
        <v>44414</v>
      </c>
      <c r="G370" s="447">
        <v>3068.88</v>
      </c>
      <c r="H370" s="447">
        <v>2249.79</v>
      </c>
      <c r="I370" s="447">
        <v>819.1</v>
      </c>
      <c r="J370" s="957" t="s">
        <v>289</v>
      </c>
      <c r="K370" s="957" t="s">
        <v>279</v>
      </c>
      <c r="L370" s="445" t="s">
        <v>2110</v>
      </c>
      <c r="M370" s="445">
        <v>2777</v>
      </c>
      <c r="N370" s="448">
        <v>45716</v>
      </c>
      <c r="O370" s="449" t="s">
        <v>308</v>
      </c>
      <c r="P370" s="450"/>
      <c r="Q370" s="2"/>
      <c r="R370" s="2"/>
    </row>
    <row r="371" spans="2:18" s="451" customFormat="1" ht="15.75" x14ac:dyDescent="0.25">
      <c r="B371" s="443"/>
      <c r="C371" s="444" t="s">
        <v>306</v>
      </c>
      <c r="D371" s="445">
        <v>2777</v>
      </c>
      <c r="E371" s="445" t="s">
        <v>663</v>
      </c>
      <c r="F371" s="446">
        <v>44414</v>
      </c>
      <c r="G371" s="447">
        <v>3068.88</v>
      </c>
      <c r="H371" s="447">
        <v>2249.79</v>
      </c>
      <c r="I371" s="447">
        <v>819.1</v>
      </c>
      <c r="J371" s="957" t="s">
        <v>289</v>
      </c>
      <c r="K371" s="957" t="s">
        <v>279</v>
      </c>
      <c r="L371" s="445" t="s">
        <v>2110</v>
      </c>
      <c r="M371" s="445">
        <v>2777</v>
      </c>
      <c r="N371" s="448">
        <v>45716</v>
      </c>
      <c r="O371" s="449" t="s">
        <v>308</v>
      </c>
      <c r="P371" s="450"/>
      <c r="Q371" s="2"/>
      <c r="R371" s="2"/>
    </row>
    <row r="372" spans="2:18" s="451" customFormat="1" ht="15.75" x14ac:dyDescent="0.25">
      <c r="B372" s="443"/>
      <c r="C372" s="444" t="s">
        <v>306</v>
      </c>
      <c r="D372" s="445">
        <v>2777</v>
      </c>
      <c r="E372" s="445" t="s">
        <v>664</v>
      </c>
      <c r="F372" s="446">
        <v>44414</v>
      </c>
      <c r="G372" s="447">
        <v>3068.88</v>
      </c>
      <c r="H372" s="447">
        <v>2249.79</v>
      </c>
      <c r="I372" s="447">
        <v>819.1</v>
      </c>
      <c r="J372" s="957" t="s">
        <v>289</v>
      </c>
      <c r="K372" s="957" t="s">
        <v>279</v>
      </c>
      <c r="L372" s="445" t="s">
        <v>2110</v>
      </c>
      <c r="M372" s="445">
        <v>2777</v>
      </c>
      <c r="N372" s="448">
        <v>45716</v>
      </c>
      <c r="O372" s="449" t="s">
        <v>308</v>
      </c>
      <c r="P372" s="450"/>
      <c r="Q372" s="2"/>
      <c r="R372" s="2"/>
    </row>
    <row r="373" spans="2:18" s="451" customFormat="1" ht="15.75" x14ac:dyDescent="0.25">
      <c r="B373" s="443"/>
      <c r="C373" s="444" t="s">
        <v>306</v>
      </c>
      <c r="D373" s="445">
        <v>2777</v>
      </c>
      <c r="E373" s="445" t="s">
        <v>665</v>
      </c>
      <c r="F373" s="446">
        <v>44414</v>
      </c>
      <c r="G373" s="447">
        <v>3068.88</v>
      </c>
      <c r="H373" s="447">
        <v>2249.79</v>
      </c>
      <c r="I373" s="447">
        <v>819.1</v>
      </c>
      <c r="J373" s="957" t="s">
        <v>289</v>
      </c>
      <c r="K373" s="957" t="s">
        <v>279</v>
      </c>
      <c r="L373" s="445" t="s">
        <v>2110</v>
      </c>
      <c r="M373" s="445">
        <v>2777</v>
      </c>
      <c r="N373" s="448">
        <v>45716</v>
      </c>
      <c r="O373" s="449" t="s">
        <v>308</v>
      </c>
      <c r="P373" s="450"/>
      <c r="Q373" s="2"/>
      <c r="R373" s="2"/>
    </row>
    <row r="374" spans="2:18" s="451" customFormat="1" ht="15.75" x14ac:dyDescent="0.25">
      <c r="B374" s="443"/>
      <c r="C374" s="444" t="s">
        <v>306</v>
      </c>
      <c r="D374" s="445">
        <v>2777</v>
      </c>
      <c r="E374" s="445" t="s">
        <v>666</v>
      </c>
      <c r="F374" s="446">
        <v>44414</v>
      </c>
      <c r="G374" s="447">
        <v>3068.88</v>
      </c>
      <c r="H374" s="447">
        <v>2249.79</v>
      </c>
      <c r="I374" s="447">
        <v>819.1</v>
      </c>
      <c r="J374" s="957" t="s">
        <v>289</v>
      </c>
      <c r="K374" s="957" t="s">
        <v>279</v>
      </c>
      <c r="L374" s="445" t="s">
        <v>2110</v>
      </c>
      <c r="M374" s="445">
        <v>2777</v>
      </c>
      <c r="N374" s="448">
        <v>45716</v>
      </c>
      <c r="O374" s="449" t="s">
        <v>308</v>
      </c>
      <c r="P374" s="450"/>
      <c r="Q374" s="2"/>
      <c r="R374" s="2"/>
    </row>
    <row r="375" spans="2:18" s="451" customFormat="1" ht="15.75" x14ac:dyDescent="0.25">
      <c r="B375" s="443"/>
      <c r="C375" s="444" t="s">
        <v>306</v>
      </c>
      <c r="D375" s="445">
        <v>2777</v>
      </c>
      <c r="E375" s="445" t="s">
        <v>667</v>
      </c>
      <c r="F375" s="446">
        <v>44414</v>
      </c>
      <c r="G375" s="447">
        <v>3068.88</v>
      </c>
      <c r="H375" s="447">
        <v>2249.79</v>
      </c>
      <c r="I375" s="447">
        <v>819.1</v>
      </c>
      <c r="J375" s="957" t="s">
        <v>289</v>
      </c>
      <c r="K375" s="957" t="s">
        <v>279</v>
      </c>
      <c r="L375" s="445" t="s">
        <v>2110</v>
      </c>
      <c r="M375" s="445">
        <v>2777</v>
      </c>
      <c r="N375" s="448">
        <v>45716</v>
      </c>
      <c r="O375" s="449" t="s">
        <v>308</v>
      </c>
      <c r="P375" s="450"/>
      <c r="Q375" s="2"/>
      <c r="R375" s="2"/>
    </row>
    <row r="376" spans="2:18" s="451" customFormat="1" ht="15.75" x14ac:dyDescent="0.25">
      <c r="B376" s="443"/>
      <c r="C376" s="444" t="s">
        <v>306</v>
      </c>
      <c r="D376" s="445">
        <v>2777</v>
      </c>
      <c r="E376" s="445" t="s">
        <v>668</v>
      </c>
      <c r="F376" s="446">
        <v>44414</v>
      </c>
      <c r="G376" s="447">
        <v>3068.88</v>
      </c>
      <c r="H376" s="447">
        <v>2249.79</v>
      </c>
      <c r="I376" s="447">
        <v>819.1</v>
      </c>
      <c r="J376" s="957" t="s">
        <v>289</v>
      </c>
      <c r="K376" s="957" t="s">
        <v>279</v>
      </c>
      <c r="L376" s="445" t="s">
        <v>2110</v>
      </c>
      <c r="M376" s="445">
        <v>2777</v>
      </c>
      <c r="N376" s="448">
        <v>45716</v>
      </c>
      <c r="O376" s="449" t="s">
        <v>308</v>
      </c>
      <c r="P376" s="450"/>
      <c r="Q376" s="2"/>
      <c r="R376" s="2"/>
    </row>
    <row r="377" spans="2:18" s="451" customFormat="1" ht="15.75" x14ac:dyDescent="0.25">
      <c r="B377" s="443"/>
      <c r="C377" s="444" t="s">
        <v>306</v>
      </c>
      <c r="D377" s="445">
        <v>2777</v>
      </c>
      <c r="E377" s="445" t="s">
        <v>669</v>
      </c>
      <c r="F377" s="446">
        <v>44414</v>
      </c>
      <c r="G377" s="447">
        <v>3068.88</v>
      </c>
      <c r="H377" s="447">
        <v>2249.79</v>
      </c>
      <c r="I377" s="447">
        <v>819.1</v>
      </c>
      <c r="J377" s="957" t="s">
        <v>289</v>
      </c>
      <c r="K377" s="957" t="s">
        <v>279</v>
      </c>
      <c r="L377" s="445" t="s">
        <v>2110</v>
      </c>
      <c r="M377" s="445">
        <v>2777</v>
      </c>
      <c r="N377" s="448">
        <v>45716</v>
      </c>
      <c r="O377" s="449" t="s">
        <v>308</v>
      </c>
      <c r="P377" s="450"/>
      <c r="Q377" s="2"/>
      <c r="R377" s="2"/>
    </row>
    <row r="378" spans="2:18" s="451" customFormat="1" ht="15.75" x14ac:dyDescent="0.25">
      <c r="B378" s="443"/>
      <c r="C378" s="444" t="s">
        <v>306</v>
      </c>
      <c r="D378" s="445">
        <v>2777</v>
      </c>
      <c r="E378" s="445" t="s">
        <v>670</v>
      </c>
      <c r="F378" s="446">
        <v>44414</v>
      </c>
      <c r="G378" s="447">
        <v>3068.88</v>
      </c>
      <c r="H378" s="447">
        <v>2249.79</v>
      </c>
      <c r="I378" s="447">
        <v>819.1</v>
      </c>
      <c r="J378" s="957" t="s">
        <v>289</v>
      </c>
      <c r="K378" s="957" t="s">
        <v>279</v>
      </c>
      <c r="L378" s="445" t="s">
        <v>2110</v>
      </c>
      <c r="M378" s="445">
        <v>2777</v>
      </c>
      <c r="N378" s="448">
        <v>45716</v>
      </c>
      <c r="O378" s="449" t="s">
        <v>308</v>
      </c>
      <c r="P378" s="450"/>
      <c r="Q378" s="2"/>
      <c r="R378" s="2"/>
    </row>
    <row r="379" spans="2:18" s="451" customFormat="1" ht="15.75" x14ac:dyDescent="0.25">
      <c r="B379" s="443"/>
      <c r="C379" s="444" t="s">
        <v>306</v>
      </c>
      <c r="D379" s="445">
        <v>2777</v>
      </c>
      <c r="E379" s="445" t="s">
        <v>671</v>
      </c>
      <c r="F379" s="446">
        <v>44414</v>
      </c>
      <c r="G379" s="447">
        <v>3068.88</v>
      </c>
      <c r="H379" s="447">
        <v>2249.79</v>
      </c>
      <c r="I379" s="447">
        <v>819.1</v>
      </c>
      <c r="J379" s="957" t="s">
        <v>289</v>
      </c>
      <c r="K379" s="957" t="s">
        <v>279</v>
      </c>
      <c r="L379" s="445" t="s">
        <v>2110</v>
      </c>
      <c r="M379" s="445">
        <v>2777</v>
      </c>
      <c r="N379" s="448">
        <v>45716</v>
      </c>
      <c r="O379" s="449" t="s">
        <v>308</v>
      </c>
      <c r="P379" s="450"/>
      <c r="Q379" s="2"/>
      <c r="R379" s="2"/>
    </row>
    <row r="380" spans="2:18" s="451" customFormat="1" ht="15.75" x14ac:dyDescent="0.25">
      <c r="B380" s="443"/>
      <c r="C380" s="444" t="s">
        <v>306</v>
      </c>
      <c r="D380" s="445">
        <v>2777</v>
      </c>
      <c r="E380" s="445" t="s">
        <v>672</v>
      </c>
      <c r="F380" s="446">
        <v>44414</v>
      </c>
      <c r="G380" s="447">
        <v>3068.88</v>
      </c>
      <c r="H380" s="447">
        <v>2249.79</v>
      </c>
      <c r="I380" s="447">
        <v>819.1</v>
      </c>
      <c r="J380" s="957" t="s">
        <v>289</v>
      </c>
      <c r="K380" s="957" t="s">
        <v>279</v>
      </c>
      <c r="L380" s="445" t="s">
        <v>2110</v>
      </c>
      <c r="M380" s="445">
        <v>2777</v>
      </c>
      <c r="N380" s="448">
        <v>45716</v>
      </c>
      <c r="O380" s="449" t="s">
        <v>308</v>
      </c>
      <c r="P380" s="450"/>
      <c r="Q380" s="2"/>
      <c r="R380" s="2"/>
    </row>
    <row r="381" spans="2:18" s="451" customFormat="1" ht="15.75" x14ac:dyDescent="0.25">
      <c r="B381" s="443"/>
      <c r="C381" s="444" t="s">
        <v>306</v>
      </c>
      <c r="D381" s="445">
        <v>2777</v>
      </c>
      <c r="E381" s="445" t="s">
        <v>673</v>
      </c>
      <c r="F381" s="446">
        <v>44414</v>
      </c>
      <c r="G381" s="447">
        <v>3068.88</v>
      </c>
      <c r="H381" s="447">
        <v>2249.79</v>
      </c>
      <c r="I381" s="447">
        <v>819.1</v>
      </c>
      <c r="J381" s="957" t="s">
        <v>289</v>
      </c>
      <c r="K381" s="957" t="s">
        <v>279</v>
      </c>
      <c r="L381" s="445" t="s">
        <v>2110</v>
      </c>
      <c r="M381" s="445">
        <v>2777</v>
      </c>
      <c r="N381" s="448">
        <v>45716</v>
      </c>
      <c r="O381" s="449" t="s">
        <v>308</v>
      </c>
      <c r="P381" s="450"/>
      <c r="Q381" s="2"/>
      <c r="R381" s="2"/>
    </row>
    <row r="382" spans="2:18" s="451" customFormat="1" ht="15.75" x14ac:dyDescent="0.25">
      <c r="B382" s="443"/>
      <c r="C382" s="444" t="s">
        <v>306</v>
      </c>
      <c r="D382" s="445">
        <v>2777</v>
      </c>
      <c r="E382" s="445" t="s">
        <v>674</v>
      </c>
      <c r="F382" s="446">
        <v>44414</v>
      </c>
      <c r="G382" s="447">
        <v>3068.88</v>
      </c>
      <c r="H382" s="447">
        <v>2249.79</v>
      </c>
      <c r="I382" s="447">
        <v>819.1</v>
      </c>
      <c r="J382" s="957" t="s">
        <v>289</v>
      </c>
      <c r="K382" s="957" t="s">
        <v>279</v>
      </c>
      <c r="L382" s="445" t="s">
        <v>2110</v>
      </c>
      <c r="M382" s="445">
        <v>2777</v>
      </c>
      <c r="N382" s="448">
        <v>45716</v>
      </c>
      <c r="O382" s="449" t="s">
        <v>308</v>
      </c>
      <c r="P382" s="450"/>
      <c r="Q382" s="2"/>
      <c r="R382" s="2"/>
    </row>
    <row r="383" spans="2:18" s="451" customFormat="1" ht="15.75" x14ac:dyDescent="0.25">
      <c r="B383" s="443"/>
      <c r="C383" s="444" t="s">
        <v>306</v>
      </c>
      <c r="D383" s="445">
        <v>2777</v>
      </c>
      <c r="E383" s="445" t="s">
        <v>675</v>
      </c>
      <c r="F383" s="446">
        <v>44414</v>
      </c>
      <c r="G383" s="447">
        <v>3068.88</v>
      </c>
      <c r="H383" s="447">
        <v>2249.79</v>
      </c>
      <c r="I383" s="447">
        <v>819.1</v>
      </c>
      <c r="J383" s="957" t="s">
        <v>289</v>
      </c>
      <c r="K383" s="957" t="s">
        <v>279</v>
      </c>
      <c r="L383" s="445" t="s">
        <v>2110</v>
      </c>
      <c r="M383" s="445">
        <v>2777</v>
      </c>
      <c r="N383" s="448">
        <v>45716</v>
      </c>
      <c r="O383" s="449" t="s">
        <v>308</v>
      </c>
      <c r="P383" s="450"/>
      <c r="Q383" s="2"/>
      <c r="R383" s="2"/>
    </row>
    <row r="384" spans="2:18" s="451" customFormat="1" ht="15.75" x14ac:dyDescent="0.25">
      <c r="B384" s="443"/>
      <c r="C384" s="444" t="s">
        <v>306</v>
      </c>
      <c r="D384" s="445">
        <v>2777</v>
      </c>
      <c r="E384" s="445" t="s">
        <v>676</v>
      </c>
      <c r="F384" s="446">
        <v>44414</v>
      </c>
      <c r="G384" s="447">
        <v>3068.88</v>
      </c>
      <c r="H384" s="447">
        <v>2249.79</v>
      </c>
      <c r="I384" s="447">
        <v>819.1</v>
      </c>
      <c r="J384" s="957" t="s">
        <v>289</v>
      </c>
      <c r="K384" s="957" t="s">
        <v>279</v>
      </c>
      <c r="L384" s="445" t="s">
        <v>2110</v>
      </c>
      <c r="M384" s="445">
        <v>2777</v>
      </c>
      <c r="N384" s="448">
        <v>45716</v>
      </c>
      <c r="O384" s="449" t="s">
        <v>308</v>
      </c>
      <c r="P384" s="450"/>
      <c r="Q384" s="2"/>
      <c r="R384" s="2"/>
    </row>
    <row r="385" spans="2:18" s="451" customFormat="1" ht="15.75" x14ac:dyDescent="0.25">
      <c r="B385" s="443"/>
      <c r="C385" s="444" t="s">
        <v>306</v>
      </c>
      <c r="D385" s="445">
        <v>2777</v>
      </c>
      <c r="E385" s="445" t="s">
        <v>677</v>
      </c>
      <c r="F385" s="446">
        <v>44414</v>
      </c>
      <c r="G385" s="447">
        <v>3068.88</v>
      </c>
      <c r="H385" s="447">
        <v>2249.79</v>
      </c>
      <c r="I385" s="447">
        <v>819.1</v>
      </c>
      <c r="J385" s="957" t="s">
        <v>289</v>
      </c>
      <c r="K385" s="957" t="s">
        <v>279</v>
      </c>
      <c r="L385" s="445" t="s">
        <v>2110</v>
      </c>
      <c r="M385" s="445">
        <v>2777</v>
      </c>
      <c r="N385" s="448">
        <v>45716</v>
      </c>
      <c r="O385" s="449" t="s">
        <v>308</v>
      </c>
      <c r="P385" s="450"/>
      <c r="Q385" s="2"/>
      <c r="R385" s="2"/>
    </row>
    <row r="386" spans="2:18" s="451" customFormat="1" ht="15.75" x14ac:dyDescent="0.25">
      <c r="B386" s="443"/>
      <c r="C386" s="444" t="s">
        <v>306</v>
      </c>
      <c r="D386" s="445">
        <v>2777</v>
      </c>
      <c r="E386" s="445" t="s">
        <v>678</v>
      </c>
      <c r="F386" s="446">
        <v>44414</v>
      </c>
      <c r="G386" s="447">
        <v>3068.88</v>
      </c>
      <c r="H386" s="447">
        <v>2249.79</v>
      </c>
      <c r="I386" s="447">
        <v>819.1</v>
      </c>
      <c r="J386" s="957" t="s">
        <v>289</v>
      </c>
      <c r="K386" s="957" t="s">
        <v>279</v>
      </c>
      <c r="L386" s="445" t="s">
        <v>2110</v>
      </c>
      <c r="M386" s="445">
        <v>2777</v>
      </c>
      <c r="N386" s="448">
        <v>45716</v>
      </c>
      <c r="O386" s="449" t="s">
        <v>308</v>
      </c>
      <c r="P386" s="450"/>
      <c r="Q386" s="2"/>
      <c r="R386" s="2"/>
    </row>
    <row r="387" spans="2:18" s="451" customFormat="1" ht="15.75" x14ac:dyDescent="0.25">
      <c r="B387" s="443"/>
      <c r="C387" s="444" t="s">
        <v>306</v>
      </c>
      <c r="D387" s="445">
        <v>2777</v>
      </c>
      <c r="E387" s="445" t="s">
        <v>679</v>
      </c>
      <c r="F387" s="446">
        <v>44414</v>
      </c>
      <c r="G387" s="447">
        <v>3068.88</v>
      </c>
      <c r="H387" s="447">
        <v>2249.79</v>
      </c>
      <c r="I387" s="447">
        <v>819.1</v>
      </c>
      <c r="J387" s="957" t="s">
        <v>289</v>
      </c>
      <c r="K387" s="957" t="s">
        <v>279</v>
      </c>
      <c r="L387" s="445" t="s">
        <v>2110</v>
      </c>
      <c r="M387" s="445">
        <v>2777</v>
      </c>
      <c r="N387" s="448">
        <v>45716</v>
      </c>
      <c r="O387" s="449" t="s">
        <v>308</v>
      </c>
      <c r="P387" s="450"/>
      <c r="Q387" s="2"/>
      <c r="R387" s="2"/>
    </row>
    <row r="388" spans="2:18" s="451" customFormat="1" ht="15.75" x14ac:dyDescent="0.25">
      <c r="B388" s="443"/>
      <c r="C388" s="444" t="s">
        <v>306</v>
      </c>
      <c r="D388" s="445">
        <v>2777</v>
      </c>
      <c r="E388" s="445" t="s">
        <v>680</v>
      </c>
      <c r="F388" s="446">
        <v>44414</v>
      </c>
      <c r="G388" s="447">
        <v>3068.88</v>
      </c>
      <c r="H388" s="447">
        <v>2249.79</v>
      </c>
      <c r="I388" s="447">
        <v>819.1</v>
      </c>
      <c r="J388" s="957" t="s">
        <v>289</v>
      </c>
      <c r="K388" s="957" t="s">
        <v>279</v>
      </c>
      <c r="L388" s="445" t="s">
        <v>2110</v>
      </c>
      <c r="M388" s="445">
        <v>2777</v>
      </c>
      <c r="N388" s="448">
        <v>45716</v>
      </c>
      <c r="O388" s="449" t="s">
        <v>308</v>
      </c>
      <c r="P388" s="450"/>
      <c r="Q388" s="2"/>
      <c r="R388" s="2"/>
    </row>
    <row r="389" spans="2:18" s="451" customFormat="1" ht="15.75" x14ac:dyDescent="0.25">
      <c r="B389" s="443"/>
      <c r="C389" s="444" t="s">
        <v>306</v>
      </c>
      <c r="D389" s="445">
        <v>2777</v>
      </c>
      <c r="E389" s="445" t="s">
        <v>681</v>
      </c>
      <c r="F389" s="446">
        <v>44414</v>
      </c>
      <c r="G389" s="447">
        <v>3068.88</v>
      </c>
      <c r="H389" s="447">
        <v>2249.79</v>
      </c>
      <c r="I389" s="447">
        <v>819.1</v>
      </c>
      <c r="J389" s="957" t="s">
        <v>289</v>
      </c>
      <c r="K389" s="957" t="s">
        <v>279</v>
      </c>
      <c r="L389" s="445" t="s">
        <v>2110</v>
      </c>
      <c r="M389" s="445">
        <v>2777</v>
      </c>
      <c r="N389" s="448">
        <v>45716</v>
      </c>
      <c r="O389" s="449" t="s">
        <v>308</v>
      </c>
      <c r="P389" s="450"/>
      <c r="Q389" s="2"/>
      <c r="R389" s="2"/>
    </row>
    <row r="390" spans="2:18" s="451" customFormat="1" ht="15.75" x14ac:dyDescent="0.25">
      <c r="B390" s="443"/>
      <c r="C390" s="444" t="s">
        <v>306</v>
      </c>
      <c r="D390" s="445">
        <v>2777</v>
      </c>
      <c r="E390" s="445" t="s">
        <v>682</v>
      </c>
      <c r="F390" s="446">
        <v>44414</v>
      </c>
      <c r="G390" s="447">
        <v>3068.88</v>
      </c>
      <c r="H390" s="447">
        <v>2249.79</v>
      </c>
      <c r="I390" s="447">
        <v>819.1</v>
      </c>
      <c r="J390" s="957" t="s">
        <v>289</v>
      </c>
      <c r="K390" s="957" t="s">
        <v>279</v>
      </c>
      <c r="L390" s="445" t="s">
        <v>2110</v>
      </c>
      <c r="M390" s="445">
        <v>2777</v>
      </c>
      <c r="N390" s="448">
        <v>45716</v>
      </c>
      <c r="O390" s="449" t="s">
        <v>308</v>
      </c>
      <c r="P390" s="450"/>
      <c r="Q390" s="2"/>
      <c r="R390" s="2"/>
    </row>
    <row r="391" spans="2:18" s="451" customFormat="1" ht="15.75" x14ac:dyDescent="0.25">
      <c r="B391" s="443"/>
      <c r="C391" s="444" t="s">
        <v>306</v>
      </c>
      <c r="D391" s="445">
        <v>2777</v>
      </c>
      <c r="E391" s="445" t="s">
        <v>683</v>
      </c>
      <c r="F391" s="446">
        <v>44414</v>
      </c>
      <c r="G391" s="447">
        <v>3068.88</v>
      </c>
      <c r="H391" s="447">
        <v>2249.79</v>
      </c>
      <c r="I391" s="447">
        <v>819.1</v>
      </c>
      <c r="J391" s="957" t="s">
        <v>289</v>
      </c>
      <c r="K391" s="957" t="s">
        <v>279</v>
      </c>
      <c r="L391" s="445" t="s">
        <v>2110</v>
      </c>
      <c r="M391" s="445">
        <v>2777</v>
      </c>
      <c r="N391" s="448">
        <v>45716</v>
      </c>
      <c r="O391" s="449" t="s">
        <v>308</v>
      </c>
      <c r="P391" s="450"/>
      <c r="Q391" s="2"/>
      <c r="R391" s="2"/>
    </row>
    <row r="392" spans="2:18" s="451" customFormat="1" ht="15.75" x14ac:dyDescent="0.25">
      <c r="B392" s="443"/>
      <c r="C392" s="444" t="s">
        <v>306</v>
      </c>
      <c r="D392" s="445">
        <v>2777</v>
      </c>
      <c r="E392" s="445" t="s">
        <v>684</v>
      </c>
      <c r="F392" s="446">
        <v>44414</v>
      </c>
      <c r="G392" s="447">
        <v>3068.88</v>
      </c>
      <c r="H392" s="447">
        <v>2249.79</v>
      </c>
      <c r="I392" s="447">
        <v>819.1</v>
      </c>
      <c r="J392" s="957" t="s">
        <v>289</v>
      </c>
      <c r="K392" s="957" t="s">
        <v>279</v>
      </c>
      <c r="L392" s="445" t="s">
        <v>2110</v>
      </c>
      <c r="M392" s="445">
        <v>2777</v>
      </c>
      <c r="N392" s="448">
        <v>45716</v>
      </c>
      <c r="O392" s="449" t="s">
        <v>308</v>
      </c>
      <c r="P392" s="450"/>
      <c r="Q392" s="2"/>
      <c r="R392" s="2"/>
    </row>
    <row r="393" spans="2:18" s="451" customFormat="1" ht="15.75" x14ac:dyDescent="0.25">
      <c r="B393" s="443"/>
      <c r="C393" s="444" t="s">
        <v>306</v>
      </c>
      <c r="D393" s="445">
        <v>2777</v>
      </c>
      <c r="E393" s="445" t="s">
        <v>685</v>
      </c>
      <c r="F393" s="446">
        <v>44414</v>
      </c>
      <c r="G393" s="447">
        <v>3068.88</v>
      </c>
      <c r="H393" s="447">
        <v>2249.79</v>
      </c>
      <c r="I393" s="447">
        <v>819.1</v>
      </c>
      <c r="J393" s="957" t="s">
        <v>289</v>
      </c>
      <c r="K393" s="957" t="s">
        <v>279</v>
      </c>
      <c r="L393" s="445" t="s">
        <v>2110</v>
      </c>
      <c r="M393" s="445">
        <v>2777</v>
      </c>
      <c r="N393" s="448">
        <v>45716</v>
      </c>
      <c r="O393" s="449" t="s">
        <v>308</v>
      </c>
      <c r="P393" s="450"/>
      <c r="Q393" s="2"/>
      <c r="R393" s="2"/>
    </row>
    <row r="394" spans="2:18" s="451" customFormat="1" ht="15.75" x14ac:dyDescent="0.25">
      <c r="B394" s="443"/>
      <c r="C394" s="444" t="s">
        <v>306</v>
      </c>
      <c r="D394" s="445">
        <v>2777</v>
      </c>
      <c r="E394" s="445" t="s">
        <v>686</v>
      </c>
      <c r="F394" s="446">
        <v>44414</v>
      </c>
      <c r="G394" s="447">
        <v>3068.88</v>
      </c>
      <c r="H394" s="447">
        <v>2249.79</v>
      </c>
      <c r="I394" s="447">
        <v>819.1</v>
      </c>
      <c r="J394" s="957" t="s">
        <v>289</v>
      </c>
      <c r="K394" s="957" t="s">
        <v>279</v>
      </c>
      <c r="L394" s="445" t="s">
        <v>2110</v>
      </c>
      <c r="M394" s="445">
        <v>2777</v>
      </c>
      <c r="N394" s="448">
        <v>45716</v>
      </c>
      <c r="O394" s="449" t="s">
        <v>308</v>
      </c>
      <c r="P394" s="450"/>
      <c r="Q394" s="2"/>
      <c r="R394" s="2"/>
    </row>
    <row r="395" spans="2:18" s="451" customFormat="1" ht="15.75" x14ac:dyDescent="0.25">
      <c r="B395" s="443"/>
      <c r="C395" s="444" t="s">
        <v>306</v>
      </c>
      <c r="D395" s="445">
        <v>2777</v>
      </c>
      <c r="E395" s="445" t="s">
        <v>687</v>
      </c>
      <c r="F395" s="446">
        <v>44414</v>
      </c>
      <c r="G395" s="447">
        <v>3068.88</v>
      </c>
      <c r="H395" s="447">
        <v>2249.79</v>
      </c>
      <c r="I395" s="447">
        <v>819.1</v>
      </c>
      <c r="J395" s="957" t="s">
        <v>289</v>
      </c>
      <c r="K395" s="957" t="s">
        <v>279</v>
      </c>
      <c r="L395" s="445" t="s">
        <v>2110</v>
      </c>
      <c r="M395" s="445">
        <v>2777</v>
      </c>
      <c r="N395" s="448">
        <v>45716</v>
      </c>
      <c r="O395" s="449" t="s">
        <v>308</v>
      </c>
      <c r="P395" s="450"/>
      <c r="Q395" s="2"/>
      <c r="R395" s="2"/>
    </row>
    <row r="396" spans="2:18" s="451" customFormat="1" ht="15.75" x14ac:dyDescent="0.25">
      <c r="B396" s="443"/>
      <c r="C396" s="444" t="s">
        <v>306</v>
      </c>
      <c r="D396" s="445">
        <v>2777</v>
      </c>
      <c r="E396" s="445" t="s">
        <v>688</v>
      </c>
      <c r="F396" s="446">
        <v>44414</v>
      </c>
      <c r="G396" s="447">
        <v>3068.88</v>
      </c>
      <c r="H396" s="447">
        <v>2249.79</v>
      </c>
      <c r="I396" s="447">
        <v>819.1</v>
      </c>
      <c r="J396" s="957" t="s">
        <v>289</v>
      </c>
      <c r="K396" s="957" t="s">
        <v>279</v>
      </c>
      <c r="L396" s="445" t="s">
        <v>2110</v>
      </c>
      <c r="M396" s="445">
        <v>2777</v>
      </c>
      <c r="N396" s="448">
        <v>45716</v>
      </c>
      <c r="O396" s="449" t="s">
        <v>308</v>
      </c>
      <c r="P396" s="450"/>
      <c r="Q396" s="2"/>
      <c r="R396" s="2"/>
    </row>
    <row r="397" spans="2:18" s="451" customFormat="1" ht="15.75" x14ac:dyDescent="0.25">
      <c r="B397" s="443"/>
      <c r="C397" s="444" t="s">
        <v>306</v>
      </c>
      <c r="D397" s="445">
        <v>2777</v>
      </c>
      <c r="E397" s="445" t="s">
        <v>689</v>
      </c>
      <c r="F397" s="446">
        <v>44414</v>
      </c>
      <c r="G397" s="447">
        <v>3068.88</v>
      </c>
      <c r="H397" s="447">
        <v>2249.79</v>
      </c>
      <c r="I397" s="447">
        <v>819.1</v>
      </c>
      <c r="J397" s="957" t="s">
        <v>289</v>
      </c>
      <c r="K397" s="957" t="s">
        <v>279</v>
      </c>
      <c r="L397" s="445" t="s">
        <v>2110</v>
      </c>
      <c r="M397" s="445">
        <v>2777</v>
      </c>
      <c r="N397" s="448">
        <v>45716</v>
      </c>
      <c r="O397" s="449" t="s">
        <v>308</v>
      </c>
      <c r="P397" s="450"/>
      <c r="Q397" s="2"/>
      <c r="R397" s="2"/>
    </row>
    <row r="398" spans="2:18" s="451" customFormat="1" ht="15.75" x14ac:dyDescent="0.25">
      <c r="B398" s="443"/>
      <c r="C398" s="444" t="s">
        <v>306</v>
      </c>
      <c r="D398" s="445">
        <v>2777</v>
      </c>
      <c r="E398" s="445" t="s">
        <v>690</v>
      </c>
      <c r="F398" s="446">
        <v>44414</v>
      </c>
      <c r="G398" s="447">
        <v>3068.88</v>
      </c>
      <c r="H398" s="447">
        <v>2249.79</v>
      </c>
      <c r="I398" s="447">
        <v>819.1</v>
      </c>
      <c r="J398" s="957" t="s">
        <v>289</v>
      </c>
      <c r="K398" s="957" t="s">
        <v>279</v>
      </c>
      <c r="L398" s="445" t="s">
        <v>2110</v>
      </c>
      <c r="M398" s="445">
        <v>2777</v>
      </c>
      <c r="N398" s="448">
        <v>45716</v>
      </c>
      <c r="O398" s="449" t="s">
        <v>308</v>
      </c>
      <c r="P398" s="450"/>
      <c r="Q398" s="2"/>
      <c r="R398" s="2"/>
    </row>
    <row r="399" spans="2:18" s="451" customFormat="1" ht="15.75" x14ac:dyDescent="0.25">
      <c r="B399" s="443"/>
      <c r="C399" s="444" t="s">
        <v>306</v>
      </c>
      <c r="D399" s="445">
        <v>2777</v>
      </c>
      <c r="E399" s="445" t="s">
        <v>691</v>
      </c>
      <c r="F399" s="446">
        <v>44414</v>
      </c>
      <c r="G399" s="447">
        <v>3068.88</v>
      </c>
      <c r="H399" s="447">
        <v>2249.79</v>
      </c>
      <c r="I399" s="447">
        <v>819.1</v>
      </c>
      <c r="J399" s="957" t="s">
        <v>289</v>
      </c>
      <c r="K399" s="957" t="s">
        <v>279</v>
      </c>
      <c r="L399" s="445" t="s">
        <v>2110</v>
      </c>
      <c r="M399" s="445">
        <v>2777</v>
      </c>
      <c r="N399" s="448">
        <v>45716</v>
      </c>
      <c r="O399" s="449" t="s">
        <v>308</v>
      </c>
      <c r="P399" s="450"/>
      <c r="Q399" s="2"/>
      <c r="R399" s="2"/>
    </row>
    <row r="400" spans="2:18" s="451" customFormat="1" ht="15.75" x14ac:dyDescent="0.25">
      <c r="B400" s="443"/>
      <c r="C400" s="444" t="s">
        <v>306</v>
      </c>
      <c r="D400" s="445">
        <v>2777</v>
      </c>
      <c r="E400" s="445" t="s">
        <v>692</v>
      </c>
      <c r="F400" s="446">
        <v>44414</v>
      </c>
      <c r="G400" s="447">
        <v>3068.88</v>
      </c>
      <c r="H400" s="447">
        <v>2249.79</v>
      </c>
      <c r="I400" s="447">
        <v>819.1</v>
      </c>
      <c r="J400" s="957" t="s">
        <v>289</v>
      </c>
      <c r="K400" s="957" t="s">
        <v>279</v>
      </c>
      <c r="L400" s="445" t="s">
        <v>2110</v>
      </c>
      <c r="M400" s="445">
        <v>2777</v>
      </c>
      <c r="N400" s="448">
        <v>45716</v>
      </c>
      <c r="O400" s="449" t="s">
        <v>308</v>
      </c>
      <c r="P400" s="450"/>
      <c r="Q400" s="2"/>
      <c r="R400" s="2"/>
    </row>
    <row r="401" spans="2:18" s="451" customFormat="1" ht="15.75" x14ac:dyDescent="0.25">
      <c r="B401" s="443"/>
      <c r="C401" s="444" t="s">
        <v>306</v>
      </c>
      <c r="D401" s="445">
        <v>2777</v>
      </c>
      <c r="E401" s="445" t="s">
        <v>693</v>
      </c>
      <c r="F401" s="446">
        <v>44414</v>
      </c>
      <c r="G401" s="447">
        <v>3068.88</v>
      </c>
      <c r="H401" s="447">
        <v>2249.79</v>
      </c>
      <c r="I401" s="447">
        <v>819.1</v>
      </c>
      <c r="J401" s="957" t="s">
        <v>289</v>
      </c>
      <c r="K401" s="957" t="s">
        <v>279</v>
      </c>
      <c r="L401" s="445" t="s">
        <v>2110</v>
      </c>
      <c r="M401" s="445">
        <v>2777</v>
      </c>
      <c r="N401" s="448">
        <v>45716</v>
      </c>
      <c r="O401" s="449" t="s">
        <v>308</v>
      </c>
      <c r="P401" s="450"/>
      <c r="Q401" s="2"/>
      <c r="R401" s="2"/>
    </row>
    <row r="402" spans="2:18" s="451" customFormat="1" ht="15.75" x14ac:dyDescent="0.25">
      <c r="B402" s="443"/>
      <c r="C402" s="444" t="s">
        <v>306</v>
      </c>
      <c r="D402" s="445">
        <v>2777</v>
      </c>
      <c r="E402" s="445" t="s">
        <v>694</v>
      </c>
      <c r="F402" s="446">
        <v>44414</v>
      </c>
      <c r="G402" s="447">
        <v>3068.88</v>
      </c>
      <c r="H402" s="447">
        <v>2249.79</v>
      </c>
      <c r="I402" s="447">
        <v>819.1</v>
      </c>
      <c r="J402" s="957" t="s">
        <v>289</v>
      </c>
      <c r="K402" s="957" t="s">
        <v>279</v>
      </c>
      <c r="L402" s="445" t="s">
        <v>2110</v>
      </c>
      <c r="M402" s="445">
        <v>2777</v>
      </c>
      <c r="N402" s="448">
        <v>45716</v>
      </c>
      <c r="O402" s="449" t="s">
        <v>308</v>
      </c>
      <c r="P402" s="450"/>
      <c r="Q402" s="2"/>
      <c r="R402" s="2"/>
    </row>
    <row r="403" spans="2:18" s="451" customFormat="1" ht="15.75" x14ac:dyDescent="0.25">
      <c r="B403" s="443"/>
      <c r="C403" s="444" t="s">
        <v>306</v>
      </c>
      <c r="D403" s="445">
        <v>2777</v>
      </c>
      <c r="E403" s="445" t="s">
        <v>695</v>
      </c>
      <c r="F403" s="446">
        <v>44414</v>
      </c>
      <c r="G403" s="447">
        <v>3068.88</v>
      </c>
      <c r="H403" s="447">
        <v>2249.79</v>
      </c>
      <c r="I403" s="447">
        <v>819.1</v>
      </c>
      <c r="J403" s="957" t="s">
        <v>289</v>
      </c>
      <c r="K403" s="957" t="s">
        <v>279</v>
      </c>
      <c r="L403" s="445" t="s">
        <v>2110</v>
      </c>
      <c r="M403" s="445">
        <v>2777</v>
      </c>
      <c r="N403" s="448">
        <v>45716</v>
      </c>
      <c r="O403" s="449" t="s">
        <v>308</v>
      </c>
      <c r="P403" s="450"/>
      <c r="Q403" s="2"/>
      <c r="R403" s="2"/>
    </row>
    <row r="404" spans="2:18" s="451" customFormat="1" ht="15.75" x14ac:dyDescent="0.25">
      <c r="B404" s="443"/>
      <c r="C404" s="444" t="s">
        <v>306</v>
      </c>
      <c r="D404" s="445">
        <v>2777</v>
      </c>
      <c r="E404" s="445" t="s">
        <v>696</v>
      </c>
      <c r="F404" s="446">
        <v>44414</v>
      </c>
      <c r="G404" s="447">
        <v>3068.88</v>
      </c>
      <c r="H404" s="447">
        <v>2249.79</v>
      </c>
      <c r="I404" s="447">
        <v>819.1</v>
      </c>
      <c r="J404" s="957" t="s">
        <v>289</v>
      </c>
      <c r="K404" s="957" t="s">
        <v>279</v>
      </c>
      <c r="L404" s="445" t="s">
        <v>2110</v>
      </c>
      <c r="M404" s="445">
        <v>2777</v>
      </c>
      <c r="N404" s="448">
        <v>45716</v>
      </c>
      <c r="O404" s="449" t="s">
        <v>308</v>
      </c>
      <c r="P404" s="450"/>
      <c r="Q404" s="2"/>
      <c r="R404" s="2"/>
    </row>
    <row r="405" spans="2:18" s="451" customFormat="1" ht="15.75" x14ac:dyDescent="0.25">
      <c r="B405" s="443"/>
      <c r="C405" s="444" t="s">
        <v>306</v>
      </c>
      <c r="D405" s="445">
        <v>2777</v>
      </c>
      <c r="E405" s="445" t="s">
        <v>697</v>
      </c>
      <c r="F405" s="446">
        <v>44414</v>
      </c>
      <c r="G405" s="447">
        <v>3068.88</v>
      </c>
      <c r="H405" s="447">
        <v>2249.79</v>
      </c>
      <c r="I405" s="447">
        <v>819.1</v>
      </c>
      <c r="J405" s="957" t="s">
        <v>289</v>
      </c>
      <c r="K405" s="957" t="s">
        <v>279</v>
      </c>
      <c r="L405" s="445" t="s">
        <v>2110</v>
      </c>
      <c r="M405" s="445">
        <v>2777</v>
      </c>
      <c r="N405" s="448">
        <v>45716</v>
      </c>
      <c r="O405" s="449" t="s">
        <v>308</v>
      </c>
      <c r="P405" s="450"/>
      <c r="Q405" s="2"/>
      <c r="R405" s="2"/>
    </row>
    <row r="406" spans="2:18" s="451" customFormat="1" ht="15.75" x14ac:dyDescent="0.25">
      <c r="B406" s="443"/>
      <c r="C406" s="444" t="s">
        <v>306</v>
      </c>
      <c r="D406" s="445">
        <v>2777</v>
      </c>
      <c r="E406" s="445" t="s">
        <v>698</v>
      </c>
      <c r="F406" s="446">
        <v>44414</v>
      </c>
      <c r="G406" s="447">
        <v>3068.88</v>
      </c>
      <c r="H406" s="447">
        <v>2249.79</v>
      </c>
      <c r="I406" s="447">
        <v>819.1</v>
      </c>
      <c r="J406" s="957" t="s">
        <v>289</v>
      </c>
      <c r="K406" s="957" t="s">
        <v>279</v>
      </c>
      <c r="L406" s="445" t="s">
        <v>2110</v>
      </c>
      <c r="M406" s="445">
        <v>2777</v>
      </c>
      <c r="N406" s="448">
        <v>45716</v>
      </c>
      <c r="O406" s="449" t="s">
        <v>308</v>
      </c>
      <c r="P406" s="450"/>
      <c r="Q406" s="2"/>
      <c r="R406" s="2"/>
    </row>
    <row r="407" spans="2:18" s="451" customFormat="1" ht="15.75" x14ac:dyDescent="0.25">
      <c r="B407" s="443"/>
      <c r="C407" s="444" t="s">
        <v>306</v>
      </c>
      <c r="D407" s="445">
        <v>2777</v>
      </c>
      <c r="E407" s="445" t="s">
        <v>699</v>
      </c>
      <c r="F407" s="446">
        <v>44414</v>
      </c>
      <c r="G407" s="447">
        <v>3068.88</v>
      </c>
      <c r="H407" s="447">
        <v>2249.79</v>
      </c>
      <c r="I407" s="447">
        <v>819.1</v>
      </c>
      <c r="J407" s="957" t="s">
        <v>289</v>
      </c>
      <c r="K407" s="957" t="s">
        <v>279</v>
      </c>
      <c r="L407" s="445" t="s">
        <v>2110</v>
      </c>
      <c r="M407" s="445">
        <v>2777</v>
      </c>
      <c r="N407" s="448">
        <v>45716</v>
      </c>
      <c r="O407" s="449" t="s">
        <v>308</v>
      </c>
      <c r="P407" s="450"/>
      <c r="Q407" s="2"/>
      <c r="R407" s="2"/>
    </row>
    <row r="408" spans="2:18" s="451" customFormat="1" ht="15.75" x14ac:dyDescent="0.25">
      <c r="B408" s="443"/>
      <c r="C408" s="444" t="s">
        <v>306</v>
      </c>
      <c r="D408" s="445">
        <v>2777</v>
      </c>
      <c r="E408" s="445" t="s">
        <v>700</v>
      </c>
      <c r="F408" s="446">
        <v>44414</v>
      </c>
      <c r="G408" s="447">
        <v>3068.88</v>
      </c>
      <c r="H408" s="447">
        <v>2249.79</v>
      </c>
      <c r="I408" s="447">
        <v>819.1</v>
      </c>
      <c r="J408" s="957" t="s">
        <v>289</v>
      </c>
      <c r="K408" s="957" t="s">
        <v>279</v>
      </c>
      <c r="L408" s="445" t="s">
        <v>2110</v>
      </c>
      <c r="M408" s="445">
        <v>2777</v>
      </c>
      <c r="N408" s="448">
        <v>45716</v>
      </c>
      <c r="O408" s="449" t="s">
        <v>308</v>
      </c>
      <c r="P408" s="450"/>
      <c r="Q408" s="2"/>
      <c r="R408" s="2"/>
    </row>
    <row r="409" spans="2:18" s="451" customFormat="1" ht="15.75" x14ac:dyDescent="0.25">
      <c r="B409" s="443"/>
      <c r="C409" s="444" t="s">
        <v>306</v>
      </c>
      <c r="D409" s="445">
        <v>2777</v>
      </c>
      <c r="E409" s="445" t="s">
        <v>701</v>
      </c>
      <c r="F409" s="446">
        <v>44414</v>
      </c>
      <c r="G409" s="447">
        <v>3068.88</v>
      </c>
      <c r="H409" s="447">
        <v>2249.79</v>
      </c>
      <c r="I409" s="447">
        <v>819.1</v>
      </c>
      <c r="J409" s="957" t="s">
        <v>289</v>
      </c>
      <c r="K409" s="957" t="s">
        <v>279</v>
      </c>
      <c r="L409" s="445" t="s">
        <v>2110</v>
      </c>
      <c r="M409" s="445">
        <v>2777</v>
      </c>
      <c r="N409" s="448">
        <v>45716</v>
      </c>
      <c r="O409" s="449" t="s">
        <v>308</v>
      </c>
      <c r="P409" s="450"/>
      <c r="Q409" s="2"/>
      <c r="R409" s="2"/>
    </row>
    <row r="410" spans="2:18" s="451" customFormat="1" ht="15.75" x14ac:dyDescent="0.25">
      <c r="B410" s="443"/>
      <c r="C410" s="444" t="s">
        <v>306</v>
      </c>
      <c r="D410" s="445">
        <v>2777</v>
      </c>
      <c r="E410" s="445" t="s">
        <v>702</v>
      </c>
      <c r="F410" s="446">
        <v>44414</v>
      </c>
      <c r="G410" s="447">
        <v>3068.88</v>
      </c>
      <c r="H410" s="447">
        <v>2249.79</v>
      </c>
      <c r="I410" s="447">
        <v>819.1</v>
      </c>
      <c r="J410" s="957" t="s">
        <v>289</v>
      </c>
      <c r="K410" s="957" t="s">
        <v>279</v>
      </c>
      <c r="L410" s="445" t="s">
        <v>2110</v>
      </c>
      <c r="M410" s="445">
        <v>2777</v>
      </c>
      <c r="N410" s="448">
        <v>45716</v>
      </c>
      <c r="O410" s="449" t="s">
        <v>308</v>
      </c>
      <c r="P410" s="450"/>
      <c r="Q410" s="2"/>
      <c r="R410" s="2"/>
    </row>
    <row r="411" spans="2:18" s="451" customFormat="1" ht="15.75" x14ac:dyDescent="0.25">
      <c r="B411" s="443"/>
      <c r="C411" s="444" t="s">
        <v>306</v>
      </c>
      <c r="D411" s="445">
        <v>2777</v>
      </c>
      <c r="E411" s="445" t="s">
        <v>703</v>
      </c>
      <c r="F411" s="446">
        <v>44414</v>
      </c>
      <c r="G411" s="447">
        <v>3068.88</v>
      </c>
      <c r="H411" s="447">
        <v>2249.79</v>
      </c>
      <c r="I411" s="447">
        <v>819.1</v>
      </c>
      <c r="J411" s="957" t="s">
        <v>289</v>
      </c>
      <c r="K411" s="957" t="s">
        <v>279</v>
      </c>
      <c r="L411" s="445" t="s">
        <v>2110</v>
      </c>
      <c r="M411" s="445">
        <v>2777</v>
      </c>
      <c r="N411" s="448">
        <v>45716</v>
      </c>
      <c r="O411" s="449" t="s">
        <v>308</v>
      </c>
      <c r="P411" s="450"/>
      <c r="Q411" s="2"/>
      <c r="R411" s="2"/>
    </row>
    <row r="412" spans="2:18" s="451" customFormat="1" ht="15.75" x14ac:dyDescent="0.25">
      <c r="B412" s="443"/>
      <c r="C412" s="444" t="s">
        <v>306</v>
      </c>
      <c r="D412" s="445">
        <v>2777</v>
      </c>
      <c r="E412" s="445" t="s">
        <v>704</v>
      </c>
      <c r="F412" s="446">
        <v>44414</v>
      </c>
      <c r="G412" s="447">
        <v>3068.88</v>
      </c>
      <c r="H412" s="447">
        <v>2249.79</v>
      </c>
      <c r="I412" s="447">
        <v>819.1</v>
      </c>
      <c r="J412" s="957" t="s">
        <v>289</v>
      </c>
      <c r="K412" s="957" t="s">
        <v>279</v>
      </c>
      <c r="L412" s="445" t="s">
        <v>2110</v>
      </c>
      <c r="M412" s="445">
        <v>2777</v>
      </c>
      <c r="N412" s="448">
        <v>45716</v>
      </c>
      <c r="O412" s="449" t="s">
        <v>308</v>
      </c>
      <c r="P412" s="450"/>
      <c r="Q412" s="2"/>
      <c r="R412" s="2"/>
    </row>
    <row r="413" spans="2:18" s="451" customFormat="1" ht="15.75" x14ac:dyDescent="0.25">
      <c r="B413" s="443"/>
      <c r="C413" s="444" t="s">
        <v>306</v>
      </c>
      <c r="D413" s="445">
        <v>2777</v>
      </c>
      <c r="E413" s="445" t="s">
        <v>705</v>
      </c>
      <c r="F413" s="446">
        <v>44414</v>
      </c>
      <c r="G413" s="447">
        <v>3068.88</v>
      </c>
      <c r="H413" s="447">
        <v>2249.79</v>
      </c>
      <c r="I413" s="447">
        <v>819.1</v>
      </c>
      <c r="J413" s="957" t="s">
        <v>289</v>
      </c>
      <c r="K413" s="957" t="s">
        <v>279</v>
      </c>
      <c r="L413" s="445" t="s">
        <v>2110</v>
      </c>
      <c r="M413" s="445">
        <v>2777</v>
      </c>
      <c r="N413" s="448">
        <v>45716</v>
      </c>
      <c r="O413" s="449" t="s">
        <v>308</v>
      </c>
      <c r="P413" s="450"/>
      <c r="Q413" s="2"/>
      <c r="R413" s="2"/>
    </row>
    <row r="414" spans="2:18" s="451" customFormat="1" ht="15.75" x14ac:dyDescent="0.25">
      <c r="B414" s="443"/>
      <c r="C414" s="444" t="s">
        <v>306</v>
      </c>
      <c r="D414" s="445">
        <v>2777</v>
      </c>
      <c r="E414" s="445" t="s">
        <v>706</v>
      </c>
      <c r="F414" s="446">
        <v>44414</v>
      </c>
      <c r="G414" s="447">
        <v>3068.88</v>
      </c>
      <c r="H414" s="447">
        <v>2249.79</v>
      </c>
      <c r="I414" s="447">
        <v>819.1</v>
      </c>
      <c r="J414" s="957" t="s">
        <v>289</v>
      </c>
      <c r="K414" s="957" t="s">
        <v>279</v>
      </c>
      <c r="L414" s="445" t="s">
        <v>2110</v>
      </c>
      <c r="M414" s="445">
        <v>2777</v>
      </c>
      <c r="N414" s="448">
        <v>45716</v>
      </c>
      <c r="O414" s="449" t="s">
        <v>308</v>
      </c>
      <c r="P414" s="450"/>
      <c r="Q414" s="2"/>
      <c r="R414" s="2"/>
    </row>
    <row r="415" spans="2:18" s="451" customFormat="1" ht="15.75" x14ac:dyDescent="0.25">
      <c r="B415" s="443"/>
      <c r="C415" s="444" t="s">
        <v>306</v>
      </c>
      <c r="D415" s="445">
        <v>2777</v>
      </c>
      <c r="E415" s="445" t="s">
        <v>707</v>
      </c>
      <c r="F415" s="446">
        <v>44414</v>
      </c>
      <c r="G415" s="447">
        <v>3068.88</v>
      </c>
      <c r="H415" s="447">
        <v>2249.79</v>
      </c>
      <c r="I415" s="447">
        <v>819.1</v>
      </c>
      <c r="J415" s="957" t="s">
        <v>289</v>
      </c>
      <c r="K415" s="957" t="s">
        <v>279</v>
      </c>
      <c r="L415" s="445" t="s">
        <v>2110</v>
      </c>
      <c r="M415" s="445">
        <v>2777</v>
      </c>
      <c r="N415" s="448">
        <v>45716</v>
      </c>
      <c r="O415" s="449" t="s">
        <v>308</v>
      </c>
      <c r="P415" s="450"/>
      <c r="Q415" s="2"/>
      <c r="R415" s="2"/>
    </row>
    <row r="416" spans="2:18" s="451" customFormat="1" ht="15.75" x14ac:dyDescent="0.25">
      <c r="B416" s="443"/>
      <c r="C416" s="444" t="s">
        <v>306</v>
      </c>
      <c r="D416" s="445">
        <v>2777</v>
      </c>
      <c r="E416" s="445" t="s">
        <v>708</v>
      </c>
      <c r="F416" s="446">
        <v>44414</v>
      </c>
      <c r="G416" s="447">
        <v>3068.88</v>
      </c>
      <c r="H416" s="447">
        <v>2249.79</v>
      </c>
      <c r="I416" s="447">
        <v>819.1</v>
      </c>
      <c r="J416" s="957" t="s">
        <v>289</v>
      </c>
      <c r="K416" s="957" t="s">
        <v>279</v>
      </c>
      <c r="L416" s="445" t="s">
        <v>2110</v>
      </c>
      <c r="M416" s="445">
        <v>2777</v>
      </c>
      <c r="N416" s="448">
        <v>45716</v>
      </c>
      <c r="O416" s="449" t="s">
        <v>308</v>
      </c>
      <c r="P416" s="450"/>
      <c r="Q416" s="2"/>
      <c r="R416" s="2"/>
    </row>
    <row r="417" spans="2:18" s="451" customFormat="1" ht="15.75" x14ac:dyDescent="0.25">
      <c r="B417" s="443"/>
      <c r="C417" s="444" t="s">
        <v>306</v>
      </c>
      <c r="D417" s="445">
        <v>2777</v>
      </c>
      <c r="E417" s="445" t="s">
        <v>709</v>
      </c>
      <c r="F417" s="446">
        <v>44414</v>
      </c>
      <c r="G417" s="447">
        <v>3068.88</v>
      </c>
      <c r="H417" s="447">
        <v>2249.79</v>
      </c>
      <c r="I417" s="447">
        <v>819.1</v>
      </c>
      <c r="J417" s="957" t="s">
        <v>289</v>
      </c>
      <c r="K417" s="957" t="s">
        <v>279</v>
      </c>
      <c r="L417" s="445" t="s">
        <v>2110</v>
      </c>
      <c r="M417" s="445">
        <v>2777</v>
      </c>
      <c r="N417" s="448">
        <v>45716</v>
      </c>
      <c r="O417" s="449" t="s">
        <v>308</v>
      </c>
      <c r="P417" s="450"/>
      <c r="Q417" s="2"/>
      <c r="R417" s="2"/>
    </row>
    <row r="418" spans="2:18" s="451" customFormat="1" ht="15.75" x14ac:dyDescent="0.25">
      <c r="B418" s="443"/>
      <c r="C418" s="444" t="s">
        <v>306</v>
      </c>
      <c r="D418" s="445">
        <v>2777</v>
      </c>
      <c r="E418" s="445" t="s">
        <v>710</v>
      </c>
      <c r="F418" s="446">
        <v>44414</v>
      </c>
      <c r="G418" s="447">
        <v>3068.88</v>
      </c>
      <c r="H418" s="447">
        <v>2249.79</v>
      </c>
      <c r="I418" s="447">
        <v>819.1</v>
      </c>
      <c r="J418" s="957" t="s">
        <v>289</v>
      </c>
      <c r="K418" s="957" t="s">
        <v>279</v>
      </c>
      <c r="L418" s="445" t="s">
        <v>2110</v>
      </c>
      <c r="M418" s="445">
        <v>2777</v>
      </c>
      <c r="N418" s="448">
        <v>45716</v>
      </c>
      <c r="O418" s="449" t="s">
        <v>308</v>
      </c>
      <c r="P418" s="450"/>
      <c r="Q418" s="2"/>
      <c r="R418" s="2"/>
    </row>
    <row r="419" spans="2:18" s="451" customFormat="1" ht="15.75" x14ac:dyDescent="0.25">
      <c r="B419" s="443"/>
      <c r="C419" s="444" t="s">
        <v>306</v>
      </c>
      <c r="D419" s="445">
        <v>2777</v>
      </c>
      <c r="E419" s="445" t="s">
        <v>711</v>
      </c>
      <c r="F419" s="446">
        <v>44414</v>
      </c>
      <c r="G419" s="447">
        <v>3068.88</v>
      </c>
      <c r="H419" s="447">
        <v>2249.79</v>
      </c>
      <c r="I419" s="447">
        <v>819.1</v>
      </c>
      <c r="J419" s="957" t="s">
        <v>289</v>
      </c>
      <c r="K419" s="957" t="s">
        <v>279</v>
      </c>
      <c r="L419" s="445" t="s">
        <v>2110</v>
      </c>
      <c r="M419" s="445">
        <v>2777</v>
      </c>
      <c r="N419" s="448">
        <v>45716</v>
      </c>
      <c r="O419" s="449" t="s">
        <v>308</v>
      </c>
      <c r="P419" s="450"/>
      <c r="Q419" s="2"/>
      <c r="R419" s="2"/>
    </row>
    <row r="420" spans="2:18" s="451" customFormat="1" ht="15.75" x14ac:dyDescent="0.25">
      <c r="B420" s="443"/>
      <c r="C420" s="444" t="s">
        <v>306</v>
      </c>
      <c r="D420" s="445">
        <v>2777</v>
      </c>
      <c r="E420" s="445" t="s">
        <v>712</v>
      </c>
      <c r="F420" s="446">
        <v>44414</v>
      </c>
      <c r="G420" s="447">
        <v>3068.88</v>
      </c>
      <c r="H420" s="447">
        <v>2249.79</v>
      </c>
      <c r="I420" s="447">
        <v>819.1</v>
      </c>
      <c r="J420" s="957" t="s">
        <v>289</v>
      </c>
      <c r="K420" s="957" t="s">
        <v>279</v>
      </c>
      <c r="L420" s="445" t="s">
        <v>2110</v>
      </c>
      <c r="M420" s="445">
        <v>2777</v>
      </c>
      <c r="N420" s="448">
        <v>45716</v>
      </c>
      <c r="O420" s="449" t="s">
        <v>308</v>
      </c>
      <c r="P420" s="450"/>
      <c r="Q420" s="2"/>
      <c r="R420" s="2"/>
    </row>
    <row r="421" spans="2:18" s="451" customFormat="1" ht="15.75" x14ac:dyDescent="0.25">
      <c r="B421" s="443"/>
      <c r="C421" s="444" t="s">
        <v>306</v>
      </c>
      <c r="D421" s="445">
        <v>2777</v>
      </c>
      <c r="E421" s="445" t="s">
        <v>713</v>
      </c>
      <c r="F421" s="446">
        <v>44414</v>
      </c>
      <c r="G421" s="447">
        <v>3068.88</v>
      </c>
      <c r="H421" s="447">
        <v>2249.79</v>
      </c>
      <c r="I421" s="447">
        <v>819.1</v>
      </c>
      <c r="J421" s="957" t="s">
        <v>289</v>
      </c>
      <c r="K421" s="957" t="s">
        <v>279</v>
      </c>
      <c r="L421" s="445" t="s">
        <v>2110</v>
      </c>
      <c r="M421" s="445">
        <v>2777</v>
      </c>
      <c r="N421" s="448">
        <v>45716</v>
      </c>
      <c r="O421" s="449" t="s">
        <v>308</v>
      </c>
      <c r="P421" s="450"/>
      <c r="Q421" s="2"/>
      <c r="R421" s="2"/>
    </row>
    <row r="422" spans="2:18" s="451" customFormat="1" ht="15.75" x14ac:dyDescent="0.25">
      <c r="B422" s="443"/>
      <c r="C422" s="444" t="s">
        <v>306</v>
      </c>
      <c r="D422" s="445">
        <v>2777</v>
      </c>
      <c r="E422" s="445" t="s">
        <v>714</v>
      </c>
      <c r="F422" s="446">
        <v>44414</v>
      </c>
      <c r="G422" s="447">
        <v>3068.88</v>
      </c>
      <c r="H422" s="447">
        <v>2249.79</v>
      </c>
      <c r="I422" s="447">
        <v>819.1</v>
      </c>
      <c r="J422" s="957" t="s">
        <v>289</v>
      </c>
      <c r="K422" s="957" t="s">
        <v>279</v>
      </c>
      <c r="L422" s="445" t="s">
        <v>2110</v>
      </c>
      <c r="M422" s="445">
        <v>2777</v>
      </c>
      <c r="N422" s="448">
        <v>45716</v>
      </c>
      <c r="O422" s="449" t="s">
        <v>308</v>
      </c>
      <c r="P422" s="450"/>
      <c r="Q422" s="2"/>
      <c r="R422" s="2"/>
    </row>
    <row r="423" spans="2:18" s="451" customFormat="1" ht="15.75" x14ac:dyDescent="0.25">
      <c r="B423" s="443"/>
      <c r="C423" s="444" t="s">
        <v>306</v>
      </c>
      <c r="D423" s="445">
        <v>2777</v>
      </c>
      <c r="E423" s="445" t="s">
        <v>715</v>
      </c>
      <c r="F423" s="446">
        <v>44414</v>
      </c>
      <c r="G423" s="447">
        <v>3068.88</v>
      </c>
      <c r="H423" s="447">
        <v>2249.79</v>
      </c>
      <c r="I423" s="447">
        <v>819.1</v>
      </c>
      <c r="J423" s="957" t="s">
        <v>289</v>
      </c>
      <c r="K423" s="957" t="s">
        <v>279</v>
      </c>
      <c r="L423" s="445" t="s">
        <v>2110</v>
      </c>
      <c r="M423" s="445">
        <v>2777</v>
      </c>
      <c r="N423" s="448">
        <v>45716</v>
      </c>
      <c r="O423" s="449" t="s">
        <v>308</v>
      </c>
      <c r="P423" s="450"/>
      <c r="Q423" s="2"/>
      <c r="R423" s="2"/>
    </row>
    <row r="424" spans="2:18" s="451" customFormat="1" ht="15.75" x14ac:dyDescent="0.25">
      <c r="B424" s="443"/>
      <c r="C424" s="444" t="s">
        <v>306</v>
      </c>
      <c r="D424" s="445">
        <v>2777</v>
      </c>
      <c r="E424" s="445" t="s">
        <v>716</v>
      </c>
      <c r="F424" s="446">
        <v>44414</v>
      </c>
      <c r="G424" s="447">
        <v>3068.88</v>
      </c>
      <c r="H424" s="447">
        <v>2249.79</v>
      </c>
      <c r="I424" s="447">
        <v>819.1</v>
      </c>
      <c r="J424" s="957" t="s">
        <v>289</v>
      </c>
      <c r="K424" s="957" t="s">
        <v>279</v>
      </c>
      <c r="L424" s="445" t="s">
        <v>2110</v>
      </c>
      <c r="M424" s="445">
        <v>2777</v>
      </c>
      <c r="N424" s="448">
        <v>45716</v>
      </c>
      <c r="O424" s="449" t="s">
        <v>308</v>
      </c>
      <c r="P424" s="450"/>
      <c r="Q424" s="2"/>
      <c r="R424" s="2"/>
    </row>
    <row r="425" spans="2:18" s="451" customFormat="1" ht="15.75" x14ac:dyDescent="0.25">
      <c r="B425" s="443"/>
      <c r="C425" s="444" t="s">
        <v>306</v>
      </c>
      <c r="D425" s="445">
        <v>2777</v>
      </c>
      <c r="E425" s="445" t="s">
        <v>717</v>
      </c>
      <c r="F425" s="446">
        <v>44414</v>
      </c>
      <c r="G425" s="447">
        <v>3068.88</v>
      </c>
      <c r="H425" s="447">
        <v>2249.79</v>
      </c>
      <c r="I425" s="447">
        <v>819.1</v>
      </c>
      <c r="J425" s="957" t="s">
        <v>289</v>
      </c>
      <c r="K425" s="957" t="s">
        <v>279</v>
      </c>
      <c r="L425" s="445" t="s">
        <v>2110</v>
      </c>
      <c r="M425" s="445">
        <v>2777</v>
      </c>
      <c r="N425" s="448">
        <v>45716</v>
      </c>
      <c r="O425" s="449" t="s">
        <v>308</v>
      </c>
      <c r="P425" s="450"/>
      <c r="Q425" s="2"/>
      <c r="R425" s="2"/>
    </row>
    <row r="426" spans="2:18" s="451" customFormat="1" ht="15.75" x14ac:dyDescent="0.25">
      <c r="B426" s="443"/>
      <c r="C426" s="444" t="s">
        <v>306</v>
      </c>
      <c r="D426" s="445">
        <v>2777</v>
      </c>
      <c r="E426" s="445" t="s">
        <v>718</v>
      </c>
      <c r="F426" s="446">
        <v>44414</v>
      </c>
      <c r="G426" s="447">
        <v>3068.88</v>
      </c>
      <c r="H426" s="447">
        <v>2249.79</v>
      </c>
      <c r="I426" s="447">
        <v>819.1</v>
      </c>
      <c r="J426" s="957" t="s">
        <v>289</v>
      </c>
      <c r="K426" s="957" t="s">
        <v>279</v>
      </c>
      <c r="L426" s="445" t="s">
        <v>2110</v>
      </c>
      <c r="M426" s="445">
        <v>2777</v>
      </c>
      <c r="N426" s="448">
        <v>45716</v>
      </c>
      <c r="O426" s="449" t="s">
        <v>308</v>
      </c>
      <c r="P426" s="450"/>
      <c r="Q426" s="2"/>
      <c r="R426" s="2"/>
    </row>
    <row r="427" spans="2:18" s="451" customFormat="1" ht="15.75" x14ac:dyDescent="0.25">
      <c r="B427" s="443"/>
      <c r="C427" s="444" t="s">
        <v>306</v>
      </c>
      <c r="D427" s="445">
        <v>2777</v>
      </c>
      <c r="E427" s="445" t="s">
        <v>719</v>
      </c>
      <c r="F427" s="446">
        <v>44414</v>
      </c>
      <c r="G427" s="447">
        <v>3068.88</v>
      </c>
      <c r="H427" s="447">
        <v>2249.79</v>
      </c>
      <c r="I427" s="447">
        <v>819.1</v>
      </c>
      <c r="J427" s="957" t="s">
        <v>289</v>
      </c>
      <c r="K427" s="957" t="s">
        <v>279</v>
      </c>
      <c r="L427" s="445" t="s">
        <v>2110</v>
      </c>
      <c r="M427" s="445">
        <v>2777</v>
      </c>
      <c r="N427" s="448">
        <v>45716</v>
      </c>
      <c r="O427" s="449" t="s">
        <v>308</v>
      </c>
      <c r="P427" s="450"/>
      <c r="Q427" s="2"/>
      <c r="R427" s="2"/>
    </row>
    <row r="428" spans="2:18" s="451" customFormat="1" ht="15.75" x14ac:dyDescent="0.25">
      <c r="B428" s="443"/>
      <c r="C428" s="444" t="s">
        <v>306</v>
      </c>
      <c r="D428" s="445">
        <v>2777</v>
      </c>
      <c r="E428" s="445" t="s">
        <v>720</v>
      </c>
      <c r="F428" s="446">
        <v>44414</v>
      </c>
      <c r="G428" s="447">
        <v>3068.88</v>
      </c>
      <c r="H428" s="447">
        <v>2249.79</v>
      </c>
      <c r="I428" s="447">
        <v>819.1</v>
      </c>
      <c r="J428" s="957" t="s">
        <v>289</v>
      </c>
      <c r="K428" s="957" t="s">
        <v>279</v>
      </c>
      <c r="L428" s="445" t="s">
        <v>2110</v>
      </c>
      <c r="M428" s="445">
        <v>2777</v>
      </c>
      <c r="N428" s="448">
        <v>45716</v>
      </c>
      <c r="O428" s="449" t="s">
        <v>308</v>
      </c>
      <c r="P428" s="450"/>
      <c r="Q428" s="2"/>
      <c r="R428" s="2"/>
    </row>
    <row r="429" spans="2:18" s="451" customFormat="1" ht="15.75" x14ac:dyDescent="0.25">
      <c r="B429" s="443"/>
      <c r="C429" s="444" t="s">
        <v>721</v>
      </c>
      <c r="D429" s="445">
        <v>2777</v>
      </c>
      <c r="E429" s="445">
        <v>3708</v>
      </c>
      <c r="F429" s="446">
        <v>42040</v>
      </c>
      <c r="G429" s="447">
        <v>226666.67</v>
      </c>
      <c r="H429" s="447">
        <v>226665.67</v>
      </c>
      <c r="I429" s="447">
        <v>1</v>
      </c>
      <c r="J429" s="957" t="s">
        <v>289</v>
      </c>
      <c r="K429" s="957" t="s">
        <v>722</v>
      </c>
      <c r="L429" s="445" t="s">
        <v>260</v>
      </c>
      <c r="M429" s="445">
        <v>2777</v>
      </c>
      <c r="N429" s="448">
        <v>45716</v>
      </c>
      <c r="O429" s="449" t="s">
        <v>723</v>
      </c>
      <c r="P429" s="450"/>
      <c r="Q429" s="2"/>
      <c r="R429" s="2"/>
    </row>
    <row r="430" spans="2:18" s="451" customFormat="1" ht="15.75" x14ac:dyDescent="0.25">
      <c r="B430" s="443"/>
      <c r="C430" s="444" t="s">
        <v>721</v>
      </c>
      <c r="D430" s="445">
        <v>2777</v>
      </c>
      <c r="E430" s="445">
        <v>3709</v>
      </c>
      <c r="F430" s="446">
        <v>42040</v>
      </c>
      <c r="G430" s="447">
        <v>226666.67</v>
      </c>
      <c r="H430" s="447">
        <v>226665.67</v>
      </c>
      <c r="I430" s="447">
        <v>1</v>
      </c>
      <c r="J430" s="957" t="s">
        <v>289</v>
      </c>
      <c r="K430" s="957" t="s">
        <v>722</v>
      </c>
      <c r="L430" s="445" t="s">
        <v>260</v>
      </c>
      <c r="M430" s="445">
        <v>2777</v>
      </c>
      <c r="N430" s="448">
        <v>45716</v>
      </c>
      <c r="O430" s="449" t="s">
        <v>723</v>
      </c>
      <c r="P430" s="450"/>
      <c r="Q430" s="2"/>
      <c r="R430" s="2"/>
    </row>
    <row r="431" spans="2:18" s="451" customFormat="1" ht="15.75" x14ac:dyDescent="0.25">
      <c r="B431" s="443"/>
      <c r="C431" s="444" t="s">
        <v>721</v>
      </c>
      <c r="D431" s="445">
        <v>2777</v>
      </c>
      <c r="E431" s="445">
        <v>3710</v>
      </c>
      <c r="F431" s="446">
        <v>42040</v>
      </c>
      <c r="G431" s="447">
        <v>226666.67</v>
      </c>
      <c r="H431" s="447">
        <v>226665.67</v>
      </c>
      <c r="I431" s="447">
        <v>1</v>
      </c>
      <c r="J431" s="957" t="s">
        <v>289</v>
      </c>
      <c r="K431" s="957" t="s">
        <v>722</v>
      </c>
      <c r="L431" s="445" t="s">
        <v>260</v>
      </c>
      <c r="M431" s="445">
        <v>2777</v>
      </c>
      <c r="N431" s="448">
        <v>45716</v>
      </c>
      <c r="O431" s="449" t="s">
        <v>723</v>
      </c>
      <c r="P431" s="450"/>
      <c r="Q431" s="2"/>
      <c r="R431" s="2"/>
    </row>
    <row r="432" spans="2:18" s="451" customFormat="1" ht="15.75" x14ac:dyDescent="0.25">
      <c r="B432" s="443"/>
      <c r="C432" s="444" t="s">
        <v>721</v>
      </c>
      <c r="D432" s="445">
        <v>2777</v>
      </c>
      <c r="E432" s="445">
        <v>3711</v>
      </c>
      <c r="F432" s="446">
        <v>42040</v>
      </c>
      <c r="G432" s="447">
        <v>226666.67</v>
      </c>
      <c r="H432" s="447">
        <v>226665.67</v>
      </c>
      <c r="I432" s="447">
        <v>1</v>
      </c>
      <c r="J432" s="957" t="s">
        <v>289</v>
      </c>
      <c r="K432" s="957" t="s">
        <v>722</v>
      </c>
      <c r="L432" s="445" t="s">
        <v>260</v>
      </c>
      <c r="M432" s="445">
        <v>2777</v>
      </c>
      <c r="N432" s="448">
        <v>45716</v>
      </c>
      <c r="O432" s="449" t="s">
        <v>723</v>
      </c>
      <c r="P432" s="450"/>
      <c r="Q432" s="2"/>
      <c r="R432" s="2"/>
    </row>
    <row r="433" spans="2:18" s="451" customFormat="1" ht="15.75" x14ac:dyDescent="0.25">
      <c r="B433" s="443"/>
      <c r="C433" s="444" t="s">
        <v>721</v>
      </c>
      <c r="D433" s="445">
        <v>2777</v>
      </c>
      <c r="E433" s="445">
        <v>3712</v>
      </c>
      <c r="F433" s="446">
        <v>42040</v>
      </c>
      <c r="G433" s="447">
        <v>226666.67</v>
      </c>
      <c r="H433" s="447">
        <v>226665.67</v>
      </c>
      <c r="I433" s="447">
        <v>1</v>
      </c>
      <c r="J433" s="957" t="s">
        <v>289</v>
      </c>
      <c r="K433" s="957" t="s">
        <v>722</v>
      </c>
      <c r="L433" s="445" t="s">
        <v>260</v>
      </c>
      <c r="M433" s="445">
        <v>2777</v>
      </c>
      <c r="N433" s="448">
        <v>45716</v>
      </c>
      <c r="O433" s="449" t="s">
        <v>723</v>
      </c>
      <c r="P433" s="450"/>
      <c r="Q433" s="2"/>
      <c r="R433" s="2"/>
    </row>
    <row r="434" spans="2:18" s="451" customFormat="1" ht="15.75" x14ac:dyDescent="0.25">
      <c r="B434" s="443"/>
      <c r="C434" s="444" t="s">
        <v>721</v>
      </c>
      <c r="D434" s="445">
        <v>2777</v>
      </c>
      <c r="E434" s="445">
        <v>3713</v>
      </c>
      <c r="F434" s="446">
        <v>42040</v>
      </c>
      <c r="G434" s="447">
        <v>226666.67</v>
      </c>
      <c r="H434" s="447">
        <v>226665.67</v>
      </c>
      <c r="I434" s="447">
        <v>1</v>
      </c>
      <c r="J434" s="957" t="s">
        <v>289</v>
      </c>
      <c r="K434" s="957" t="s">
        <v>722</v>
      </c>
      <c r="L434" s="445" t="s">
        <v>260</v>
      </c>
      <c r="M434" s="445">
        <v>2777</v>
      </c>
      <c r="N434" s="448">
        <v>45716</v>
      </c>
      <c r="O434" s="449" t="s">
        <v>723</v>
      </c>
      <c r="P434" s="450"/>
      <c r="Q434" s="2"/>
      <c r="R434" s="2"/>
    </row>
    <row r="435" spans="2:18" s="451" customFormat="1" ht="15.75" x14ac:dyDescent="0.25">
      <c r="B435" s="443"/>
      <c r="C435" s="444" t="s">
        <v>721</v>
      </c>
      <c r="D435" s="445">
        <v>2777</v>
      </c>
      <c r="E435" s="445">
        <v>3714</v>
      </c>
      <c r="F435" s="446">
        <v>42040</v>
      </c>
      <c r="G435" s="447">
        <v>226666.67</v>
      </c>
      <c r="H435" s="447">
        <v>226665.67</v>
      </c>
      <c r="I435" s="447">
        <v>1</v>
      </c>
      <c r="J435" s="957" t="s">
        <v>289</v>
      </c>
      <c r="K435" s="957" t="s">
        <v>722</v>
      </c>
      <c r="L435" s="445" t="s">
        <v>260</v>
      </c>
      <c r="M435" s="445">
        <v>2777</v>
      </c>
      <c r="N435" s="448">
        <v>45716</v>
      </c>
      <c r="O435" s="449" t="s">
        <v>723</v>
      </c>
      <c r="P435" s="450"/>
      <c r="Q435" s="2"/>
      <c r="R435" s="2"/>
    </row>
    <row r="436" spans="2:18" s="451" customFormat="1" ht="15.75" x14ac:dyDescent="0.25">
      <c r="B436" s="443"/>
      <c r="C436" s="444" t="s">
        <v>721</v>
      </c>
      <c r="D436" s="445">
        <v>2777</v>
      </c>
      <c r="E436" s="445">
        <v>3715</v>
      </c>
      <c r="F436" s="446">
        <v>42040</v>
      </c>
      <c r="G436" s="447">
        <v>226666.67</v>
      </c>
      <c r="H436" s="447">
        <v>226665.67</v>
      </c>
      <c r="I436" s="447">
        <v>1</v>
      </c>
      <c r="J436" s="957" t="s">
        <v>289</v>
      </c>
      <c r="K436" s="957" t="s">
        <v>722</v>
      </c>
      <c r="L436" s="445" t="s">
        <v>260</v>
      </c>
      <c r="M436" s="445">
        <v>2777</v>
      </c>
      <c r="N436" s="448">
        <v>45716</v>
      </c>
      <c r="O436" s="449" t="s">
        <v>723</v>
      </c>
      <c r="P436" s="450"/>
      <c r="Q436" s="2"/>
      <c r="R436" s="2"/>
    </row>
    <row r="437" spans="2:18" s="451" customFormat="1" ht="15.75" x14ac:dyDescent="0.25">
      <c r="B437" s="443"/>
      <c r="C437" s="444" t="s">
        <v>721</v>
      </c>
      <c r="D437" s="445">
        <v>2777</v>
      </c>
      <c r="E437" s="445">
        <v>3716</v>
      </c>
      <c r="F437" s="446">
        <v>42040</v>
      </c>
      <c r="G437" s="447">
        <v>226666.67</v>
      </c>
      <c r="H437" s="447">
        <v>226665.67</v>
      </c>
      <c r="I437" s="447">
        <v>1</v>
      </c>
      <c r="J437" s="957" t="s">
        <v>289</v>
      </c>
      <c r="K437" s="957" t="s">
        <v>722</v>
      </c>
      <c r="L437" s="445" t="s">
        <v>260</v>
      </c>
      <c r="M437" s="445">
        <v>2777</v>
      </c>
      <c r="N437" s="448">
        <v>45716</v>
      </c>
      <c r="O437" s="449" t="s">
        <v>723</v>
      </c>
      <c r="P437" s="450"/>
      <c r="Q437" s="2"/>
      <c r="R437" s="2"/>
    </row>
    <row r="438" spans="2:18" s="451" customFormat="1" ht="15.75" x14ac:dyDescent="0.25">
      <c r="B438" s="443"/>
      <c r="C438" s="444" t="s">
        <v>721</v>
      </c>
      <c r="D438" s="445">
        <v>2777</v>
      </c>
      <c r="E438" s="445">
        <v>3717</v>
      </c>
      <c r="F438" s="446">
        <v>42040</v>
      </c>
      <c r="G438" s="447">
        <v>226666.67</v>
      </c>
      <c r="H438" s="447">
        <v>226665.67</v>
      </c>
      <c r="I438" s="447">
        <v>1</v>
      </c>
      <c r="J438" s="957" t="s">
        <v>289</v>
      </c>
      <c r="K438" s="957" t="s">
        <v>722</v>
      </c>
      <c r="L438" s="445" t="s">
        <v>260</v>
      </c>
      <c r="M438" s="445">
        <v>2777</v>
      </c>
      <c r="N438" s="448">
        <v>45716</v>
      </c>
      <c r="O438" s="449" t="s">
        <v>723</v>
      </c>
      <c r="P438" s="450"/>
      <c r="Q438" s="2"/>
      <c r="R438" s="2"/>
    </row>
    <row r="439" spans="2:18" s="451" customFormat="1" ht="15.75" x14ac:dyDescent="0.25">
      <c r="B439" s="443"/>
      <c r="C439" s="444" t="s">
        <v>721</v>
      </c>
      <c r="D439" s="445">
        <v>2777</v>
      </c>
      <c r="E439" s="445">
        <v>3718</v>
      </c>
      <c r="F439" s="446">
        <v>42040</v>
      </c>
      <c r="G439" s="447">
        <v>226666.67</v>
      </c>
      <c r="H439" s="447">
        <v>226665.67</v>
      </c>
      <c r="I439" s="447">
        <v>1</v>
      </c>
      <c r="J439" s="957" t="s">
        <v>289</v>
      </c>
      <c r="K439" s="957" t="s">
        <v>722</v>
      </c>
      <c r="L439" s="445" t="s">
        <v>260</v>
      </c>
      <c r="M439" s="445">
        <v>2777</v>
      </c>
      <c r="N439" s="448">
        <v>45716</v>
      </c>
      <c r="O439" s="449" t="s">
        <v>723</v>
      </c>
      <c r="P439" s="450"/>
      <c r="Q439" s="2"/>
      <c r="R439" s="2"/>
    </row>
    <row r="440" spans="2:18" s="451" customFormat="1" ht="15.75" x14ac:dyDescent="0.25">
      <c r="B440" s="443"/>
      <c r="C440" s="444" t="s">
        <v>721</v>
      </c>
      <c r="D440" s="445">
        <v>2777</v>
      </c>
      <c r="E440" s="445">
        <v>3719</v>
      </c>
      <c r="F440" s="446">
        <v>42040</v>
      </c>
      <c r="G440" s="447">
        <v>226666.67</v>
      </c>
      <c r="H440" s="447">
        <v>226665.67</v>
      </c>
      <c r="I440" s="447">
        <v>1</v>
      </c>
      <c r="J440" s="957" t="s">
        <v>289</v>
      </c>
      <c r="K440" s="957" t="s">
        <v>722</v>
      </c>
      <c r="L440" s="445" t="s">
        <v>260</v>
      </c>
      <c r="M440" s="445">
        <v>2777</v>
      </c>
      <c r="N440" s="448">
        <v>45716</v>
      </c>
      <c r="O440" s="449" t="s">
        <v>723</v>
      </c>
      <c r="P440" s="450"/>
      <c r="Q440" s="2"/>
      <c r="R440" s="2"/>
    </row>
    <row r="441" spans="2:18" s="451" customFormat="1" ht="15.75" x14ac:dyDescent="0.25">
      <c r="B441" s="443"/>
      <c r="C441" s="444" t="s">
        <v>721</v>
      </c>
      <c r="D441" s="445">
        <v>2777</v>
      </c>
      <c r="E441" s="445">
        <v>3720</v>
      </c>
      <c r="F441" s="446">
        <v>42040</v>
      </c>
      <c r="G441" s="447">
        <v>226666.67</v>
      </c>
      <c r="H441" s="447">
        <v>226665.67</v>
      </c>
      <c r="I441" s="447">
        <v>1</v>
      </c>
      <c r="J441" s="957" t="s">
        <v>289</v>
      </c>
      <c r="K441" s="957" t="s">
        <v>722</v>
      </c>
      <c r="L441" s="445" t="s">
        <v>260</v>
      </c>
      <c r="M441" s="445">
        <v>2777</v>
      </c>
      <c r="N441" s="448">
        <v>45716</v>
      </c>
      <c r="O441" s="449" t="s">
        <v>723</v>
      </c>
      <c r="P441" s="450"/>
      <c r="Q441" s="2"/>
      <c r="R441" s="2"/>
    </row>
    <row r="442" spans="2:18" s="451" customFormat="1" ht="15.75" x14ac:dyDescent="0.25">
      <c r="B442" s="443"/>
      <c r="C442" s="444" t="s">
        <v>721</v>
      </c>
      <c r="D442" s="445">
        <v>2777</v>
      </c>
      <c r="E442" s="445">
        <v>3721</v>
      </c>
      <c r="F442" s="446">
        <v>42040</v>
      </c>
      <c r="G442" s="447">
        <v>226666.67</v>
      </c>
      <c r="H442" s="447">
        <v>226665.67</v>
      </c>
      <c r="I442" s="447">
        <v>1</v>
      </c>
      <c r="J442" s="957" t="s">
        <v>289</v>
      </c>
      <c r="K442" s="957" t="s">
        <v>722</v>
      </c>
      <c r="L442" s="445" t="s">
        <v>260</v>
      </c>
      <c r="M442" s="445">
        <v>2777</v>
      </c>
      <c r="N442" s="448">
        <v>45716</v>
      </c>
      <c r="O442" s="449" t="s">
        <v>723</v>
      </c>
      <c r="P442" s="450"/>
      <c r="Q442" s="2"/>
      <c r="R442" s="2"/>
    </row>
    <row r="443" spans="2:18" s="451" customFormat="1" ht="15.75" x14ac:dyDescent="0.25">
      <c r="B443" s="443"/>
      <c r="C443" s="444" t="s">
        <v>721</v>
      </c>
      <c r="D443" s="445">
        <v>2777</v>
      </c>
      <c r="E443" s="445">
        <v>3722</v>
      </c>
      <c r="F443" s="446">
        <v>42040</v>
      </c>
      <c r="G443" s="447">
        <v>226666.67</v>
      </c>
      <c r="H443" s="447">
        <v>226665.67</v>
      </c>
      <c r="I443" s="447">
        <v>1</v>
      </c>
      <c r="J443" s="957" t="s">
        <v>289</v>
      </c>
      <c r="K443" s="957" t="s">
        <v>722</v>
      </c>
      <c r="L443" s="445" t="s">
        <v>260</v>
      </c>
      <c r="M443" s="445">
        <v>2777</v>
      </c>
      <c r="N443" s="448">
        <v>45716</v>
      </c>
      <c r="O443" s="449" t="s">
        <v>723</v>
      </c>
      <c r="P443" s="450"/>
      <c r="Q443" s="2"/>
      <c r="R443" s="2"/>
    </row>
    <row r="444" spans="2:18" s="451" customFormat="1" ht="15.75" x14ac:dyDescent="0.25">
      <c r="B444" s="443"/>
      <c r="C444" s="444" t="s">
        <v>721</v>
      </c>
      <c r="D444" s="445">
        <v>2777</v>
      </c>
      <c r="E444" s="445">
        <v>3723</v>
      </c>
      <c r="F444" s="446">
        <v>42040</v>
      </c>
      <c r="G444" s="447">
        <v>226666.67</v>
      </c>
      <c r="H444" s="447">
        <v>226665.67</v>
      </c>
      <c r="I444" s="447">
        <v>1</v>
      </c>
      <c r="J444" s="957" t="s">
        <v>289</v>
      </c>
      <c r="K444" s="957" t="s">
        <v>722</v>
      </c>
      <c r="L444" s="445" t="s">
        <v>260</v>
      </c>
      <c r="M444" s="445">
        <v>2777</v>
      </c>
      <c r="N444" s="448">
        <v>45716</v>
      </c>
      <c r="O444" s="449" t="s">
        <v>723</v>
      </c>
      <c r="P444" s="450"/>
      <c r="Q444" s="2"/>
      <c r="R444" s="2"/>
    </row>
    <row r="445" spans="2:18" s="451" customFormat="1" ht="15.75" x14ac:dyDescent="0.25">
      <c r="B445" s="443"/>
      <c r="C445" s="444" t="s">
        <v>721</v>
      </c>
      <c r="D445" s="445">
        <v>2777</v>
      </c>
      <c r="E445" s="445">
        <v>3724</v>
      </c>
      <c r="F445" s="446">
        <v>42040</v>
      </c>
      <c r="G445" s="447">
        <v>226666.67</v>
      </c>
      <c r="H445" s="447">
        <v>226665.67</v>
      </c>
      <c r="I445" s="447">
        <v>1</v>
      </c>
      <c r="J445" s="957" t="s">
        <v>289</v>
      </c>
      <c r="K445" s="957" t="s">
        <v>722</v>
      </c>
      <c r="L445" s="445" t="s">
        <v>260</v>
      </c>
      <c r="M445" s="445">
        <v>2777</v>
      </c>
      <c r="N445" s="448">
        <v>45716</v>
      </c>
      <c r="O445" s="449" t="s">
        <v>723</v>
      </c>
      <c r="P445" s="450"/>
      <c r="Q445" s="2"/>
      <c r="R445" s="2"/>
    </row>
    <row r="446" spans="2:18" s="451" customFormat="1" ht="15.75" x14ac:dyDescent="0.25">
      <c r="B446" s="443"/>
      <c r="C446" s="444" t="s">
        <v>721</v>
      </c>
      <c r="D446" s="445">
        <v>2777</v>
      </c>
      <c r="E446" s="445">
        <v>3725</v>
      </c>
      <c r="F446" s="446">
        <v>42040</v>
      </c>
      <c r="G446" s="447">
        <v>226666.67</v>
      </c>
      <c r="H446" s="447">
        <v>226665.67</v>
      </c>
      <c r="I446" s="447">
        <v>1</v>
      </c>
      <c r="J446" s="957" t="s">
        <v>289</v>
      </c>
      <c r="K446" s="957" t="s">
        <v>722</v>
      </c>
      <c r="L446" s="445" t="s">
        <v>260</v>
      </c>
      <c r="M446" s="445">
        <v>2777</v>
      </c>
      <c r="N446" s="448">
        <v>45716</v>
      </c>
      <c r="O446" s="449" t="s">
        <v>723</v>
      </c>
      <c r="P446" s="450"/>
      <c r="Q446" s="2"/>
      <c r="R446" s="2"/>
    </row>
    <row r="447" spans="2:18" s="451" customFormat="1" ht="15.75" x14ac:dyDescent="0.25">
      <c r="B447" s="443"/>
      <c r="C447" s="444" t="s">
        <v>721</v>
      </c>
      <c r="D447" s="445">
        <v>2777</v>
      </c>
      <c r="E447" s="445">
        <v>3726</v>
      </c>
      <c r="F447" s="446">
        <v>42040</v>
      </c>
      <c r="G447" s="447">
        <v>226666.67</v>
      </c>
      <c r="H447" s="447">
        <v>226665.67</v>
      </c>
      <c r="I447" s="447">
        <v>1</v>
      </c>
      <c r="J447" s="957" t="s">
        <v>289</v>
      </c>
      <c r="K447" s="957" t="s">
        <v>722</v>
      </c>
      <c r="L447" s="445" t="s">
        <v>260</v>
      </c>
      <c r="M447" s="445">
        <v>2777</v>
      </c>
      <c r="N447" s="448">
        <v>45716</v>
      </c>
      <c r="O447" s="449" t="s">
        <v>723</v>
      </c>
      <c r="P447" s="450"/>
      <c r="Q447" s="2"/>
      <c r="R447" s="2"/>
    </row>
    <row r="448" spans="2:18" s="451" customFormat="1" ht="15.75" x14ac:dyDescent="0.25">
      <c r="B448" s="443"/>
      <c r="C448" s="444" t="s">
        <v>721</v>
      </c>
      <c r="D448" s="445">
        <v>2777</v>
      </c>
      <c r="E448" s="445">
        <v>3727</v>
      </c>
      <c r="F448" s="446">
        <v>42040</v>
      </c>
      <c r="G448" s="447">
        <v>226666.67</v>
      </c>
      <c r="H448" s="447">
        <v>226665.67</v>
      </c>
      <c r="I448" s="447">
        <v>1</v>
      </c>
      <c r="J448" s="957" t="s">
        <v>289</v>
      </c>
      <c r="K448" s="957" t="s">
        <v>722</v>
      </c>
      <c r="L448" s="445" t="s">
        <v>260</v>
      </c>
      <c r="M448" s="445">
        <v>2777</v>
      </c>
      <c r="N448" s="448">
        <v>45716</v>
      </c>
      <c r="O448" s="449" t="s">
        <v>723</v>
      </c>
      <c r="P448" s="450"/>
      <c r="Q448" s="2"/>
      <c r="R448" s="2"/>
    </row>
    <row r="449" spans="2:18" s="451" customFormat="1" ht="15.75" x14ac:dyDescent="0.25">
      <c r="B449" s="443"/>
      <c r="C449" s="444" t="s">
        <v>721</v>
      </c>
      <c r="D449" s="445">
        <v>2777</v>
      </c>
      <c r="E449" s="445">
        <v>3728</v>
      </c>
      <c r="F449" s="446">
        <v>42040</v>
      </c>
      <c r="G449" s="447">
        <v>226666.67</v>
      </c>
      <c r="H449" s="447">
        <v>226665.67</v>
      </c>
      <c r="I449" s="447">
        <v>1</v>
      </c>
      <c r="J449" s="957" t="s">
        <v>289</v>
      </c>
      <c r="K449" s="957" t="s">
        <v>722</v>
      </c>
      <c r="L449" s="445" t="s">
        <v>260</v>
      </c>
      <c r="M449" s="445">
        <v>2777</v>
      </c>
      <c r="N449" s="448">
        <v>45716</v>
      </c>
      <c r="O449" s="449" t="s">
        <v>723</v>
      </c>
      <c r="P449" s="450"/>
      <c r="Q449" s="2"/>
      <c r="R449" s="2"/>
    </row>
    <row r="450" spans="2:18" s="451" customFormat="1" ht="15.75" x14ac:dyDescent="0.25">
      <c r="B450" s="443"/>
      <c r="C450" s="444" t="s">
        <v>721</v>
      </c>
      <c r="D450" s="445">
        <v>2777</v>
      </c>
      <c r="E450" s="445">
        <v>3729</v>
      </c>
      <c r="F450" s="446">
        <v>42040</v>
      </c>
      <c r="G450" s="447">
        <v>226666.67</v>
      </c>
      <c r="H450" s="447">
        <v>226665.67</v>
      </c>
      <c r="I450" s="447">
        <v>1</v>
      </c>
      <c r="J450" s="957" t="s">
        <v>289</v>
      </c>
      <c r="K450" s="957" t="s">
        <v>722</v>
      </c>
      <c r="L450" s="445" t="s">
        <v>260</v>
      </c>
      <c r="M450" s="445">
        <v>2777</v>
      </c>
      <c r="N450" s="448">
        <v>45716</v>
      </c>
      <c r="O450" s="449" t="s">
        <v>723</v>
      </c>
      <c r="P450" s="450"/>
      <c r="Q450" s="2"/>
      <c r="R450" s="2"/>
    </row>
    <row r="451" spans="2:18" s="451" customFormat="1" ht="15.75" x14ac:dyDescent="0.25">
      <c r="B451" s="443"/>
      <c r="C451" s="444" t="s">
        <v>721</v>
      </c>
      <c r="D451" s="445">
        <v>2777</v>
      </c>
      <c r="E451" s="445">
        <v>3730</v>
      </c>
      <c r="F451" s="446">
        <v>42040</v>
      </c>
      <c r="G451" s="447">
        <v>226666.67</v>
      </c>
      <c r="H451" s="447">
        <v>226665.67</v>
      </c>
      <c r="I451" s="447">
        <v>1</v>
      </c>
      <c r="J451" s="957" t="s">
        <v>289</v>
      </c>
      <c r="K451" s="957" t="s">
        <v>722</v>
      </c>
      <c r="L451" s="445" t="s">
        <v>260</v>
      </c>
      <c r="M451" s="445">
        <v>2777</v>
      </c>
      <c r="N451" s="448">
        <v>45716</v>
      </c>
      <c r="O451" s="449" t="s">
        <v>723</v>
      </c>
      <c r="P451" s="450"/>
      <c r="Q451" s="2"/>
      <c r="R451" s="2"/>
    </row>
    <row r="452" spans="2:18" s="451" customFormat="1" ht="15.75" x14ac:dyDescent="0.25">
      <c r="B452" s="443"/>
      <c r="C452" s="444" t="s">
        <v>721</v>
      </c>
      <c r="D452" s="445">
        <v>2777</v>
      </c>
      <c r="E452" s="445">
        <v>3731</v>
      </c>
      <c r="F452" s="446">
        <v>42040</v>
      </c>
      <c r="G452" s="447">
        <v>226666.67</v>
      </c>
      <c r="H452" s="447">
        <v>226665.67</v>
      </c>
      <c r="I452" s="447">
        <v>1</v>
      </c>
      <c r="J452" s="957" t="s">
        <v>289</v>
      </c>
      <c r="K452" s="957" t="s">
        <v>722</v>
      </c>
      <c r="L452" s="445" t="s">
        <v>260</v>
      </c>
      <c r="M452" s="445">
        <v>2777</v>
      </c>
      <c r="N452" s="448">
        <v>45716</v>
      </c>
      <c r="O452" s="449" t="s">
        <v>723</v>
      </c>
      <c r="P452" s="450"/>
      <c r="Q452" s="2"/>
      <c r="R452" s="2"/>
    </row>
    <row r="453" spans="2:18" s="451" customFormat="1" ht="15.75" x14ac:dyDescent="0.25">
      <c r="B453" s="443"/>
      <c r="C453" s="444" t="s">
        <v>721</v>
      </c>
      <c r="D453" s="445">
        <v>2777</v>
      </c>
      <c r="E453" s="445">
        <v>3732</v>
      </c>
      <c r="F453" s="446">
        <v>42040</v>
      </c>
      <c r="G453" s="447">
        <v>226666.67</v>
      </c>
      <c r="H453" s="447">
        <v>226665.67</v>
      </c>
      <c r="I453" s="447">
        <v>1</v>
      </c>
      <c r="J453" s="957" t="s">
        <v>289</v>
      </c>
      <c r="K453" s="957" t="s">
        <v>722</v>
      </c>
      <c r="L453" s="445" t="s">
        <v>260</v>
      </c>
      <c r="M453" s="445">
        <v>2777</v>
      </c>
      <c r="N453" s="448">
        <v>45716</v>
      </c>
      <c r="O453" s="449" t="s">
        <v>723</v>
      </c>
      <c r="P453" s="450"/>
      <c r="Q453" s="2"/>
      <c r="R453" s="2"/>
    </row>
    <row r="454" spans="2:18" s="451" customFormat="1" ht="15.75" x14ac:dyDescent="0.25">
      <c r="B454" s="443"/>
      <c r="C454" s="444" t="s">
        <v>721</v>
      </c>
      <c r="D454" s="445">
        <v>2777</v>
      </c>
      <c r="E454" s="445">
        <v>3733</v>
      </c>
      <c r="F454" s="446">
        <v>42040</v>
      </c>
      <c r="G454" s="447">
        <v>226666.67</v>
      </c>
      <c r="H454" s="447">
        <v>226665.67</v>
      </c>
      <c r="I454" s="447">
        <v>1</v>
      </c>
      <c r="J454" s="957" t="s">
        <v>289</v>
      </c>
      <c r="K454" s="957" t="s">
        <v>722</v>
      </c>
      <c r="L454" s="445" t="s">
        <v>260</v>
      </c>
      <c r="M454" s="445">
        <v>2777</v>
      </c>
      <c r="N454" s="448">
        <v>45716</v>
      </c>
      <c r="O454" s="449" t="s">
        <v>723</v>
      </c>
      <c r="P454" s="450"/>
      <c r="Q454" s="2"/>
      <c r="R454" s="2"/>
    </row>
    <row r="455" spans="2:18" s="451" customFormat="1" ht="15.75" x14ac:dyDescent="0.25">
      <c r="B455" s="443"/>
      <c r="C455" s="444" t="s">
        <v>721</v>
      </c>
      <c r="D455" s="445">
        <v>2777</v>
      </c>
      <c r="E455" s="445">
        <v>3734</v>
      </c>
      <c r="F455" s="446">
        <v>42040</v>
      </c>
      <c r="G455" s="447">
        <v>226666.67</v>
      </c>
      <c r="H455" s="447">
        <v>226665.67</v>
      </c>
      <c r="I455" s="447">
        <v>1</v>
      </c>
      <c r="J455" s="957" t="s">
        <v>289</v>
      </c>
      <c r="K455" s="957" t="s">
        <v>722</v>
      </c>
      <c r="L455" s="445" t="s">
        <v>260</v>
      </c>
      <c r="M455" s="445">
        <v>2777</v>
      </c>
      <c r="N455" s="448">
        <v>45716</v>
      </c>
      <c r="O455" s="449" t="s">
        <v>723</v>
      </c>
      <c r="P455" s="450"/>
      <c r="Q455" s="2"/>
      <c r="R455" s="2"/>
    </row>
    <row r="456" spans="2:18" s="451" customFormat="1" ht="15.75" x14ac:dyDescent="0.25">
      <c r="B456" s="443"/>
      <c r="C456" s="444" t="s">
        <v>721</v>
      </c>
      <c r="D456" s="445">
        <v>2777</v>
      </c>
      <c r="E456" s="445">
        <v>3735</v>
      </c>
      <c r="F456" s="446">
        <v>42040</v>
      </c>
      <c r="G456" s="447">
        <v>226666.67</v>
      </c>
      <c r="H456" s="447">
        <v>226665.67</v>
      </c>
      <c r="I456" s="447">
        <v>1</v>
      </c>
      <c r="J456" s="957" t="s">
        <v>289</v>
      </c>
      <c r="K456" s="957" t="s">
        <v>722</v>
      </c>
      <c r="L456" s="445" t="s">
        <v>260</v>
      </c>
      <c r="M456" s="445">
        <v>2777</v>
      </c>
      <c r="N456" s="448">
        <v>45716</v>
      </c>
      <c r="O456" s="449" t="s">
        <v>723</v>
      </c>
      <c r="P456" s="450"/>
      <c r="Q456" s="2"/>
      <c r="R456" s="2"/>
    </row>
    <row r="457" spans="2:18" s="451" customFormat="1" ht="15.75" x14ac:dyDescent="0.25">
      <c r="B457" s="443"/>
      <c r="C457" s="444" t="s">
        <v>721</v>
      </c>
      <c r="D457" s="445">
        <v>2777</v>
      </c>
      <c r="E457" s="445">
        <v>3736</v>
      </c>
      <c r="F457" s="446">
        <v>42040</v>
      </c>
      <c r="G457" s="447">
        <v>226666.67</v>
      </c>
      <c r="H457" s="447">
        <v>226665.67</v>
      </c>
      <c r="I457" s="447">
        <v>1</v>
      </c>
      <c r="J457" s="957" t="s">
        <v>289</v>
      </c>
      <c r="K457" s="957" t="s">
        <v>722</v>
      </c>
      <c r="L457" s="445" t="s">
        <v>260</v>
      </c>
      <c r="M457" s="445">
        <v>2777</v>
      </c>
      <c r="N457" s="448">
        <v>45716</v>
      </c>
      <c r="O457" s="449" t="s">
        <v>723</v>
      </c>
      <c r="P457" s="450"/>
      <c r="Q457" s="2"/>
      <c r="R457" s="2"/>
    </row>
    <row r="458" spans="2:18" s="451" customFormat="1" ht="15.75" x14ac:dyDescent="0.25">
      <c r="B458" s="443"/>
      <c r="C458" s="444" t="s">
        <v>721</v>
      </c>
      <c r="D458" s="445">
        <v>2777</v>
      </c>
      <c r="E458" s="445">
        <v>3737</v>
      </c>
      <c r="F458" s="446">
        <v>42040</v>
      </c>
      <c r="G458" s="447">
        <v>226666.67</v>
      </c>
      <c r="H458" s="447">
        <v>226665.67</v>
      </c>
      <c r="I458" s="447">
        <v>1</v>
      </c>
      <c r="J458" s="957" t="s">
        <v>289</v>
      </c>
      <c r="K458" s="957" t="s">
        <v>722</v>
      </c>
      <c r="L458" s="445" t="s">
        <v>260</v>
      </c>
      <c r="M458" s="445">
        <v>2777</v>
      </c>
      <c r="N458" s="448">
        <v>45716</v>
      </c>
      <c r="O458" s="449" t="s">
        <v>723</v>
      </c>
      <c r="P458" s="450"/>
      <c r="Q458" s="2"/>
      <c r="R458" s="2"/>
    </row>
    <row r="459" spans="2:18" s="451" customFormat="1" ht="15.75" x14ac:dyDescent="0.25">
      <c r="B459" s="443"/>
      <c r="C459" s="444" t="s">
        <v>721</v>
      </c>
      <c r="D459" s="445">
        <v>2777</v>
      </c>
      <c r="E459" s="445">
        <v>3738</v>
      </c>
      <c r="F459" s="446">
        <v>42040</v>
      </c>
      <c r="G459" s="447">
        <v>226666.67</v>
      </c>
      <c r="H459" s="447">
        <v>226665.67</v>
      </c>
      <c r="I459" s="447">
        <v>1</v>
      </c>
      <c r="J459" s="957" t="s">
        <v>289</v>
      </c>
      <c r="K459" s="957" t="s">
        <v>722</v>
      </c>
      <c r="L459" s="445" t="s">
        <v>260</v>
      </c>
      <c r="M459" s="445">
        <v>2777</v>
      </c>
      <c r="N459" s="448">
        <v>45716</v>
      </c>
      <c r="O459" s="449" t="s">
        <v>723</v>
      </c>
      <c r="P459" s="450"/>
      <c r="Q459" s="2"/>
      <c r="R459" s="2"/>
    </row>
    <row r="460" spans="2:18" s="451" customFormat="1" ht="15.75" x14ac:dyDescent="0.25">
      <c r="B460" s="443"/>
      <c r="C460" s="444" t="s">
        <v>721</v>
      </c>
      <c r="D460" s="445">
        <v>2777</v>
      </c>
      <c r="E460" s="445">
        <v>3739</v>
      </c>
      <c r="F460" s="446">
        <v>42040</v>
      </c>
      <c r="G460" s="447">
        <v>226666.67</v>
      </c>
      <c r="H460" s="447">
        <v>226665.67</v>
      </c>
      <c r="I460" s="447">
        <v>1</v>
      </c>
      <c r="J460" s="957" t="s">
        <v>289</v>
      </c>
      <c r="K460" s="957" t="s">
        <v>722</v>
      </c>
      <c r="L460" s="445" t="s">
        <v>260</v>
      </c>
      <c r="M460" s="445">
        <v>2777</v>
      </c>
      <c r="N460" s="448">
        <v>45716</v>
      </c>
      <c r="O460" s="449" t="s">
        <v>723</v>
      </c>
      <c r="P460" s="450"/>
      <c r="Q460" s="2"/>
      <c r="R460" s="2"/>
    </row>
    <row r="461" spans="2:18" s="451" customFormat="1" ht="15.75" x14ac:dyDescent="0.25">
      <c r="B461" s="443"/>
      <c r="C461" s="444" t="s">
        <v>721</v>
      </c>
      <c r="D461" s="445">
        <v>2777</v>
      </c>
      <c r="E461" s="445">
        <v>3740</v>
      </c>
      <c r="F461" s="446">
        <v>42040</v>
      </c>
      <c r="G461" s="447">
        <v>226666.67</v>
      </c>
      <c r="H461" s="447">
        <v>226665.67</v>
      </c>
      <c r="I461" s="447">
        <v>1</v>
      </c>
      <c r="J461" s="957" t="s">
        <v>289</v>
      </c>
      <c r="K461" s="957" t="s">
        <v>722</v>
      </c>
      <c r="L461" s="445" t="s">
        <v>260</v>
      </c>
      <c r="M461" s="445">
        <v>2777</v>
      </c>
      <c r="N461" s="448">
        <v>45716</v>
      </c>
      <c r="O461" s="449" t="s">
        <v>723</v>
      </c>
      <c r="P461" s="450"/>
      <c r="Q461" s="2"/>
      <c r="R461" s="2"/>
    </row>
    <row r="462" spans="2:18" s="451" customFormat="1" ht="15.75" x14ac:dyDescent="0.25">
      <c r="B462" s="443"/>
      <c r="C462" s="444" t="s">
        <v>721</v>
      </c>
      <c r="D462" s="445">
        <v>2777</v>
      </c>
      <c r="E462" s="445">
        <v>3741</v>
      </c>
      <c r="F462" s="446">
        <v>42040</v>
      </c>
      <c r="G462" s="447">
        <v>226666.67</v>
      </c>
      <c r="H462" s="447">
        <v>226665.67</v>
      </c>
      <c r="I462" s="447">
        <v>1</v>
      </c>
      <c r="J462" s="957" t="s">
        <v>289</v>
      </c>
      <c r="K462" s="957" t="s">
        <v>722</v>
      </c>
      <c r="L462" s="445" t="s">
        <v>260</v>
      </c>
      <c r="M462" s="445">
        <v>2777</v>
      </c>
      <c r="N462" s="448">
        <v>45716</v>
      </c>
      <c r="O462" s="449" t="s">
        <v>723</v>
      </c>
      <c r="P462" s="450"/>
      <c r="Q462" s="2"/>
      <c r="R462" s="2"/>
    </row>
    <row r="463" spans="2:18" s="451" customFormat="1" ht="15.75" x14ac:dyDescent="0.25">
      <c r="B463" s="443"/>
      <c r="C463" s="444" t="s">
        <v>721</v>
      </c>
      <c r="D463" s="445">
        <v>2777</v>
      </c>
      <c r="E463" s="445">
        <v>3742</v>
      </c>
      <c r="F463" s="446">
        <v>42040</v>
      </c>
      <c r="G463" s="447">
        <v>226666.67</v>
      </c>
      <c r="H463" s="447">
        <v>226665.67</v>
      </c>
      <c r="I463" s="447">
        <v>1</v>
      </c>
      <c r="J463" s="957" t="s">
        <v>289</v>
      </c>
      <c r="K463" s="957" t="s">
        <v>722</v>
      </c>
      <c r="L463" s="445" t="s">
        <v>260</v>
      </c>
      <c r="M463" s="445">
        <v>2777</v>
      </c>
      <c r="N463" s="448">
        <v>45716</v>
      </c>
      <c r="O463" s="449" t="s">
        <v>723</v>
      </c>
      <c r="P463" s="450"/>
      <c r="Q463" s="2"/>
      <c r="R463" s="2"/>
    </row>
    <row r="464" spans="2:18" s="451" customFormat="1" ht="15.75" x14ac:dyDescent="0.25">
      <c r="B464" s="443"/>
      <c r="C464" s="444" t="s">
        <v>721</v>
      </c>
      <c r="D464" s="445">
        <v>2777</v>
      </c>
      <c r="E464" s="445">
        <v>3743</v>
      </c>
      <c r="F464" s="446">
        <v>42040</v>
      </c>
      <c r="G464" s="447">
        <v>226666.67</v>
      </c>
      <c r="H464" s="447">
        <v>226665.67</v>
      </c>
      <c r="I464" s="447">
        <v>1</v>
      </c>
      <c r="J464" s="957" t="s">
        <v>289</v>
      </c>
      <c r="K464" s="957" t="s">
        <v>722</v>
      </c>
      <c r="L464" s="445" t="s">
        <v>260</v>
      </c>
      <c r="M464" s="445">
        <v>2777</v>
      </c>
      <c r="N464" s="448">
        <v>45716</v>
      </c>
      <c r="O464" s="449" t="s">
        <v>723</v>
      </c>
      <c r="P464" s="450"/>
      <c r="Q464" s="2"/>
      <c r="R464" s="2"/>
    </row>
    <row r="465" spans="2:18" s="451" customFormat="1" ht="15.75" x14ac:dyDescent="0.25">
      <c r="B465" s="443"/>
      <c r="C465" s="444" t="s">
        <v>721</v>
      </c>
      <c r="D465" s="445">
        <v>2777</v>
      </c>
      <c r="E465" s="445">
        <v>3744</v>
      </c>
      <c r="F465" s="446">
        <v>42040</v>
      </c>
      <c r="G465" s="447">
        <v>226666.67</v>
      </c>
      <c r="H465" s="447">
        <v>226665.67</v>
      </c>
      <c r="I465" s="447">
        <v>1</v>
      </c>
      <c r="J465" s="957" t="s">
        <v>289</v>
      </c>
      <c r="K465" s="957" t="s">
        <v>722</v>
      </c>
      <c r="L465" s="445" t="s">
        <v>260</v>
      </c>
      <c r="M465" s="445">
        <v>2777</v>
      </c>
      <c r="N465" s="448">
        <v>45716</v>
      </c>
      <c r="O465" s="449" t="s">
        <v>723</v>
      </c>
      <c r="P465" s="450"/>
      <c r="Q465" s="2"/>
      <c r="R465" s="2"/>
    </row>
    <row r="466" spans="2:18" s="451" customFormat="1" ht="15.75" x14ac:dyDescent="0.25">
      <c r="B466" s="443"/>
      <c r="C466" s="444" t="s">
        <v>721</v>
      </c>
      <c r="D466" s="445">
        <v>2777</v>
      </c>
      <c r="E466" s="445">
        <v>3745</v>
      </c>
      <c r="F466" s="446">
        <v>42040</v>
      </c>
      <c r="G466" s="447">
        <v>226666.67</v>
      </c>
      <c r="H466" s="447">
        <v>226665.67</v>
      </c>
      <c r="I466" s="447">
        <v>1</v>
      </c>
      <c r="J466" s="957" t="s">
        <v>289</v>
      </c>
      <c r="K466" s="957" t="s">
        <v>722</v>
      </c>
      <c r="L466" s="445" t="s">
        <v>260</v>
      </c>
      <c r="M466" s="445">
        <v>2777</v>
      </c>
      <c r="N466" s="448">
        <v>45716</v>
      </c>
      <c r="O466" s="449" t="s">
        <v>723</v>
      </c>
      <c r="P466" s="450"/>
      <c r="Q466" s="2"/>
      <c r="R466" s="2"/>
    </row>
    <row r="467" spans="2:18" s="451" customFormat="1" ht="15.75" x14ac:dyDescent="0.25">
      <c r="B467" s="443"/>
      <c r="C467" s="444" t="s">
        <v>721</v>
      </c>
      <c r="D467" s="445">
        <v>2777</v>
      </c>
      <c r="E467" s="445">
        <v>3746</v>
      </c>
      <c r="F467" s="446">
        <v>42040</v>
      </c>
      <c r="G467" s="447">
        <v>226666.67</v>
      </c>
      <c r="H467" s="447">
        <v>226665.67</v>
      </c>
      <c r="I467" s="447">
        <v>1</v>
      </c>
      <c r="J467" s="957" t="s">
        <v>289</v>
      </c>
      <c r="K467" s="957" t="s">
        <v>722</v>
      </c>
      <c r="L467" s="445" t="s">
        <v>260</v>
      </c>
      <c r="M467" s="445">
        <v>2777</v>
      </c>
      <c r="N467" s="448">
        <v>45716</v>
      </c>
      <c r="O467" s="449" t="s">
        <v>723</v>
      </c>
      <c r="P467" s="450"/>
      <c r="Q467" s="2"/>
      <c r="R467" s="2"/>
    </row>
    <row r="468" spans="2:18" s="451" customFormat="1" ht="15.75" x14ac:dyDescent="0.25">
      <c r="B468" s="443"/>
      <c r="C468" s="444" t="s">
        <v>721</v>
      </c>
      <c r="D468" s="445">
        <v>2777</v>
      </c>
      <c r="E468" s="445">
        <v>3747</v>
      </c>
      <c r="F468" s="446">
        <v>42040</v>
      </c>
      <c r="G468" s="447">
        <v>226666.67</v>
      </c>
      <c r="H468" s="447">
        <v>226665.67</v>
      </c>
      <c r="I468" s="447">
        <v>1</v>
      </c>
      <c r="J468" s="957" t="s">
        <v>289</v>
      </c>
      <c r="K468" s="957" t="s">
        <v>722</v>
      </c>
      <c r="L468" s="445" t="s">
        <v>260</v>
      </c>
      <c r="M468" s="445">
        <v>2777</v>
      </c>
      <c r="N468" s="448">
        <v>45716</v>
      </c>
      <c r="O468" s="449" t="s">
        <v>723</v>
      </c>
      <c r="P468" s="450"/>
      <c r="Q468" s="2"/>
      <c r="R468" s="2"/>
    </row>
    <row r="469" spans="2:18" s="451" customFormat="1" ht="15.75" x14ac:dyDescent="0.25">
      <c r="B469" s="443"/>
      <c r="C469" s="444" t="s">
        <v>721</v>
      </c>
      <c r="D469" s="445">
        <v>2777</v>
      </c>
      <c r="E469" s="445">
        <v>3748</v>
      </c>
      <c r="F469" s="446">
        <v>42040</v>
      </c>
      <c r="G469" s="447">
        <v>226666.67</v>
      </c>
      <c r="H469" s="447">
        <v>226665.67</v>
      </c>
      <c r="I469" s="447">
        <v>1</v>
      </c>
      <c r="J469" s="957" t="s">
        <v>289</v>
      </c>
      <c r="K469" s="957" t="s">
        <v>722</v>
      </c>
      <c r="L469" s="445" t="s">
        <v>260</v>
      </c>
      <c r="M469" s="445">
        <v>2777</v>
      </c>
      <c r="N469" s="448">
        <v>45716</v>
      </c>
      <c r="O469" s="449" t="s">
        <v>723</v>
      </c>
      <c r="P469" s="450"/>
      <c r="Q469" s="2"/>
      <c r="R469" s="2"/>
    </row>
    <row r="470" spans="2:18" s="451" customFormat="1" ht="15.75" x14ac:dyDescent="0.25">
      <c r="B470" s="443"/>
      <c r="C470" s="444" t="s">
        <v>721</v>
      </c>
      <c r="D470" s="445">
        <v>2777</v>
      </c>
      <c r="E470" s="445">
        <v>3749</v>
      </c>
      <c r="F470" s="446">
        <v>42040</v>
      </c>
      <c r="G470" s="447">
        <v>226666.67</v>
      </c>
      <c r="H470" s="447">
        <v>226665.67</v>
      </c>
      <c r="I470" s="447">
        <v>1</v>
      </c>
      <c r="J470" s="957" t="s">
        <v>289</v>
      </c>
      <c r="K470" s="957" t="s">
        <v>722</v>
      </c>
      <c r="L470" s="445" t="s">
        <v>260</v>
      </c>
      <c r="M470" s="445">
        <v>2777</v>
      </c>
      <c r="N470" s="448">
        <v>45716</v>
      </c>
      <c r="O470" s="449" t="s">
        <v>723</v>
      </c>
      <c r="P470" s="450"/>
      <c r="Q470" s="2"/>
      <c r="R470" s="2"/>
    </row>
    <row r="471" spans="2:18" s="451" customFormat="1" ht="15.75" x14ac:dyDescent="0.25">
      <c r="B471" s="443"/>
      <c r="C471" s="444" t="s">
        <v>721</v>
      </c>
      <c r="D471" s="445">
        <v>2777</v>
      </c>
      <c r="E471" s="445">
        <v>3750</v>
      </c>
      <c r="F471" s="446">
        <v>42040</v>
      </c>
      <c r="G471" s="447">
        <v>226666.67</v>
      </c>
      <c r="H471" s="447">
        <v>226665.67</v>
      </c>
      <c r="I471" s="447">
        <v>1</v>
      </c>
      <c r="J471" s="957" t="s">
        <v>289</v>
      </c>
      <c r="K471" s="957" t="s">
        <v>722</v>
      </c>
      <c r="L471" s="445" t="s">
        <v>260</v>
      </c>
      <c r="M471" s="445">
        <v>2777</v>
      </c>
      <c r="N471" s="448">
        <v>45716</v>
      </c>
      <c r="O471" s="449" t="s">
        <v>723</v>
      </c>
      <c r="P471" s="450"/>
      <c r="Q471" s="2"/>
      <c r="R471" s="2"/>
    </row>
    <row r="472" spans="2:18" s="451" customFormat="1" ht="15.75" x14ac:dyDescent="0.25">
      <c r="B472" s="443"/>
      <c r="C472" s="444" t="s">
        <v>721</v>
      </c>
      <c r="D472" s="445">
        <v>2777</v>
      </c>
      <c r="E472" s="445">
        <v>3751</v>
      </c>
      <c r="F472" s="446">
        <v>42040</v>
      </c>
      <c r="G472" s="447">
        <v>226666.67</v>
      </c>
      <c r="H472" s="447">
        <v>226665.67</v>
      </c>
      <c r="I472" s="447">
        <v>1</v>
      </c>
      <c r="J472" s="957" t="s">
        <v>289</v>
      </c>
      <c r="K472" s="957" t="s">
        <v>722</v>
      </c>
      <c r="L472" s="445" t="s">
        <v>260</v>
      </c>
      <c r="M472" s="445">
        <v>2777</v>
      </c>
      <c r="N472" s="448">
        <v>45716</v>
      </c>
      <c r="O472" s="449" t="s">
        <v>723</v>
      </c>
      <c r="P472" s="450"/>
      <c r="Q472" s="2"/>
      <c r="R472" s="2"/>
    </row>
    <row r="473" spans="2:18" s="451" customFormat="1" ht="15.75" x14ac:dyDescent="0.25">
      <c r="B473" s="443"/>
      <c r="C473" s="444" t="s">
        <v>721</v>
      </c>
      <c r="D473" s="445">
        <v>2777</v>
      </c>
      <c r="E473" s="445">
        <v>3752</v>
      </c>
      <c r="F473" s="446">
        <v>42040</v>
      </c>
      <c r="G473" s="447">
        <v>226666.67</v>
      </c>
      <c r="H473" s="447">
        <v>226665.67</v>
      </c>
      <c r="I473" s="447">
        <v>1</v>
      </c>
      <c r="J473" s="957" t="s">
        <v>289</v>
      </c>
      <c r="K473" s="957" t="s">
        <v>722</v>
      </c>
      <c r="L473" s="445" t="s">
        <v>260</v>
      </c>
      <c r="M473" s="445">
        <v>2777</v>
      </c>
      <c r="N473" s="448">
        <v>45716</v>
      </c>
      <c r="O473" s="449" t="s">
        <v>723</v>
      </c>
      <c r="P473" s="450"/>
      <c r="Q473" s="2"/>
      <c r="R473" s="2"/>
    </row>
    <row r="474" spans="2:18" s="451" customFormat="1" ht="15.75" x14ac:dyDescent="0.25">
      <c r="B474" s="443"/>
      <c r="C474" s="444" t="s">
        <v>721</v>
      </c>
      <c r="D474" s="445">
        <v>2777</v>
      </c>
      <c r="E474" s="445">
        <v>3753</v>
      </c>
      <c r="F474" s="446">
        <v>42040</v>
      </c>
      <c r="G474" s="447">
        <v>226666.67</v>
      </c>
      <c r="H474" s="447">
        <v>226665.67</v>
      </c>
      <c r="I474" s="447">
        <v>1</v>
      </c>
      <c r="J474" s="957" t="s">
        <v>289</v>
      </c>
      <c r="K474" s="957" t="s">
        <v>722</v>
      </c>
      <c r="L474" s="445" t="s">
        <v>260</v>
      </c>
      <c r="M474" s="445">
        <v>2777</v>
      </c>
      <c r="N474" s="448">
        <v>45716</v>
      </c>
      <c r="O474" s="449" t="s">
        <v>723</v>
      </c>
      <c r="P474" s="450"/>
      <c r="Q474" s="2"/>
      <c r="R474" s="2"/>
    </row>
    <row r="475" spans="2:18" s="451" customFormat="1" ht="15.75" x14ac:dyDescent="0.25">
      <c r="B475" s="443"/>
      <c r="C475" s="444" t="s">
        <v>721</v>
      </c>
      <c r="D475" s="445">
        <v>2777</v>
      </c>
      <c r="E475" s="445">
        <v>3754</v>
      </c>
      <c r="F475" s="446">
        <v>42040</v>
      </c>
      <c r="G475" s="447">
        <v>226666.67</v>
      </c>
      <c r="H475" s="447">
        <v>226665.67</v>
      </c>
      <c r="I475" s="447">
        <v>1</v>
      </c>
      <c r="J475" s="957" t="s">
        <v>289</v>
      </c>
      <c r="K475" s="957" t="s">
        <v>722</v>
      </c>
      <c r="L475" s="445" t="s">
        <v>260</v>
      </c>
      <c r="M475" s="445">
        <v>2777</v>
      </c>
      <c r="N475" s="448">
        <v>45716</v>
      </c>
      <c r="O475" s="449" t="s">
        <v>723</v>
      </c>
      <c r="P475" s="450"/>
      <c r="Q475" s="2"/>
      <c r="R475" s="2"/>
    </row>
    <row r="476" spans="2:18" s="451" customFormat="1" ht="15.75" x14ac:dyDescent="0.25">
      <c r="B476" s="443"/>
      <c r="C476" s="444" t="s">
        <v>721</v>
      </c>
      <c r="D476" s="445">
        <v>2777</v>
      </c>
      <c r="E476" s="445">
        <v>3755</v>
      </c>
      <c r="F476" s="446">
        <v>42040</v>
      </c>
      <c r="G476" s="447">
        <v>226666.67</v>
      </c>
      <c r="H476" s="447">
        <v>226665.67</v>
      </c>
      <c r="I476" s="447">
        <v>1</v>
      </c>
      <c r="J476" s="957" t="s">
        <v>289</v>
      </c>
      <c r="K476" s="957" t="s">
        <v>722</v>
      </c>
      <c r="L476" s="445" t="s">
        <v>260</v>
      </c>
      <c r="M476" s="445">
        <v>2777</v>
      </c>
      <c r="N476" s="448">
        <v>45716</v>
      </c>
      <c r="O476" s="449" t="s">
        <v>723</v>
      </c>
      <c r="P476" s="450"/>
      <c r="Q476" s="2"/>
      <c r="R476" s="2"/>
    </row>
    <row r="477" spans="2:18" s="451" customFormat="1" ht="15.75" x14ac:dyDescent="0.25">
      <c r="B477" s="443"/>
      <c r="C477" s="444" t="s">
        <v>721</v>
      </c>
      <c r="D477" s="445">
        <v>2777</v>
      </c>
      <c r="E477" s="445">
        <v>3756</v>
      </c>
      <c r="F477" s="446">
        <v>42040</v>
      </c>
      <c r="G477" s="447">
        <v>226666.67</v>
      </c>
      <c r="H477" s="447">
        <v>226665.67</v>
      </c>
      <c r="I477" s="447">
        <v>1</v>
      </c>
      <c r="J477" s="957" t="s">
        <v>289</v>
      </c>
      <c r="K477" s="957" t="s">
        <v>722</v>
      </c>
      <c r="L477" s="445" t="s">
        <v>260</v>
      </c>
      <c r="M477" s="445">
        <v>2777</v>
      </c>
      <c r="N477" s="448">
        <v>45716</v>
      </c>
      <c r="O477" s="449" t="s">
        <v>723</v>
      </c>
      <c r="P477" s="450"/>
      <c r="Q477" s="2"/>
      <c r="R477" s="2"/>
    </row>
    <row r="478" spans="2:18" s="451" customFormat="1" ht="15.75" x14ac:dyDescent="0.25">
      <c r="B478" s="443"/>
      <c r="C478" s="444" t="s">
        <v>721</v>
      </c>
      <c r="D478" s="445">
        <v>2777</v>
      </c>
      <c r="E478" s="445">
        <v>3757</v>
      </c>
      <c r="F478" s="446">
        <v>42040</v>
      </c>
      <c r="G478" s="447">
        <v>226666.67</v>
      </c>
      <c r="H478" s="447">
        <v>226665.67</v>
      </c>
      <c r="I478" s="447">
        <v>1</v>
      </c>
      <c r="J478" s="957" t="s">
        <v>289</v>
      </c>
      <c r="K478" s="957" t="s">
        <v>722</v>
      </c>
      <c r="L478" s="445" t="s">
        <v>260</v>
      </c>
      <c r="M478" s="445">
        <v>2777</v>
      </c>
      <c r="N478" s="448">
        <v>45716</v>
      </c>
      <c r="O478" s="449" t="s">
        <v>723</v>
      </c>
      <c r="P478" s="450"/>
      <c r="Q478" s="2"/>
      <c r="R478" s="2"/>
    </row>
    <row r="479" spans="2:18" s="451" customFormat="1" ht="15.75" x14ac:dyDescent="0.25">
      <c r="B479" s="443"/>
      <c r="C479" s="444" t="s">
        <v>721</v>
      </c>
      <c r="D479" s="445">
        <v>2777</v>
      </c>
      <c r="E479" s="445">
        <v>3758</v>
      </c>
      <c r="F479" s="446">
        <v>42040</v>
      </c>
      <c r="G479" s="447">
        <v>226666.67</v>
      </c>
      <c r="H479" s="447">
        <v>226665.67</v>
      </c>
      <c r="I479" s="447">
        <v>1</v>
      </c>
      <c r="J479" s="957" t="s">
        <v>289</v>
      </c>
      <c r="K479" s="957" t="s">
        <v>722</v>
      </c>
      <c r="L479" s="445" t="s">
        <v>260</v>
      </c>
      <c r="M479" s="445">
        <v>2777</v>
      </c>
      <c r="N479" s="448">
        <v>45716</v>
      </c>
      <c r="O479" s="449" t="s">
        <v>723</v>
      </c>
      <c r="P479" s="450"/>
      <c r="Q479" s="2"/>
      <c r="R479" s="2"/>
    </row>
    <row r="480" spans="2:18" s="451" customFormat="1" ht="15.75" x14ac:dyDescent="0.25">
      <c r="B480" s="443"/>
      <c r="C480" s="444" t="s">
        <v>721</v>
      </c>
      <c r="D480" s="445">
        <v>2777</v>
      </c>
      <c r="E480" s="445">
        <v>3759</v>
      </c>
      <c r="F480" s="446">
        <v>42040</v>
      </c>
      <c r="G480" s="447">
        <v>226666.67</v>
      </c>
      <c r="H480" s="447">
        <v>226665.67</v>
      </c>
      <c r="I480" s="447">
        <v>1</v>
      </c>
      <c r="J480" s="957" t="s">
        <v>289</v>
      </c>
      <c r="K480" s="957" t="s">
        <v>722</v>
      </c>
      <c r="L480" s="445" t="s">
        <v>260</v>
      </c>
      <c r="M480" s="445">
        <v>2777</v>
      </c>
      <c r="N480" s="448">
        <v>45716</v>
      </c>
      <c r="O480" s="449" t="s">
        <v>723</v>
      </c>
      <c r="P480" s="450"/>
      <c r="Q480" s="2"/>
      <c r="R480" s="2"/>
    </row>
    <row r="481" spans="2:18" s="451" customFormat="1" ht="15.75" x14ac:dyDescent="0.25">
      <c r="B481" s="443"/>
      <c r="C481" s="444" t="s">
        <v>721</v>
      </c>
      <c r="D481" s="445">
        <v>2777</v>
      </c>
      <c r="E481" s="445">
        <v>3760</v>
      </c>
      <c r="F481" s="446">
        <v>42040</v>
      </c>
      <c r="G481" s="447">
        <v>226666.67</v>
      </c>
      <c r="H481" s="447">
        <v>226665.67</v>
      </c>
      <c r="I481" s="447">
        <v>1</v>
      </c>
      <c r="J481" s="957" t="s">
        <v>289</v>
      </c>
      <c r="K481" s="957" t="s">
        <v>722</v>
      </c>
      <c r="L481" s="445" t="s">
        <v>260</v>
      </c>
      <c r="M481" s="445">
        <v>2777</v>
      </c>
      <c r="N481" s="448">
        <v>45716</v>
      </c>
      <c r="O481" s="449" t="s">
        <v>723</v>
      </c>
      <c r="P481" s="450"/>
      <c r="Q481" s="2"/>
      <c r="R481" s="2"/>
    </row>
    <row r="482" spans="2:18" s="451" customFormat="1" ht="15.75" x14ac:dyDescent="0.25">
      <c r="B482" s="443"/>
      <c r="C482" s="444" t="s">
        <v>721</v>
      </c>
      <c r="D482" s="445">
        <v>2777</v>
      </c>
      <c r="E482" s="445">
        <v>3761</v>
      </c>
      <c r="F482" s="446">
        <v>42040</v>
      </c>
      <c r="G482" s="447">
        <v>226666.67</v>
      </c>
      <c r="H482" s="447">
        <v>226665.67</v>
      </c>
      <c r="I482" s="447">
        <v>1</v>
      </c>
      <c r="J482" s="957" t="s">
        <v>289</v>
      </c>
      <c r="K482" s="957" t="s">
        <v>722</v>
      </c>
      <c r="L482" s="445" t="s">
        <v>260</v>
      </c>
      <c r="M482" s="445">
        <v>2777</v>
      </c>
      <c r="N482" s="448">
        <v>45716</v>
      </c>
      <c r="O482" s="449" t="s">
        <v>723</v>
      </c>
      <c r="P482" s="450"/>
      <c r="Q482" s="2"/>
      <c r="R482" s="2"/>
    </row>
    <row r="483" spans="2:18" s="451" customFormat="1" ht="15.75" x14ac:dyDescent="0.25">
      <c r="B483" s="443"/>
      <c r="C483" s="444" t="s">
        <v>721</v>
      </c>
      <c r="D483" s="445">
        <v>2777</v>
      </c>
      <c r="E483" s="445">
        <v>3762</v>
      </c>
      <c r="F483" s="446">
        <v>42040</v>
      </c>
      <c r="G483" s="447">
        <v>226666.67</v>
      </c>
      <c r="H483" s="447">
        <v>226665.67</v>
      </c>
      <c r="I483" s="447">
        <v>1</v>
      </c>
      <c r="J483" s="957" t="s">
        <v>289</v>
      </c>
      <c r="K483" s="957" t="s">
        <v>722</v>
      </c>
      <c r="L483" s="445" t="s">
        <v>260</v>
      </c>
      <c r="M483" s="445">
        <v>2777</v>
      </c>
      <c r="N483" s="448">
        <v>45716</v>
      </c>
      <c r="O483" s="449" t="s">
        <v>723</v>
      </c>
      <c r="P483" s="450"/>
      <c r="Q483" s="2"/>
      <c r="R483" s="2"/>
    </row>
    <row r="484" spans="2:18" s="451" customFormat="1" ht="15.75" x14ac:dyDescent="0.25">
      <c r="B484" s="443"/>
      <c r="C484" s="444" t="s">
        <v>721</v>
      </c>
      <c r="D484" s="445">
        <v>2777</v>
      </c>
      <c r="E484" s="445">
        <v>3763</v>
      </c>
      <c r="F484" s="446">
        <v>42040</v>
      </c>
      <c r="G484" s="447">
        <v>226666.67</v>
      </c>
      <c r="H484" s="447">
        <v>226665.67</v>
      </c>
      <c r="I484" s="447">
        <v>1</v>
      </c>
      <c r="J484" s="957" t="s">
        <v>289</v>
      </c>
      <c r="K484" s="957" t="s">
        <v>722</v>
      </c>
      <c r="L484" s="445" t="s">
        <v>260</v>
      </c>
      <c r="M484" s="445">
        <v>2777</v>
      </c>
      <c r="N484" s="448">
        <v>45716</v>
      </c>
      <c r="O484" s="449" t="s">
        <v>723</v>
      </c>
      <c r="P484" s="450"/>
      <c r="Q484" s="2"/>
      <c r="R484" s="2"/>
    </row>
    <row r="485" spans="2:18" s="451" customFormat="1" ht="15.75" x14ac:dyDescent="0.25">
      <c r="B485" s="443"/>
      <c r="C485" s="444" t="s">
        <v>721</v>
      </c>
      <c r="D485" s="445">
        <v>2777</v>
      </c>
      <c r="E485" s="445">
        <v>3764</v>
      </c>
      <c r="F485" s="446">
        <v>42040</v>
      </c>
      <c r="G485" s="447">
        <v>226666.67</v>
      </c>
      <c r="H485" s="447">
        <v>226665.67</v>
      </c>
      <c r="I485" s="447">
        <v>1</v>
      </c>
      <c r="J485" s="957" t="s">
        <v>289</v>
      </c>
      <c r="K485" s="957" t="s">
        <v>722</v>
      </c>
      <c r="L485" s="445" t="s">
        <v>260</v>
      </c>
      <c r="M485" s="445">
        <v>2777</v>
      </c>
      <c r="N485" s="448">
        <v>45716</v>
      </c>
      <c r="O485" s="449" t="s">
        <v>723</v>
      </c>
      <c r="P485" s="450"/>
      <c r="Q485" s="2"/>
      <c r="R485" s="2"/>
    </row>
    <row r="486" spans="2:18" s="451" customFormat="1" ht="15.75" x14ac:dyDescent="0.25">
      <c r="B486" s="443"/>
      <c r="C486" s="444" t="s">
        <v>721</v>
      </c>
      <c r="D486" s="445">
        <v>2777</v>
      </c>
      <c r="E486" s="445">
        <v>3765</v>
      </c>
      <c r="F486" s="446">
        <v>42040</v>
      </c>
      <c r="G486" s="447">
        <v>226666.67</v>
      </c>
      <c r="H486" s="447">
        <v>226665.67</v>
      </c>
      <c r="I486" s="447">
        <v>1</v>
      </c>
      <c r="J486" s="957" t="s">
        <v>289</v>
      </c>
      <c r="K486" s="957" t="s">
        <v>722</v>
      </c>
      <c r="L486" s="445" t="s">
        <v>260</v>
      </c>
      <c r="M486" s="445">
        <v>2777</v>
      </c>
      <c r="N486" s="448">
        <v>45716</v>
      </c>
      <c r="O486" s="449" t="s">
        <v>723</v>
      </c>
      <c r="P486" s="450"/>
      <c r="Q486" s="2"/>
      <c r="R486" s="2"/>
    </row>
    <row r="487" spans="2:18" s="451" customFormat="1" ht="15.75" x14ac:dyDescent="0.25">
      <c r="B487" s="443"/>
      <c r="C487" s="444" t="s">
        <v>721</v>
      </c>
      <c r="D487" s="445">
        <v>2777</v>
      </c>
      <c r="E487" s="445">
        <v>3766</v>
      </c>
      <c r="F487" s="446">
        <v>42040</v>
      </c>
      <c r="G487" s="447">
        <v>226666.67</v>
      </c>
      <c r="H487" s="447">
        <v>226665.67</v>
      </c>
      <c r="I487" s="447">
        <v>1</v>
      </c>
      <c r="J487" s="957" t="s">
        <v>289</v>
      </c>
      <c r="K487" s="957" t="s">
        <v>722</v>
      </c>
      <c r="L487" s="445" t="s">
        <v>260</v>
      </c>
      <c r="M487" s="445">
        <v>2777</v>
      </c>
      <c r="N487" s="448">
        <v>45716</v>
      </c>
      <c r="O487" s="449" t="s">
        <v>723</v>
      </c>
      <c r="P487" s="450"/>
      <c r="Q487" s="2"/>
      <c r="R487" s="2"/>
    </row>
    <row r="488" spans="2:18" s="451" customFormat="1" ht="15.75" x14ac:dyDescent="0.25">
      <c r="B488" s="443"/>
      <c r="C488" s="444" t="s">
        <v>721</v>
      </c>
      <c r="D488" s="445">
        <v>2777</v>
      </c>
      <c r="E488" s="445">
        <v>3767</v>
      </c>
      <c r="F488" s="446">
        <v>42040</v>
      </c>
      <c r="G488" s="447">
        <v>226666.67</v>
      </c>
      <c r="H488" s="447">
        <v>226665.67</v>
      </c>
      <c r="I488" s="447">
        <v>1</v>
      </c>
      <c r="J488" s="957" t="s">
        <v>289</v>
      </c>
      <c r="K488" s="957" t="s">
        <v>722</v>
      </c>
      <c r="L488" s="445" t="s">
        <v>260</v>
      </c>
      <c r="M488" s="445">
        <v>2777</v>
      </c>
      <c r="N488" s="448">
        <v>45716</v>
      </c>
      <c r="O488" s="449" t="s">
        <v>723</v>
      </c>
      <c r="P488" s="450"/>
      <c r="Q488" s="2"/>
      <c r="R488" s="2"/>
    </row>
    <row r="489" spans="2:18" s="451" customFormat="1" ht="15.75" x14ac:dyDescent="0.25">
      <c r="B489" s="443"/>
      <c r="C489" s="444" t="s">
        <v>721</v>
      </c>
      <c r="D489" s="445">
        <v>2777</v>
      </c>
      <c r="E489" s="445">
        <v>3768</v>
      </c>
      <c r="F489" s="446">
        <v>42040</v>
      </c>
      <c r="G489" s="447">
        <v>226666.67</v>
      </c>
      <c r="H489" s="447">
        <v>226665.67</v>
      </c>
      <c r="I489" s="447">
        <v>1</v>
      </c>
      <c r="J489" s="957" t="s">
        <v>289</v>
      </c>
      <c r="K489" s="957" t="s">
        <v>722</v>
      </c>
      <c r="L489" s="445" t="s">
        <v>260</v>
      </c>
      <c r="M489" s="445">
        <v>2777</v>
      </c>
      <c r="N489" s="448">
        <v>45716</v>
      </c>
      <c r="O489" s="449" t="s">
        <v>723</v>
      </c>
      <c r="P489" s="450"/>
      <c r="Q489" s="2"/>
      <c r="R489" s="2"/>
    </row>
    <row r="490" spans="2:18" s="451" customFormat="1" ht="15.75" x14ac:dyDescent="0.25">
      <c r="B490" s="443"/>
      <c r="C490" s="444" t="s">
        <v>721</v>
      </c>
      <c r="D490" s="445">
        <v>2777</v>
      </c>
      <c r="E490" s="445">
        <v>3769</v>
      </c>
      <c r="F490" s="446">
        <v>42040</v>
      </c>
      <c r="G490" s="447">
        <v>226666.67</v>
      </c>
      <c r="H490" s="447">
        <v>226665.67</v>
      </c>
      <c r="I490" s="447">
        <v>1</v>
      </c>
      <c r="J490" s="957" t="s">
        <v>289</v>
      </c>
      <c r="K490" s="957" t="s">
        <v>722</v>
      </c>
      <c r="L490" s="445" t="s">
        <v>260</v>
      </c>
      <c r="M490" s="445">
        <v>2777</v>
      </c>
      <c r="N490" s="448">
        <v>45716</v>
      </c>
      <c r="O490" s="449" t="s">
        <v>723</v>
      </c>
      <c r="P490" s="450"/>
      <c r="Q490" s="2"/>
      <c r="R490" s="2"/>
    </row>
    <row r="491" spans="2:18" s="451" customFormat="1" ht="15.75" x14ac:dyDescent="0.25">
      <c r="B491" s="443"/>
      <c r="C491" s="444" t="s">
        <v>721</v>
      </c>
      <c r="D491" s="445">
        <v>2777</v>
      </c>
      <c r="E491" s="445">
        <v>3770</v>
      </c>
      <c r="F491" s="446">
        <v>42040</v>
      </c>
      <c r="G491" s="447">
        <v>226666.67</v>
      </c>
      <c r="H491" s="447">
        <v>226665.67</v>
      </c>
      <c r="I491" s="447">
        <v>1</v>
      </c>
      <c r="J491" s="957" t="s">
        <v>289</v>
      </c>
      <c r="K491" s="957" t="s">
        <v>722</v>
      </c>
      <c r="L491" s="445" t="s">
        <v>260</v>
      </c>
      <c r="M491" s="445">
        <v>2777</v>
      </c>
      <c r="N491" s="448">
        <v>45716</v>
      </c>
      <c r="O491" s="449" t="s">
        <v>723</v>
      </c>
      <c r="P491" s="450"/>
      <c r="Q491" s="2"/>
      <c r="R491" s="2"/>
    </row>
    <row r="492" spans="2:18" s="451" customFormat="1" ht="15.75" x14ac:dyDescent="0.25">
      <c r="B492" s="443"/>
      <c r="C492" s="444" t="s">
        <v>721</v>
      </c>
      <c r="D492" s="445">
        <v>2777</v>
      </c>
      <c r="E492" s="445">
        <v>3771</v>
      </c>
      <c r="F492" s="446">
        <v>42040</v>
      </c>
      <c r="G492" s="447">
        <v>226666.67</v>
      </c>
      <c r="H492" s="447">
        <v>226665.67</v>
      </c>
      <c r="I492" s="447">
        <v>1</v>
      </c>
      <c r="J492" s="957" t="s">
        <v>289</v>
      </c>
      <c r="K492" s="957" t="s">
        <v>722</v>
      </c>
      <c r="L492" s="445" t="s">
        <v>260</v>
      </c>
      <c r="M492" s="445">
        <v>2777</v>
      </c>
      <c r="N492" s="448">
        <v>45716</v>
      </c>
      <c r="O492" s="449" t="s">
        <v>723</v>
      </c>
      <c r="P492" s="450"/>
      <c r="Q492" s="2"/>
      <c r="R492" s="2"/>
    </row>
    <row r="493" spans="2:18" s="451" customFormat="1" ht="15.75" x14ac:dyDescent="0.25">
      <c r="B493" s="443"/>
      <c r="C493" s="444" t="s">
        <v>721</v>
      </c>
      <c r="D493" s="445">
        <v>2777</v>
      </c>
      <c r="E493" s="445">
        <v>3772</v>
      </c>
      <c r="F493" s="446">
        <v>42040</v>
      </c>
      <c r="G493" s="447">
        <v>226666.67</v>
      </c>
      <c r="H493" s="447">
        <v>226665.67</v>
      </c>
      <c r="I493" s="447">
        <v>1</v>
      </c>
      <c r="J493" s="957" t="s">
        <v>289</v>
      </c>
      <c r="K493" s="957" t="s">
        <v>722</v>
      </c>
      <c r="L493" s="445" t="s">
        <v>260</v>
      </c>
      <c r="M493" s="445">
        <v>2777</v>
      </c>
      <c r="N493" s="448">
        <v>45716</v>
      </c>
      <c r="O493" s="449" t="s">
        <v>723</v>
      </c>
      <c r="P493" s="450"/>
      <c r="Q493" s="2"/>
      <c r="R493" s="2"/>
    </row>
    <row r="494" spans="2:18" s="451" customFormat="1" ht="15.75" x14ac:dyDescent="0.25">
      <c r="B494" s="443"/>
      <c r="C494" s="444" t="s">
        <v>721</v>
      </c>
      <c r="D494" s="445">
        <v>2777</v>
      </c>
      <c r="E494" s="445">
        <v>3773</v>
      </c>
      <c r="F494" s="446">
        <v>42040</v>
      </c>
      <c r="G494" s="447">
        <v>226666.67</v>
      </c>
      <c r="H494" s="447">
        <v>226665.67</v>
      </c>
      <c r="I494" s="447">
        <v>1</v>
      </c>
      <c r="J494" s="957" t="s">
        <v>289</v>
      </c>
      <c r="K494" s="957" t="s">
        <v>722</v>
      </c>
      <c r="L494" s="445" t="s">
        <v>260</v>
      </c>
      <c r="M494" s="445">
        <v>2777</v>
      </c>
      <c r="N494" s="448">
        <v>45716</v>
      </c>
      <c r="O494" s="449" t="s">
        <v>723</v>
      </c>
      <c r="P494" s="450"/>
      <c r="Q494" s="2"/>
      <c r="R494" s="2"/>
    </row>
    <row r="495" spans="2:18" s="451" customFormat="1" ht="15.75" x14ac:dyDescent="0.25">
      <c r="B495" s="443"/>
      <c r="C495" s="444" t="s">
        <v>721</v>
      </c>
      <c r="D495" s="445">
        <v>2777</v>
      </c>
      <c r="E495" s="445">
        <v>3774</v>
      </c>
      <c r="F495" s="446">
        <v>42040</v>
      </c>
      <c r="G495" s="447">
        <v>226666.67</v>
      </c>
      <c r="H495" s="447">
        <v>226665.67</v>
      </c>
      <c r="I495" s="447">
        <v>1</v>
      </c>
      <c r="J495" s="957" t="s">
        <v>289</v>
      </c>
      <c r="K495" s="957" t="s">
        <v>722</v>
      </c>
      <c r="L495" s="445" t="s">
        <v>260</v>
      </c>
      <c r="M495" s="445">
        <v>2777</v>
      </c>
      <c r="N495" s="448">
        <v>45716</v>
      </c>
      <c r="O495" s="449" t="s">
        <v>723</v>
      </c>
      <c r="P495" s="450"/>
      <c r="Q495" s="2"/>
      <c r="R495" s="2"/>
    </row>
    <row r="496" spans="2:18" s="451" customFormat="1" ht="15.75" x14ac:dyDescent="0.25">
      <c r="B496" s="443"/>
      <c r="C496" s="444" t="s">
        <v>721</v>
      </c>
      <c r="D496" s="445">
        <v>2777</v>
      </c>
      <c r="E496" s="445">
        <v>3775</v>
      </c>
      <c r="F496" s="446">
        <v>42040</v>
      </c>
      <c r="G496" s="447">
        <v>226666.67</v>
      </c>
      <c r="H496" s="447">
        <v>226665.67</v>
      </c>
      <c r="I496" s="447">
        <v>1</v>
      </c>
      <c r="J496" s="957" t="s">
        <v>289</v>
      </c>
      <c r="K496" s="957" t="s">
        <v>722</v>
      </c>
      <c r="L496" s="445" t="s">
        <v>260</v>
      </c>
      <c r="M496" s="445">
        <v>2777</v>
      </c>
      <c r="N496" s="448">
        <v>45716</v>
      </c>
      <c r="O496" s="449" t="s">
        <v>723</v>
      </c>
      <c r="P496" s="450"/>
      <c r="Q496" s="2"/>
      <c r="R496" s="2"/>
    </row>
    <row r="497" spans="2:18" s="451" customFormat="1" ht="15.75" x14ac:dyDescent="0.25">
      <c r="B497" s="443"/>
      <c r="C497" s="444" t="s">
        <v>721</v>
      </c>
      <c r="D497" s="445">
        <v>2777</v>
      </c>
      <c r="E497" s="445">
        <v>3776</v>
      </c>
      <c r="F497" s="446">
        <v>42040</v>
      </c>
      <c r="G497" s="447">
        <v>226666.67</v>
      </c>
      <c r="H497" s="447">
        <v>226665.67</v>
      </c>
      <c r="I497" s="447">
        <v>1</v>
      </c>
      <c r="J497" s="957" t="s">
        <v>289</v>
      </c>
      <c r="K497" s="957" t="s">
        <v>722</v>
      </c>
      <c r="L497" s="445" t="s">
        <v>260</v>
      </c>
      <c r="M497" s="445">
        <v>2777</v>
      </c>
      <c r="N497" s="448">
        <v>45716</v>
      </c>
      <c r="O497" s="449" t="s">
        <v>723</v>
      </c>
      <c r="P497" s="450"/>
      <c r="Q497" s="2"/>
      <c r="R497" s="2"/>
    </row>
    <row r="498" spans="2:18" s="451" customFormat="1" ht="15.75" x14ac:dyDescent="0.25">
      <c r="B498" s="443"/>
      <c r="C498" s="444" t="s">
        <v>721</v>
      </c>
      <c r="D498" s="445">
        <v>2777</v>
      </c>
      <c r="E498" s="445">
        <v>3777</v>
      </c>
      <c r="F498" s="446">
        <v>42040</v>
      </c>
      <c r="G498" s="447">
        <v>226666.67</v>
      </c>
      <c r="H498" s="447">
        <v>226665.67</v>
      </c>
      <c r="I498" s="447">
        <v>1</v>
      </c>
      <c r="J498" s="957" t="s">
        <v>289</v>
      </c>
      <c r="K498" s="957" t="s">
        <v>722</v>
      </c>
      <c r="L498" s="445" t="s">
        <v>260</v>
      </c>
      <c r="M498" s="445">
        <v>2777</v>
      </c>
      <c r="N498" s="448">
        <v>45716</v>
      </c>
      <c r="O498" s="449" t="s">
        <v>723</v>
      </c>
      <c r="P498" s="450"/>
      <c r="Q498" s="2"/>
      <c r="R498" s="2"/>
    </row>
    <row r="499" spans="2:18" s="451" customFormat="1" ht="15.75" x14ac:dyDescent="0.25">
      <c r="B499" s="443"/>
      <c r="C499" s="444" t="s">
        <v>721</v>
      </c>
      <c r="D499" s="445">
        <v>2777</v>
      </c>
      <c r="E499" s="445">
        <v>3778</v>
      </c>
      <c r="F499" s="446">
        <v>42040</v>
      </c>
      <c r="G499" s="447">
        <v>226666.67</v>
      </c>
      <c r="H499" s="447">
        <v>226665.67</v>
      </c>
      <c r="I499" s="447">
        <v>1</v>
      </c>
      <c r="J499" s="957" t="s">
        <v>289</v>
      </c>
      <c r="K499" s="957" t="s">
        <v>722</v>
      </c>
      <c r="L499" s="445" t="s">
        <v>260</v>
      </c>
      <c r="M499" s="445">
        <v>2777</v>
      </c>
      <c r="N499" s="448">
        <v>45716</v>
      </c>
      <c r="O499" s="449" t="s">
        <v>723</v>
      </c>
      <c r="P499" s="450"/>
      <c r="Q499" s="2"/>
      <c r="R499" s="2"/>
    </row>
    <row r="500" spans="2:18" s="451" customFormat="1" ht="15.75" x14ac:dyDescent="0.25">
      <c r="B500" s="443"/>
      <c r="C500" s="444" t="s">
        <v>721</v>
      </c>
      <c r="D500" s="445">
        <v>2777</v>
      </c>
      <c r="E500" s="445">
        <v>3779</v>
      </c>
      <c r="F500" s="446">
        <v>42040</v>
      </c>
      <c r="G500" s="447">
        <v>226666.67</v>
      </c>
      <c r="H500" s="447">
        <v>226665.67</v>
      </c>
      <c r="I500" s="447">
        <v>1</v>
      </c>
      <c r="J500" s="957" t="s">
        <v>289</v>
      </c>
      <c r="K500" s="957" t="s">
        <v>722</v>
      </c>
      <c r="L500" s="445" t="s">
        <v>260</v>
      </c>
      <c r="M500" s="445">
        <v>2777</v>
      </c>
      <c r="N500" s="448">
        <v>45716</v>
      </c>
      <c r="O500" s="449" t="s">
        <v>723</v>
      </c>
      <c r="P500" s="450"/>
      <c r="Q500" s="2"/>
      <c r="R500" s="2"/>
    </row>
    <row r="501" spans="2:18" s="451" customFormat="1" ht="15.75" x14ac:dyDescent="0.25">
      <c r="B501" s="443"/>
      <c r="C501" s="444" t="s">
        <v>721</v>
      </c>
      <c r="D501" s="445">
        <v>2777</v>
      </c>
      <c r="E501" s="445">
        <v>3780</v>
      </c>
      <c r="F501" s="446">
        <v>42040</v>
      </c>
      <c r="G501" s="447">
        <v>226666.67</v>
      </c>
      <c r="H501" s="447">
        <v>226665.67</v>
      </c>
      <c r="I501" s="447">
        <v>1</v>
      </c>
      <c r="J501" s="957" t="s">
        <v>289</v>
      </c>
      <c r="K501" s="957" t="s">
        <v>722</v>
      </c>
      <c r="L501" s="445" t="s">
        <v>260</v>
      </c>
      <c r="M501" s="445">
        <v>2777</v>
      </c>
      <c r="N501" s="448">
        <v>45716</v>
      </c>
      <c r="O501" s="449" t="s">
        <v>723</v>
      </c>
      <c r="P501" s="450"/>
      <c r="Q501" s="2"/>
      <c r="R501" s="2"/>
    </row>
    <row r="502" spans="2:18" s="451" customFormat="1" ht="15.75" x14ac:dyDescent="0.25">
      <c r="B502" s="443"/>
      <c r="C502" s="444" t="s">
        <v>721</v>
      </c>
      <c r="D502" s="445">
        <v>2777</v>
      </c>
      <c r="E502" s="445">
        <v>3781</v>
      </c>
      <c r="F502" s="446">
        <v>42040</v>
      </c>
      <c r="G502" s="447">
        <v>226666.67</v>
      </c>
      <c r="H502" s="447">
        <v>226665.67</v>
      </c>
      <c r="I502" s="447">
        <v>1</v>
      </c>
      <c r="J502" s="957" t="s">
        <v>289</v>
      </c>
      <c r="K502" s="957" t="s">
        <v>722</v>
      </c>
      <c r="L502" s="445" t="s">
        <v>260</v>
      </c>
      <c r="M502" s="445">
        <v>2777</v>
      </c>
      <c r="N502" s="448">
        <v>45716</v>
      </c>
      <c r="O502" s="449" t="s">
        <v>723</v>
      </c>
      <c r="P502" s="450"/>
      <c r="Q502" s="2"/>
      <c r="R502" s="2"/>
    </row>
    <row r="503" spans="2:18" s="451" customFormat="1" ht="15.75" x14ac:dyDescent="0.25">
      <c r="B503" s="443"/>
      <c r="C503" s="444" t="s">
        <v>721</v>
      </c>
      <c r="D503" s="445">
        <v>2777</v>
      </c>
      <c r="E503" s="445">
        <v>3782</v>
      </c>
      <c r="F503" s="446">
        <v>42040</v>
      </c>
      <c r="G503" s="447">
        <v>226666.67</v>
      </c>
      <c r="H503" s="447">
        <v>226665.67</v>
      </c>
      <c r="I503" s="447">
        <v>1</v>
      </c>
      <c r="J503" s="957" t="s">
        <v>289</v>
      </c>
      <c r="K503" s="957" t="s">
        <v>722</v>
      </c>
      <c r="L503" s="445" t="s">
        <v>260</v>
      </c>
      <c r="M503" s="445">
        <v>2777</v>
      </c>
      <c r="N503" s="448">
        <v>45716</v>
      </c>
      <c r="O503" s="449" t="s">
        <v>723</v>
      </c>
      <c r="P503" s="450"/>
      <c r="Q503" s="2"/>
      <c r="R503" s="2"/>
    </row>
    <row r="504" spans="2:18" s="451" customFormat="1" ht="15.75" x14ac:dyDescent="0.25">
      <c r="B504" s="443"/>
      <c r="C504" s="444" t="s">
        <v>721</v>
      </c>
      <c r="D504" s="445">
        <v>2777</v>
      </c>
      <c r="E504" s="445">
        <v>3783</v>
      </c>
      <c r="F504" s="446">
        <v>42040</v>
      </c>
      <c r="G504" s="447">
        <v>226666.67</v>
      </c>
      <c r="H504" s="447">
        <v>226665.67</v>
      </c>
      <c r="I504" s="447">
        <v>1</v>
      </c>
      <c r="J504" s="957" t="s">
        <v>289</v>
      </c>
      <c r="K504" s="957" t="s">
        <v>722</v>
      </c>
      <c r="L504" s="445" t="s">
        <v>260</v>
      </c>
      <c r="M504" s="445">
        <v>2777</v>
      </c>
      <c r="N504" s="448">
        <v>45716</v>
      </c>
      <c r="O504" s="449" t="s">
        <v>723</v>
      </c>
      <c r="P504" s="450"/>
      <c r="Q504" s="2"/>
      <c r="R504" s="2"/>
    </row>
    <row r="505" spans="2:18" s="451" customFormat="1" ht="15.75" x14ac:dyDescent="0.25">
      <c r="B505" s="443"/>
      <c r="C505" s="444" t="s">
        <v>721</v>
      </c>
      <c r="D505" s="445">
        <v>2777</v>
      </c>
      <c r="E505" s="445">
        <v>3784</v>
      </c>
      <c r="F505" s="446">
        <v>42040</v>
      </c>
      <c r="G505" s="447">
        <v>226666.67</v>
      </c>
      <c r="H505" s="447">
        <v>226665.67</v>
      </c>
      <c r="I505" s="447">
        <v>1</v>
      </c>
      <c r="J505" s="957" t="s">
        <v>289</v>
      </c>
      <c r="K505" s="957" t="s">
        <v>722</v>
      </c>
      <c r="L505" s="445" t="s">
        <v>260</v>
      </c>
      <c r="M505" s="445">
        <v>2777</v>
      </c>
      <c r="N505" s="448">
        <v>45716</v>
      </c>
      <c r="O505" s="449" t="s">
        <v>723</v>
      </c>
      <c r="P505" s="450"/>
      <c r="Q505" s="2"/>
      <c r="R505" s="2"/>
    </row>
    <row r="506" spans="2:18" s="451" customFormat="1" ht="15.75" x14ac:dyDescent="0.25">
      <c r="B506" s="443"/>
      <c r="C506" s="444" t="s">
        <v>721</v>
      </c>
      <c r="D506" s="445">
        <v>2777</v>
      </c>
      <c r="E506" s="445">
        <v>3785</v>
      </c>
      <c r="F506" s="446">
        <v>42040</v>
      </c>
      <c r="G506" s="447">
        <v>226666.67</v>
      </c>
      <c r="H506" s="447">
        <v>226665.67</v>
      </c>
      <c r="I506" s="447">
        <v>1</v>
      </c>
      <c r="J506" s="957" t="s">
        <v>289</v>
      </c>
      <c r="K506" s="957" t="s">
        <v>722</v>
      </c>
      <c r="L506" s="445" t="s">
        <v>260</v>
      </c>
      <c r="M506" s="445">
        <v>2777</v>
      </c>
      <c r="N506" s="448">
        <v>45716</v>
      </c>
      <c r="O506" s="449" t="s">
        <v>723</v>
      </c>
      <c r="P506" s="450"/>
      <c r="Q506" s="2"/>
      <c r="R506" s="2"/>
    </row>
    <row r="507" spans="2:18" s="451" customFormat="1" ht="15.75" x14ac:dyDescent="0.25">
      <c r="B507" s="443"/>
      <c r="C507" s="444" t="s">
        <v>721</v>
      </c>
      <c r="D507" s="445">
        <v>2777</v>
      </c>
      <c r="E507" s="445">
        <v>3786</v>
      </c>
      <c r="F507" s="446">
        <v>42040</v>
      </c>
      <c r="G507" s="447">
        <v>226666.67</v>
      </c>
      <c r="H507" s="447">
        <v>226665.67</v>
      </c>
      <c r="I507" s="447">
        <v>1</v>
      </c>
      <c r="J507" s="957" t="s">
        <v>289</v>
      </c>
      <c r="K507" s="957" t="s">
        <v>722</v>
      </c>
      <c r="L507" s="445" t="s">
        <v>260</v>
      </c>
      <c r="M507" s="445">
        <v>2777</v>
      </c>
      <c r="N507" s="448">
        <v>45716</v>
      </c>
      <c r="O507" s="449" t="s">
        <v>723</v>
      </c>
      <c r="P507" s="450"/>
      <c r="Q507" s="2"/>
      <c r="R507" s="2"/>
    </row>
    <row r="508" spans="2:18" s="451" customFormat="1" ht="15.75" x14ac:dyDescent="0.25">
      <c r="B508" s="443"/>
      <c r="C508" s="444" t="s">
        <v>721</v>
      </c>
      <c r="D508" s="445">
        <v>2777</v>
      </c>
      <c r="E508" s="445">
        <v>3787</v>
      </c>
      <c r="F508" s="446">
        <v>42040</v>
      </c>
      <c r="G508" s="447">
        <v>226666.67</v>
      </c>
      <c r="H508" s="447">
        <v>226665.67</v>
      </c>
      <c r="I508" s="447">
        <v>1</v>
      </c>
      <c r="J508" s="957" t="s">
        <v>289</v>
      </c>
      <c r="K508" s="957" t="s">
        <v>722</v>
      </c>
      <c r="L508" s="445" t="s">
        <v>260</v>
      </c>
      <c r="M508" s="445">
        <v>2777</v>
      </c>
      <c r="N508" s="448">
        <v>45716</v>
      </c>
      <c r="O508" s="449" t="s">
        <v>723</v>
      </c>
      <c r="P508" s="450"/>
      <c r="Q508" s="2"/>
      <c r="R508" s="2"/>
    </row>
    <row r="509" spans="2:18" s="451" customFormat="1" ht="15.75" x14ac:dyDescent="0.25">
      <c r="B509" s="443"/>
      <c r="C509" s="444" t="s">
        <v>721</v>
      </c>
      <c r="D509" s="445">
        <v>2777</v>
      </c>
      <c r="E509" s="445">
        <v>3788</v>
      </c>
      <c r="F509" s="446">
        <v>42040</v>
      </c>
      <c r="G509" s="447">
        <v>226666.67</v>
      </c>
      <c r="H509" s="447">
        <v>226665.67</v>
      </c>
      <c r="I509" s="447">
        <v>1</v>
      </c>
      <c r="J509" s="957" t="s">
        <v>289</v>
      </c>
      <c r="K509" s="957" t="s">
        <v>722</v>
      </c>
      <c r="L509" s="445" t="s">
        <v>260</v>
      </c>
      <c r="M509" s="445">
        <v>2777</v>
      </c>
      <c r="N509" s="448">
        <v>45716</v>
      </c>
      <c r="O509" s="449" t="s">
        <v>723</v>
      </c>
      <c r="P509" s="450"/>
      <c r="Q509" s="2"/>
      <c r="R509" s="2"/>
    </row>
    <row r="510" spans="2:18" s="451" customFormat="1" ht="15.75" x14ac:dyDescent="0.25">
      <c r="B510" s="443"/>
      <c r="C510" s="444" t="s">
        <v>721</v>
      </c>
      <c r="D510" s="445">
        <v>2777</v>
      </c>
      <c r="E510" s="445">
        <v>3789</v>
      </c>
      <c r="F510" s="446">
        <v>42040</v>
      </c>
      <c r="G510" s="447">
        <v>226666.67</v>
      </c>
      <c r="H510" s="447">
        <v>226665.67</v>
      </c>
      <c r="I510" s="447">
        <v>1</v>
      </c>
      <c r="J510" s="957" t="s">
        <v>289</v>
      </c>
      <c r="K510" s="957" t="s">
        <v>722</v>
      </c>
      <c r="L510" s="445" t="s">
        <v>260</v>
      </c>
      <c r="M510" s="445">
        <v>2777</v>
      </c>
      <c r="N510" s="448">
        <v>45716</v>
      </c>
      <c r="O510" s="449" t="s">
        <v>723</v>
      </c>
      <c r="P510" s="450"/>
      <c r="Q510" s="2"/>
      <c r="R510" s="2"/>
    </row>
    <row r="511" spans="2:18" s="451" customFormat="1" ht="15.75" x14ac:dyDescent="0.25">
      <c r="B511" s="443"/>
      <c r="C511" s="444" t="s">
        <v>721</v>
      </c>
      <c r="D511" s="445">
        <v>2777</v>
      </c>
      <c r="E511" s="445">
        <v>3790</v>
      </c>
      <c r="F511" s="446">
        <v>42040</v>
      </c>
      <c r="G511" s="447">
        <v>226666.67</v>
      </c>
      <c r="H511" s="447">
        <v>226665.67</v>
      </c>
      <c r="I511" s="447">
        <v>1</v>
      </c>
      <c r="J511" s="957" t="s">
        <v>289</v>
      </c>
      <c r="K511" s="957" t="s">
        <v>722</v>
      </c>
      <c r="L511" s="445" t="s">
        <v>260</v>
      </c>
      <c r="M511" s="445">
        <v>2777</v>
      </c>
      <c r="N511" s="448">
        <v>45716</v>
      </c>
      <c r="O511" s="449" t="s">
        <v>723</v>
      </c>
      <c r="P511" s="450"/>
      <c r="Q511" s="2"/>
      <c r="R511" s="2"/>
    </row>
    <row r="512" spans="2:18" s="451" customFormat="1" ht="15.75" x14ac:dyDescent="0.25">
      <c r="B512" s="443"/>
      <c r="C512" s="444" t="s">
        <v>721</v>
      </c>
      <c r="D512" s="445">
        <v>2777</v>
      </c>
      <c r="E512" s="445">
        <v>3791</v>
      </c>
      <c r="F512" s="446">
        <v>42040</v>
      </c>
      <c r="G512" s="447">
        <v>226666.67</v>
      </c>
      <c r="H512" s="447">
        <v>226665.67</v>
      </c>
      <c r="I512" s="447">
        <v>1</v>
      </c>
      <c r="J512" s="957" t="s">
        <v>289</v>
      </c>
      <c r="K512" s="957" t="s">
        <v>722</v>
      </c>
      <c r="L512" s="445" t="s">
        <v>260</v>
      </c>
      <c r="M512" s="445">
        <v>2777</v>
      </c>
      <c r="N512" s="448">
        <v>45716</v>
      </c>
      <c r="O512" s="449" t="s">
        <v>723</v>
      </c>
      <c r="P512" s="450"/>
      <c r="Q512" s="2"/>
      <c r="R512" s="2"/>
    </row>
    <row r="513" spans="2:18" s="451" customFormat="1" ht="15.75" x14ac:dyDescent="0.25">
      <c r="B513" s="443"/>
      <c r="C513" s="444" t="s">
        <v>721</v>
      </c>
      <c r="D513" s="445">
        <v>2777</v>
      </c>
      <c r="E513" s="445">
        <v>3792</v>
      </c>
      <c r="F513" s="446">
        <v>42040</v>
      </c>
      <c r="G513" s="447">
        <v>226666.67</v>
      </c>
      <c r="H513" s="447">
        <v>226665.67</v>
      </c>
      <c r="I513" s="447">
        <v>1</v>
      </c>
      <c r="J513" s="957" t="s">
        <v>289</v>
      </c>
      <c r="K513" s="957" t="s">
        <v>722</v>
      </c>
      <c r="L513" s="445" t="s">
        <v>260</v>
      </c>
      <c r="M513" s="445">
        <v>2777</v>
      </c>
      <c r="N513" s="448">
        <v>45716</v>
      </c>
      <c r="O513" s="449" t="s">
        <v>723</v>
      </c>
      <c r="P513" s="450"/>
      <c r="Q513" s="2"/>
      <c r="R513" s="2"/>
    </row>
    <row r="514" spans="2:18" s="451" customFormat="1" ht="15.75" x14ac:dyDescent="0.25">
      <c r="B514" s="443"/>
      <c r="C514" s="444" t="s">
        <v>721</v>
      </c>
      <c r="D514" s="445">
        <v>2777</v>
      </c>
      <c r="E514" s="445">
        <v>3793</v>
      </c>
      <c r="F514" s="446">
        <v>42040</v>
      </c>
      <c r="G514" s="447">
        <v>226666.67</v>
      </c>
      <c r="H514" s="447">
        <v>226665.67</v>
      </c>
      <c r="I514" s="447">
        <v>1</v>
      </c>
      <c r="J514" s="957" t="s">
        <v>289</v>
      </c>
      <c r="K514" s="957" t="s">
        <v>722</v>
      </c>
      <c r="L514" s="445" t="s">
        <v>260</v>
      </c>
      <c r="M514" s="445">
        <v>2777</v>
      </c>
      <c r="N514" s="448">
        <v>45716</v>
      </c>
      <c r="O514" s="449" t="s">
        <v>723</v>
      </c>
      <c r="P514" s="450"/>
      <c r="Q514" s="2"/>
      <c r="R514" s="2"/>
    </row>
    <row r="515" spans="2:18" s="451" customFormat="1" ht="15.75" x14ac:dyDescent="0.25">
      <c r="B515" s="443"/>
      <c r="C515" s="444" t="s">
        <v>721</v>
      </c>
      <c r="D515" s="445">
        <v>2777</v>
      </c>
      <c r="E515" s="445">
        <v>3794</v>
      </c>
      <c r="F515" s="446">
        <v>42040</v>
      </c>
      <c r="G515" s="447">
        <v>226666.67</v>
      </c>
      <c r="H515" s="447">
        <v>226665.67</v>
      </c>
      <c r="I515" s="447">
        <v>1</v>
      </c>
      <c r="J515" s="957" t="s">
        <v>289</v>
      </c>
      <c r="K515" s="957" t="s">
        <v>722</v>
      </c>
      <c r="L515" s="445" t="s">
        <v>260</v>
      </c>
      <c r="M515" s="445">
        <v>2777</v>
      </c>
      <c r="N515" s="448">
        <v>45716</v>
      </c>
      <c r="O515" s="449" t="s">
        <v>723</v>
      </c>
      <c r="P515" s="450"/>
      <c r="Q515" s="2"/>
      <c r="R515" s="2"/>
    </row>
    <row r="516" spans="2:18" s="451" customFormat="1" ht="15.75" x14ac:dyDescent="0.25">
      <c r="B516" s="443"/>
      <c r="C516" s="444" t="s">
        <v>721</v>
      </c>
      <c r="D516" s="445">
        <v>2777</v>
      </c>
      <c r="E516" s="445">
        <v>3795</v>
      </c>
      <c r="F516" s="446">
        <v>42040</v>
      </c>
      <c r="G516" s="447">
        <v>226666.67</v>
      </c>
      <c r="H516" s="447">
        <v>226665.67</v>
      </c>
      <c r="I516" s="447">
        <v>1</v>
      </c>
      <c r="J516" s="957" t="s">
        <v>289</v>
      </c>
      <c r="K516" s="957" t="s">
        <v>722</v>
      </c>
      <c r="L516" s="445" t="s">
        <v>260</v>
      </c>
      <c r="M516" s="445">
        <v>2777</v>
      </c>
      <c r="N516" s="448">
        <v>45716</v>
      </c>
      <c r="O516" s="449" t="s">
        <v>723</v>
      </c>
      <c r="P516" s="450"/>
      <c r="Q516" s="2"/>
      <c r="R516" s="2"/>
    </row>
    <row r="517" spans="2:18" s="451" customFormat="1" ht="15.75" x14ac:dyDescent="0.25">
      <c r="B517" s="443"/>
      <c r="C517" s="444" t="s">
        <v>721</v>
      </c>
      <c r="D517" s="445">
        <v>2777</v>
      </c>
      <c r="E517" s="445">
        <v>3796</v>
      </c>
      <c r="F517" s="446">
        <v>42040</v>
      </c>
      <c r="G517" s="447">
        <v>226666.67</v>
      </c>
      <c r="H517" s="447">
        <v>226665.67</v>
      </c>
      <c r="I517" s="447">
        <v>1</v>
      </c>
      <c r="J517" s="957" t="s">
        <v>289</v>
      </c>
      <c r="K517" s="957" t="s">
        <v>722</v>
      </c>
      <c r="L517" s="445" t="s">
        <v>260</v>
      </c>
      <c r="M517" s="445">
        <v>2777</v>
      </c>
      <c r="N517" s="448">
        <v>45716</v>
      </c>
      <c r="O517" s="449" t="s">
        <v>723</v>
      </c>
      <c r="P517" s="450"/>
      <c r="Q517" s="2"/>
      <c r="R517" s="2"/>
    </row>
    <row r="518" spans="2:18" s="451" customFormat="1" ht="15.75" x14ac:dyDescent="0.25">
      <c r="B518" s="443"/>
      <c r="C518" s="444" t="s">
        <v>721</v>
      </c>
      <c r="D518" s="445">
        <v>2777</v>
      </c>
      <c r="E518" s="445">
        <v>3797</v>
      </c>
      <c r="F518" s="446">
        <v>42040</v>
      </c>
      <c r="G518" s="447">
        <v>226666.67</v>
      </c>
      <c r="H518" s="447">
        <v>226665.67</v>
      </c>
      <c r="I518" s="447">
        <v>1</v>
      </c>
      <c r="J518" s="957" t="s">
        <v>289</v>
      </c>
      <c r="K518" s="957" t="s">
        <v>722</v>
      </c>
      <c r="L518" s="445" t="s">
        <v>260</v>
      </c>
      <c r="M518" s="445">
        <v>2777</v>
      </c>
      <c r="N518" s="448">
        <v>45716</v>
      </c>
      <c r="O518" s="449" t="s">
        <v>723</v>
      </c>
      <c r="P518" s="450"/>
      <c r="Q518" s="2"/>
      <c r="R518" s="2"/>
    </row>
    <row r="519" spans="2:18" s="451" customFormat="1" ht="15.75" x14ac:dyDescent="0.25">
      <c r="B519" s="443"/>
      <c r="C519" s="444" t="s">
        <v>721</v>
      </c>
      <c r="D519" s="445">
        <v>2777</v>
      </c>
      <c r="E519" s="445">
        <v>3798</v>
      </c>
      <c r="F519" s="446">
        <v>42040</v>
      </c>
      <c r="G519" s="447">
        <v>226666.67</v>
      </c>
      <c r="H519" s="447">
        <v>226665.67</v>
      </c>
      <c r="I519" s="447">
        <v>1</v>
      </c>
      <c r="J519" s="957" t="s">
        <v>289</v>
      </c>
      <c r="K519" s="957" t="s">
        <v>722</v>
      </c>
      <c r="L519" s="445" t="s">
        <v>260</v>
      </c>
      <c r="M519" s="445">
        <v>2777</v>
      </c>
      <c r="N519" s="448">
        <v>45716</v>
      </c>
      <c r="O519" s="449" t="s">
        <v>723</v>
      </c>
      <c r="P519" s="450"/>
      <c r="Q519" s="2"/>
      <c r="R519" s="2"/>
    </row>
    <row r="520" spans="2:18" s="451" customFormat="1" ht="15.75" x14ac:dyDescent="0.25">
      <c r="B520" s="443"/>
      <c r="C520" s="444" t="s">
        <v>721</v>
      </c>
      <c r="D520" s="445">
        <v>2777</v>
      </c>
      <c r="E520" s="445">
        <v>3799</v>
      </c>
      <c r="F520" s="446">
        <v>42040</v>
      </c>
      <c r="G520" s="447">
        <v>226666.67</v>
      </c>
      <c r="H520" s="447">
        <v>226665.67</v>
      </c>
      <c r="I520" s="447">
        <v>1</v>
      </c>
      <c r="J520" s="957" t="s">
        <v>289</v>
      </c>
      <c r="K520" s="957" t="s">
        <v>722</v>
      </c>
      <c r="L520" s="445" t="s">
        <v>260</v>
      </c>
      <c r="M520" s="445">
        <v>2777</v>
      </c>
      <c r="N520" s="448">
        <v>45716</v>
      </c>
      <c r="O520" s="449" t="s">
        <v>723</v>
      </c>
      <c r="P520" s="450"/>
      <c r="Q520" s="2"/>
      <c r="R520" s="2"/>
    </row>
    <row r="521" spans="2:18" s="451" customFormat="1" ht="15.75" x14ac:dyDescent="0.25">
      <c r="B521" s="443"/>
      <c r="C521" s="444" t="s">
        <v>721</v>
      </c>
      <c r="D521" s="445">
        <v>2777</v>
      </c>
      <c r="E521" s="445">
        <v>3800</v>
      </c>
      <c r="F521" s="446">
        <v>42040</v>
      </c>
      <c r="G521" s="447">
        <v>226666.67</v>
      </c>
      <c r="H521" s="447">
        <v>226665.67</v>
      </c>
      <c r="I521" s="447">
        <v>1</v>
      </c>
      <c r="J521" s="957" t="s">
        <v>289</v>
      </c>
      <c r="K521" s="957" t="s">
        <v>722</v>
      </c>
      <c r="L521" s="445" t="s">
        <v>260</v>
      </c>
      <c r="M521" s="445">
        <v>2777</v>
      </c>
      <c r="N521" s="448">
        <v>45716</v>
      </c>
      <c r="O521" s="449" t="s">
        <v>723</v>
      </c>
      <c r="P521" s="450"/>
      <c r="Q521" s="2"/>
      <c r="R521" s="2"/>
    </row>
    <row r="522" spans="2:18" s="451" customFormat="1" ht="15.75" x14ac:dyDescent="0.25">
      <c r="B522" s="443"/>
      <c r="C522" s="444" t="s">
        <v>721</v>
      </c>
      <c r="D522" s="445">
        <v>2777</v>
      </c>
      <c r="E522" s="445">
        <v>3801</v>
      </c>
      <c r="F522" s="446">
        <v>42040</v>
      </c>
      <c r="G522" s="447">
        <v>226666.67</v>
      </c>
      <c r="H522" s="447">
        <v>226665.67</v>
      </c>
      <c r="I522" s="447">
        <v>1</v>
      </c>
      <c r="J522" s="957" t="s">
        <v>289</v>
      </c>
      <c r="K522" s="957" t="s">
        <v>722</v>
      </c>
      <c r="L522" s="445" t="s">
        <v>260</v>
      </c>
      <c r="M522" s="445">
        <v>2777</v>
      </c>
      <c r="N522" s="448">
        <v>45716</v>
      </c>
      <c r="O522" s="449" t="s">
        <v>723</v>
      </c>
      <c r="P522" s="450"/>
      <c r="Q522" s="2"/>
      <c r="R522" s="2"/>
    </row>
    <row r="523" spans="2:18" s="451" customFormat="1" ht="15.75" x14ac:dyDescent="0.25">
      <c r="B523" s="443"/>
      <c r="C523" s="444" t="s">
        <v>721</v>
      </c>
      <c r="D523" s="445">
        <v>2777</v>
      </c>
      <c r="E523" s="445">
        <v>3802</v>
      </c>
      <c r="F523" s="446">
        <v>42040</v>
      </c>
      <c r="G523" s="447">
        <v>226666.67</v>
      </c>
      <c r="H523" s="447">
        <v>226665.67</v>
      </c>
      <c r="I523" s="447">
        <v>1</v>
      </c>
      <c r="J523" s="957" t="s">
        <v>289</v>
      </c>
      <c r="K523" s="957" t="s">
        <v>722</v>
      </c>
      <c r="L523" s="445" t="s">
        <v>260</v>
      </c>
      <c r="M523" s="445">
        <v>2777</v>
      </c>
      <c r="N523" s="448">
        <v>45716</v>
      </c>
      <c r="O523" s="449" t="s">
        <v>723</v>
      </c>
      <c r="P523" s="450"/>
      <c r="Q523" s="2"/>
      <c r="R523" s="2"/>
    </row>
    <row r="524" spans="2:18" s="451" customFormat="1" ht="15.75" x14ac:dyDescent="0.25">
      <c r="B524" s="443"/>
      <c r="C524" s="444" t="s">
        <v>721</v>
      </c>
      <c r="D524" s="445">
        <v>2777</v>
      </c>
      <c r="E524" s="445">
        <v>3803</v>
      </c>
      <c r="F524" s="446">
        <v>42040</v>
      </c>
      <c r="G524" s="447">
        <v>226666.67</v>
      </c>
      <c r="H524" s="447">
        <v>226665.67</v>
      </c>
      <c r="I524" s="447">
        <v>1</v>
      </c>
      <c r="J524" s="957" t="s">
        <v>289</v>
      </c>
      <c r="K524" s="957" t="s">
        <v>722</v>
      </c>
      <c r="L524" s="445" t="s">
        <v>260</v>
      </c>
      <c r="M524" s="445">
        <v>2777</v>
      </c>
      <c r="N524" s="448">
        <v>45716</v>
      </c>
      <c r="O524" s="449" t="s">
        <v>723</v>
      </c>
      <c r="P524" s="450"/>
      <c r="Q524" s="2"/>
      <c r="R524" s="2"/>
    </row>
    <row r="525" spans="2:18" s="451" customFormat="1" ht="15.75" x14ac:dyDescent="0.25">
      <c r="B525" s="443"/>
      <c r="C525" s="444" t="s">
        <v>721</v>
      </c>
      <c r="D525" s="445">
        <v>2777</v>
      </c>
      <c r="E525" s="445">
        <v>3804</v>
      </c>
      <c r="F525" s="446">
        <v>42040</v>
      </c>
      <c r="G525" s="447">
        <v>226666.67</v>
      </c>
      <c r="H525" s="447">
        <v>226665.67</v>
      </c>
      <c r="I525" s="447">
        <v>1</v>
      </c>
      <c r="J525" s="957" t="s">
        <v>289</v>
      </c>
      <c r="K525" s="957" t="s">
        <v>722</v>
      </c>
      <c r="L525" s="445" t="s">
        <v>260</v>
      </c>
      <c r="M525" s="445">
        <v>2777</v>
      </c>
      <c r="N525" s="448">
        <v>45716</v>
      </c>
      <c r="O525" s="449" t="s">
        <v>723</v>
      </c>
      <c r="P525" s="450"/>
      <c r="Q525" s="2"/>
      <c r="R525" s="2"/>
    </row>
    <row r="526" spans="2:18" s="451" customFormat="1" ht="15.75" x14ac:dyDescent="0.25">
      <c r="B526" s="443"/>
      <c r="C526" s="444" t="s">
        <v>721</v>
      </c>
      <c r="D526" s="445">
        <v>2777</v>
      </c>
      <c r="E526" s="445">
        <v>3805</v>
      </c>
      <c r="F526" s="446">
        <v>42040</v>
      </c>
      <c r="G526" s="447">
        <v>226666.67</v>
      </c>
      <c r="H526" s="447">
        <v>226665.67</v>
      </c>
      <c r="I526" s="447">
        <v>1</v>
      </c>
      <c r="J526" s="957" t="s">
        <v>289</v>
      </c>
      <c r="K526" s="957" t="s">
        <v>722</v>
      </c>
      <c r="L526" s="445" t="s">
        <v>260</v>
      </c>
      <c r="M526" s="445">
        <v>2777</v>
      </c>
      <c r="N526" s="448">
        <v>45716</v>
      </c>
      <c r="O526" s="449" t="s">
        <v>723</v>
      </c>
      <c r="P526" s="450"/>
      <c r="Q526" s="2"/>
      <c r="R526" s="2"/>
    </row>
    <row r="527" spans="2:18" s="451" customFormat="1" ht="15.75" x14ac:dyDescent="0.25">
      <c r="B527" s="443"/>
      <c r="C527" s="444" t="s">
        <v>721</v>
      </c>
      <c r="D527" s="445">
        <v>2777</v>
      </c>
      <c r="E527" s="445">
        <v>3806</v>
      </c>
      <c r="F527" s="446">
        <v>42040</v>
      </c>
      <c r="G527" s="447">
        <v>226666.67</v>
      </c>
      <c r="H527" s="447">
        <v>226665.67</v>
      </c>
      <c r="I527" s="447">
        <v>1</v>
      </c>
      <c r="J527" s="957" t="s">
        <v>289</v>
      </c>
      <c r="K527" s="957" t="s">
        <v>722</v>
      </c>
      <c r="L527" s="445" t="s">
        <v>260</v>
      </c>
      <c r="M527" s="445">
        <v>2777</v>
      </c>
      <c r="N527" s="448">
        <v>45716</v>
      </c>
      <c r="O527" s="449" t="s">
        <v>723</v>
      </c>
      <c r="P527" s="450"/>
      <c r="Q527" s="2"/>
      <c r="R527" s="2"/>
    </row>
    <row r="528" spans="2:18" s="451" customFormat="1" ht="15.75" x14ac:dyDescent="0.25">
      <c r="B528" s="443"/>
      <c r="C528" s="444" t="s">
        <v>721</v>
      </c>
      <c r="D528" s="445">
        <v>2777</v>
      </c>
      <c r="E528" s="445">
        <v>3807</v>
      </c>
      <c r="F528" s="446">
        <v>42040</v>
      </c>
      <c r="G528" s="447">
        <v>226666.67</v>
      </c>
      <c r="H528" s="447">
        <v>226665.67</v>
      </c>
      <c r="I528" s="447">
        <v>1</v>
      </c>
      <c r="J528" s="957" t="s">
        <v>289</v>
      </c>
      <c r="K528" s="957" t="s">
        <v>722</v>
      </c>
      <c r="L528" s="445" t="s">
        <v>260</v>
      </c>
      <c r="M528" s="445">
        <v>2777</v>
      </c>
      <c r="N528" s="448">
        <v>45716</v>
      </c>
      <c r="O528" s="449" t="s">
        <v>723</v>
      </c>
      <c r="P528" s="450"/>
      <c r="Q528" s="2"/>
      <c r="R528" s="2"/>
    </row>
    <row r="529" spans="2:18" s="451" customFormat="1" ht="15.75" x14ac:dyDescent="0.25">
      <c r="B529" s="443"/>
      <c r="C529" s="444" t="s">
        <v>721</v>
      </c>
      <c r="D529" s="445">
        <v>2777</v>
      </c>
      <c r="E529" s="445">
        <v>3808</v>
      </c>
      <c r="F529" s="446">
        <v>42040</v>
      </c>
      <c r="G529" s="447">
        <v>226666.67</v>
      </c>
      <c r="H529" s="447">
        <v>226665.67</v>
      </c>
      <c r="I529" s="447">
        <v>1</v>
      </c>
      <c r="J529" s="957" t="s">
        <v>289</v>
      </c>
      <c r="K529" s="957" t="s">
        <v>722</v>
      </c>
      <c r="L529" s="445" t="s">
        <v>260</v>
      </c>
      <c r="M529" s="445">
        <v>2777</v>
      </c>
      <c r="N529" s="448">
        <v>45716</v>
      </c>
      <c r="O529" s="449" t="s">
        <v>723</v>
      </c>
      <c r="P529" s="450"/>
      <c r="Q529" s="2"/>
      <c r="R529" s="2"/>
    </row>
    <row r="530" spans="2:18" s="451" customFormat="1" ht="15.75" x14ac:dyDescent="0.25">
      <c r="B530" s="443"/>
      <c r="C530" s="444" t="s">
        <v>721</v>
      </c>
      <c r="D530" s="445">
        <v>2777</v>
      </c>
      <c r="E530" s="445">
        <v>3809</v>
      </c>
      <c r="F530" s="446">
        <v>42040</v>
      </c>
      <c r="G530" s="447">
        <v>226666.67</v>
      </c>
      <c r="H530" s="447">
        <v>226665.67</v>
      </c>
      <c r="I530" s="447">
        <v>1</v>
      </c>
      <c r="J530" s="957" t="s">
        <v>289</v>
      </c>
      <c r="K530" s="957" t="s">
        <v>722</v>
      </c>
      <c r="L530" s="445" t="s">
        <v>260</v>
      </c>
      <c r="M530" s="445">
        <v>2777</v>
      </c>
      <c r="N530" s="448">
        <v>45716</v>
      </c>
      <c r="O530" s="449" t="s">
        <v>723</v>
      </c>
      <c r="P530" s="450"/>
      <c r="Q530" s="2"/>
      <c r="R530" s="2"/>
    </row>
    <row r="531" spans="2:18" s="451" customFormat="1" ht="15.75" x14ac:dyDescent="0.25">
      <c r="B531" s="443"/>
      <c r="C531" s="444" t="s">
        <v>721</v>
      </c>
      <c r="D531" s="445">
        <v>2777</v>
      </c>
      <c r="E531" s="445">
        <v>3810</v>
      </c>
      <c r="F531" s="446">
        <v>42040</v>
      </c>
      <c r="G531" s="447">
        <v>226666.67</v>
      </c>
      <c r="H531" s="447">
        <v>226665.67</v>
      </c>
      <c r="I531" s="447">
        <v>1</v>
      </c>
      <c r="J531" s="957" t="s">
        <v>289</v>
      </c>
      <c r="K531" s="957" t="s">
        <v>722</v>
      </c>
      <c r="L531" s="445" t="s">
        <v>260</v>
      </c>
      <c r="M531" s="445">
        <v>2777</v>
      </c>
      <c r="N531" s="448">
        <v>45716</v>
      </c>
      <c r="O531" s="449" t="s">
        <v>723</v>
      </c>
      <c r="P531" s="450"/>
      <c r="Q531" s="2"/>
      <c r="R531" s="2"/>
    </row>
    <row r="532" spans="2:18" s="451" customFormat="1" ht="15.75" x14ac:dyDescent="0.25">
      <c r="B532" s="443"/>
      <c r="C532" s="444" t="s">
        <v>721</v>
      </c>
      <c r="D532" s="445">
        <v>2777</v>
      </c>
      <c r="E532" s="445">
        <v>3811</v>
      </c>
      <c r="F532" s="446">
        <v>42040</v>
      </c>
      <c r="G532" s="447">
        <v>226667.67</v>
      </c>
      <c r="H532" s="447">
        <v>226666.67</v>
      </c>
      <c r="I532" s="447">
        <v>1</v>
      </c>
      <c r="J532" s="957" t="s">
        <v>289</v>
      </c>
      <c r="K532" s="957" t="s">
        <v>722</v>
      </c>
      <c r="L532" s="445" t="s">
        <v>260</v>
      </c>
      <c r="M532" s="445">
        <v>2777</v>
      </c>
      <c r="N532" s="448">
        <v>45716</v>
      </c>
      <c r="O532" s="449" t="s">
        <v>723</v>
      </c>
      <c r="P532" s="450"/>
      <c r="Q532" s="2"/>
      <c r="R532" s="2"/>
    </row>
    <row r="533" spans="2:18" s="451" customFormat="1" ht="15.75" x14ac:dyDescent="0.25">
      <c r="B533" s="443"/>
      <c r="C533" s="444" t="s">
        <v>721</v>
      </c>
      <c r="D533" s="445">
        <v>2777</v>
      </c>
      <c r="E533" s="445">
        <v>3812</v>
      </c>
      <c r="F533" s="446">
        <v>42040</v>
      </c>
      <c r="G533" s="447">
        <v>226667.67</v>
      </c>
      <c r="H533" s="447">
        <v>226666.67</v>
      </c>
      <c r="I533" s="447">
        <v>1</v>
      </c>
      <c r="J533" s="957" t="s">
        <v>289</v>
      </c>
      <c r="K533" s="957" t="s">
        <v>722</v>
      </c>
      <c r="L533" s="445" t="s">
        <v>260</v>
      </c>
      <c r="M533" s="445">
        <v>2777</v>
      </c>
      <c r="N533" s="448">
        <v>45716</v>
      </c>
      <c r="O533" s="449" t="s">
        <v>723</v>
      </c>
      <c r="P533" s="450"/>
      <c r="Q533" s="2"/>
      <c r="R533" s="2"/>
    </row>
    <row r="534" spans="2:18" s="451" customFormat="1" ht="15.75" x14ac:dyDescent="0.25">
      <c r="B534" s="443"/>
      <c r="C534" s="444" t="s">
        <v>721</v>
      </c>
      <c r="D534" s="445">
        <v>2777</v>
      </c>
      <c r="E534" s="445">
        <v>3813</v>
      </c>
      <c r="F534" s="446">
        <v>42040</v>
      </c>
      <c r="G534" s="447">
        <v>226667.67</v>
      </c>
      <c r="H534" s="447">
        <v>226666.67</v>
      </c>
      <c r="I534" s="447">
        <v>1</v>
      </c>
      <c r="J534" s="957" t="s">
        <v>289</v>
      </c>
      <c r="K534" s="957" t="s">
        <v>722</v>
      </c>
      <c r="L534" s="445" t="s">
        <v>260</v>
      </c>
      <c r="M534" s="445">
        <v>2777</v>
      </c>
      <c r="N534" s="448">
        <v>45716</v>
      </c>
      <c r="O534" s="449" t="s">
        <v>723</v>
      </c>
      <c r="P534" s="450"/>
      <c r="Q534" s="2"/>
      <c r="R534" s="2"/>
    </row>
    <row r="535" spans="2:18" s="451" customFormat="1" ht="15.75" x14ac:dyDescent="0.25">
      <c r="B535" s="443"/>
      <c r="C535" s="444" t="s">
        <v>721</v>
      </c>
      <c r="D535" s="445">
        <v>2777</v>
      </c>
      <c r="E535" s="445">
        <v>3814</v>
      </c>
      <c r="F535" s="446">
        <v>42040</v>
      </c>
      <c r="G535" s="447">
        <v>226666.67</v>
      </c>
      <c r="H535" s="447">
        <v>226665.67</v>
      </c>
      <c r="I535" s="447">
        <v>1</v>
      </c>
      <c r="J535" s="957" t="s">
        <v>289</v>
      </c>
      <c r="K535" s="957" t="s">
        <v>722</v>
      </c>
      <c r="L535" s="445" t="s">
        <v>260</v>
      </c>
      <c r="M535" s="445">
        <v>2777</v>
      </c>
      <c r="N535" s="448">
        <v>45716</v>
      </c>
      <c r="O535" s="449" t="s">
        <v>723</v>
      </c>
      <c r="P535" s="450"/>
      <c r="Q535" s="2"/>
      <c r="R535" s="2"/>
    </row>
    <row r="536" spans="2:18" s="451" customFormat="1" ht="15.75" x14ac:dyDescent="0.25">
      <c r="B536" s="443"/>
      <c r="C536" s="444" t="s">
        <v>721</v>
      </c>
      <c r="D536" s="445">
        <v>2777</v>
      </c>
      <c r="E536" s="445">
        <v>3815</v>
      </c>
      <c r="F536" s="446">
        <v>42040</v>
      </c>
      <c r="G536" s="447">
        <v>226666.67</v>
      </c>
      <c r="H536" s="447">
        <v>226665.67</v>
      </c>
      <c r="I536" s="447">
        <v>1</v>
      </c>
      <c r="J536" s="957" t="s">
        <v>289</v>
      </c>
      <c r="K536" s="957" t="s">
        <v>722</v>
      </c>
      <c r="L536" s="445" t="s">
        <v>260</v>
      </c>
      <c r="M536" s="445">
        <v>2777</v>
      </c>
      <c r="N536" s="448">
        <v>45716</v>
      </c>
      <c r="O536" s="449" t="s">
        <v>723</v>
      </c>
      <c r="P536" s="450"/>
      <c r="Q536" s="2"/>
      <c r="R536" s="2"/>
    </row>
    <row r="537" spans="2:18" s="451" customFormat="1" ht="15.75" x14ac:dyDescent="0.25">
      <c r="B537" s="443"/>
      <c r="C537" s="444" t="s">
        <v>721</v>
      </c>
      <c r="D537" s="445">
        <v>2777</v>
      </c>
      <c r="E537" s="445">
        <v>3816</v>
      </c>
      <c r="F537" s="446">
        <v>42040</v>
      </c>
      <c r="G537" s="447">
        <v>226666.67</v>
      </c>
      <c r="H537" s="447">
        <v>226665.67</v>
      </c>
      <c r="I537" s="447">
        <v>1</v>
      </c>
      <c r="J537" s="957" t="s">
        <v>289</v>
      </c>
      <c r="K537" s="957" t="s">
        <v>722</v>
      </c>
      <c r="L537" s="445" t="s">
        <v>260</v>
      </c>
      <c r="M537" s="445">
        <v>2777</v>
      </c>
      <c r="N537" s="448">
        <v>45716</v>
      </c>
      <c r="O537" s="449" t="s">
        <v>723</v>
      </c>
      <c r="P537" s="450"/>
      <c r="Q537" s="2"/>
      <c r="R537" s="2"/>
    </row>
    <row r="538" spans="2:18" s="451" customFormat="1" ht="15.75" x14ac:dyDescent="0.25">
      <c r="B538" s="443"/>
      <c r="C538" s="444" t="s">
        <v>721</v>
      </c>
      <c r="D538" s="445">
        <v>2777</v>
      </c>
      <c r="E538" s="445">
        <v>3817</v>
      </c>
      <c r="F538" s="446">
        <v>42040</v>
      </c>
      <c r="G538" s="447">
        <v>226666.67</v>
      </c>
      <c r="H538" s="447">
        <v>226665.67</v>
      </c>
      <c r="I538" s="447">
        <v>1</v>
      </c>
      <c r="J538" s="957" t="s">
        <v>289</v>
      </c>
      <c r="K538" s="957" t="s">
        <v>722</v>
      </c>
      <c r="L538" s="445" t="s">
        <v>260</v>
      </c>
      <c r="M538" s="445">
        <v>2777</v>
      </c>
      <c r="N538" s="448">
        <v>45716</v>
      </c>
      <c r="O538" s="449" t="s">
        <v>723</v>
      </c>
      <c r="P538" s="450"/>
      <c r="Q538" s="2"/>
      <c r="R538" s="2"/>
    </row>
    <row r="539" spans="2:18" s="451" customFormat="1" ht="15.75" x14ac:dyDescent="0.25">
      <c r="B539" s="443"/>
      <c r="C539" s="444" t="s">
        <v>721</v>
      </c>
      <c r="D539" s="445">
        <v>2777</v>
      </c>
      <c r="E539" s="445">
        <v>3818</v>
      </c>
      <c r="F539" s="446">
        <v>42040</v>
      </c>
      <c r="G539" s="447">
        <v>226666.67</v>
      </c>
      <c r="H539" s="447">
        <v>226665.67</v>
      </c>
      <c r="I539" s="447">
        <v>1</v>
      </c>
      <c r="J539" s="957" t="s">
        <v>289</v>
      </c>
      <c r="K539" s="957" t="s">
        <v>722</v>
      </c>
      <c r="L539" s="445" t="s">
        <v>260</v>
      </c>
      <c r="M539" s="445">
        <v>2777</v>
      </c>
      <c r="N539" s="448">
        <v>45716</v>
      </c>
      <c r="O539" s="449" t="s">
        <v>723</v>
      </c>
      <c r="P539" s="450"/>
      <c r="Q539" s="2"/>
      <c r="R539" s="2"/>
    </row>
    <row r="540" spans="2:18" s="451" customFormat="1" ht="15.75" x14ac:dyDescent="0.25">
      <c r="B540" s="443"/>
      <c r="C540" s="444" t="s">
        <v>721</v>
      </c>
      <c r="D540" s="445">
        <v>2777</v>
      </c>
      <c r="E540" s="445">
        <v>3819</v>
      </c>
      <c r="F540" s="446">
        <v>42040</v>
      </c>
      <c r="G540" s="447">
        <v>226666.67</v>
      </c>
      <c r="H540" s="447">
        <v>226665.67</v>
      </c>
      <c r="I540" s="447">
        <v>1</v>
      </c>
      <c r="J540" s="957" t="s">
        <v>289</v>
      </c>
      <c r="K540" s="957" t="s">
        <v>722</v>
      </c>
      <c r="L540" s="445" t="s">
        <v>260</v>
      </c>
      <c r="M540" s="445">
        <v>2777</v>
      </c>
      <c r="N540" s="448">
        <v>45716</v>
      </c>
      <c r="O540" s="449" t="s">
        <v>723</v>
      </c>
      <c r="P540" s="450"/>
      <c r="Q540" s="2"/>
      <c r="R540" s="2"/>
    </row>
    <row r="541" spans="2:18" s="451" customFormat="1" ht="15.75" x14ac:dyDescent="0.25">
      <c r="B541" s="443"/>
      <c r="C541" s="444" t="s">
        <v>721</v>
      </c>
      <c r="D541" s="445">
        <v>2777</v>
      </c>
      <c r="E541" s="445">
        <v>3820</v>
      </c>
      <c r="F541" s="446">
        <v>42040</v>
      </c>
      <c r="G541" s="447">
        <v>226666.67</v>
      </c>
      <c r="H541" s="447">
        <v>226665.67</v>
      </c>
      <c r="I541" s="447">
        <v>1</v>
      </c>
      <c r="J541" s="957" t="s">
        <v>289</v>
      </c>
      <c r="K541" s="957" t="s">
        <v>722</v>
      </c>
      <c r="L541" s="445" t="s">
        <v>260</v>
      </c>
      <c r="M541" s="445">
        <v>2777</v>
      </c>
      <c r="N541" s="448">
        <v>45716</v>
      </c>
      <c r="O541" s="449" t="s">
        <v>723</v>
      </c>
      <c r="P541" s="450"/>
      <c r="Q541" s="2"/>
      <c r="R541" s="2"/>
    </row>
    <row r="542" spans="2:18" s="451" customFormat="1" ht="15.75" x14ac:dyDescent="0.25">
      <c r="B542" s="443"/>
      <c r="C542" s="444" t="s">
        <v>721</v>
      </c>
      <c r="D542" s="445">
        <v>2777</v>
      </c>
      <c r="E542" s="445">
        <v>3821</v>
      </c>
      <c r="F542" s="446">
        <v>42040</v>
      </c>
      <c r="G542" s="447">
        <v>226666.67</v>
      </c>
      <c r="H542" s="447">
        <v>226665.67</v>
      </c>
      <c r="I542" s="447">
        <v>1</v>
      </c>
      <c r="J542" s="957" t="s">
        <v>289</v>
      </c>
      <c r="K542" s="957" t="s">
        <v>722</v>
      </c>
      <c r="L542" s="445" t="s">
        <v>260</v>
      </c>
      <c r="M542" s="445">
        <v>2777</v>
      </c>
      <c r="N542" s="448">
        <v>45716</v>
      </c>
      <c r="O542" s="449" t="s">
        <v>723</v>
      </c>
      <c r="P542" s="450"/>
      <c r="Q542" s="2"/>
      <c r="R542" s="2"/>
    </row>
    <row r="543" spans="2:18" s="451" customFormat="1" ht="15.75" x14ac:dyDescent="0.25">
      <c r="B543" s="443"/>
      <c r="C543" s="444" t="s">
        <v>721</v>
      </c>
      <c r="D543" s="445">
        <v>2777</v>
      </c>
      <c r="E543" s="445">
        <v>3822</v>
      </c>
      <c r="F543" s="446">
        <v>42040</v>
      </c>
      <c r="G543" s="447">
        <v>226666.67</v>
      </c>
      <c r="H543" s="447">
        <v>226665.67</v>
      </c>
      <c r="I543" s="447">
        <v>1</v>
      </c>
      <c r="J543" s="957" t="s">
        <v>289</v>
      </c>
      <c r="K543" s="957" t="s">
        <v>722</v>
      </c>
      <c r="L543" s="445" t="s">
        <v>260</v>
      </c>
      <c r="M543" s="445">
        <v>2777</v>
      </c>
      <c r="N543" s="448">
        <v>45716</v>
      </c>
      <c r="O543" s="449" t="s">
        <v>723</v>
      </c>
      <c r="P543" s="450"/>
      <c r="Q543" s="2"/>
      <c r="R543" s="2"/>
    </row>
    <row r="544" spans="2:18" s="451" customFormat="1" ht="15.75" x14ac:dyDescent="0.25">
      <c r="B544" s="443"/>
      <c r="C544" s="444" t="s">
        <v>721</v>
      </c>
      <c r="D544" s="445">
        <v>2777</v>
      </c>
      <c r="E544" s="445">
        <v>3823</v>
      </c>
      <c r="F544" s="446">
        <v>42040</v>
      </c>
      <c r="G544" s="447">
        <v>226666.67</v>
      </c>
      <c r="H544" s="447">
        <v>226665.67</v>
      </c>
      <c r="I544" s="447">
        <v>1</v>
      </c>
      <c r="J544" s="957" t="s">
        <v>289</v>
      </c>
      <c r="K544" s="957" t="s">
        <v>722</v>
      </c>
      <c r="L544" s="445" t="s">
        <v>260</v>
      </c>
      <c r="M544" s="445">
        <v>2777</v>
      </c>
      <c r="N544" s="448">
        <v>45716</v>
      </c>
      <c r="O544" s="449" t="s">
        <v>723</v>
      </c>
      <c r="P544" s="450"/>
      <c r="Q544" s="2"/>
      <c r="R544" s="2"/>
    </row>
    <row r="545" spans="2:18" s="451" customFormat="1" ht="15.75" x14ac:dyDescent="0.25">
      <c r="B545" s="443"/>
      <c r="C545" s="444" t="s">
        <v>721</v>
      </c>
      <c r="D545" s="445">
        <v>2777</v>
      </c>
      <c r="E545" s="445">
        <v>3824</v>
      </c>
      <c r="F545" s="446">
        <v>42040</v>
      </c>
      <c r="G545" s="447">
        <v>226666.67</v>
      </c>
      <c r="H545" s="447">
        <v>226665.67</v>
      </c>
      <c r="I545" s="447">
        <v>1</v>
      </c>
      <c r="J545" s="957" t="s">
        <v>289</v>
      </c>
      <c r="K545" s="957" t="s">
        <v>722</v>
      </c>
      <c r="L545" s="445" t="s">
        <v>260</v>
      </c>
      <c r="M545" s="445">
        <v>2777</v>
      </c>
      <c r="N545" s="448">
        <v>45716</v>
      </c>
      <c r="O545" s="449" t="s">
        <v>723</v>
      </c>
      <c r="P545" s="450"/>
      <c r="Q545" s="2"/>
      <c r="R545" s="2"/>
    </row>
    <row r="546" spans="2:18" s="451" customFormat="1" ht="15.75" x14ac:dyDescent="0.25">
      <c r="B546" s="443"/>
      <c r="C546" s="444" t="s">
        <v>721</v>
      </c>
      <c r="D546" s="445">
        <v>2777</v>
      </c>
      <c r="E546" s="445">
        <v>3825</v>
      </c>
      <c r="F546" s="446">
        <v>42040</v>
      </c>
      <c r="G546" s="447">
        <v>226666.67</v>
      </c>
      <c r="H546" s="447">
        <v>226665.67</v>
      </c>
      <c r="I546" s="447">
        <v>1</v>
      </c>
      <c r="J546" s="957" t="s">
        <v>289</v>
      </c>
      <c r="K546" s="957" t="s">
        <v>722</v>
      </c>
      <c r="L546" s="445" t="s">
        <v>260</v>
      </c>
      <c r="M546" s="445">
        <v>2777</v>
      </c>
      <c r="N546" s="448">
        <v>45716</v>
      </c>
      <c r="O546" s="449" t="s">
        <v>723</v>
      </c>
      <c r="P546" s="450"/>
      <c r="Q546" s="2"/>
      <c r="R546" s="2"/>
    </row>
    <row r="547" spans="2:18" s="451" customFormat="1" ht="15.75" x14ac:dyDescent="0.25">
      <c r="B547" s="443"/>
      <c r="C547" s="444" t="s">
        <v>721</v>
      </c>
      <c r="D547" s="445">
        <v>2777</v>
      </c>
      <c r="E547" s="445">
        <v>3826</v>
      </c>
      <c r="F547" s="446">
        <v>42040</v>
      </c>
      <c r="G547" s="447">
        <v>226666.67</v>
      </c>
      <c r="H547" s="447">
        <v>226665.67</v>
      </c>
      <c r="I547" s="447">
        <v>1</v>
      </c>
      <c r="J547" s="957" t="s">
        <v>289</v>
      </c>
      <c r="K547" s="957" t="s">
        <v>722</v>
      </c>
      <c r="L547" s="445" t="s">
        <v>260</v>
      </c>
      <c r="M547" s="445">
        <v>2777</v>
      </c>
      <c r="N547" s="448">
        <v>45716</v>
      </c>
      <c r="O547" s="449" t="s">
        <v>723</v>
      </c>
      <c r="P547" s="450"/>
      <c r="Q547" s="2"/>
      <c r="R547" s="2"/>
    </row>
    <row r="548" spans="2:18" s="451" customFormat="1" ht="15.75" x14ac:dyDescent="0.25">
      <c r="B548" s="443"/>
      <c r="C548" s="444" t="s">
        <v>721</v>
      </c>
      <c r="D548" s="445">
        <v>2777</v>
      </c>
      <c r="E548" s="445">
        <v>3827</v>
      </c>
      <c r="F548" s="446">
        <v>42040</v>
      </c>
      <c r="G548" s="447">
        <v>226666.67</v>
      </c>
      <c r="H548" s="447">
        <v>226665.67</v>
      </c>
      <c r="I548" s="447">
        <v>1</v>
      </c>
      <c r="J548" s="957" t="s">
        <v>289</v>
      </c>
      <c r="K548" s="957" t="s">
        <v>722</v>
      </c>
      <c r="L548" s="445" t="s">
        <v>260</v>
      </c>
      <c r="M548" s="445">
        <v>2777</v>
      </c>
      <c r="N548" s="448">
        <v>45716</v>
      </c>
      <c r="O548" s="449" t="s">
        <v>723</v>
      </c>
      <c r="P548" s="450"/>
      <c r="Q548" s="2"/>
      <c r="R548" s="2"/>
    </row>
    <row r="549" spans="2:18" s="451" customFormat="1" ht="15.75" x14ac:dyDescent="0.25">
      <c r="B549" s="443"/>
      <c r="C549" s="444" t="s">
        <v>721</v>
      </c>
      <c r="D549" s="445">
        <v>2777</v>
      </c>
      <c r="E549" s="445">
        <v>3828</v>
      </c>
      <c r="F549" s="446">
        <v>42040</v>
      </c>
      <c r="G549" s="447">
        <v>226666.67</v>
      </c>
      <c r="H549" s="447">
        <v>226665.67</v>
      </c>
      <c r="I549" s="447">
        <v>1</v>
      </c>
      <c r="J549" s="957" t="s">
        <v>289</v>
      </c>
      <c r="K549" s="957" t="s">
        <v>722</v>
      </c>
      <c r="L549" s="445" t="s">
        <v>260</v>
      </c>
      <c r="M549" s="445">
        <v>2777</v>
      </c>
      <c r="N549" s="448">
        <v>45716</v>
      </c>
      <c r="O549" s="449" t="s">
        <v>723</v>
      </c>
      <c r="P549" s="450"/>
      <c r="Q549" s="2"/>
      <c r="R549" s="2"/>
    </row>
    <row r="550" spans="2:18" s="451" customFormat="1" ht="15.75" x14ac:dyDescent="0.25">
      <c r="B550" s="443"/>
      <c r="C550" s="444" t="s">
        <v>721</v>
      </c>
      <c r="D550" s="445">
        <v>2777</v>
      </c>
      <c r="E550" s="445">
        <v>3829</v>
      </c>
      <c r="F550" s="446">
        <v>42040</v>
      </c>
      <c r="G550" s="447">
        <v>226666.67</v>
      </c>
      <c r="H550" s="447">
        <v>226665.67</v>
      </c>
      <c r="I550" s="447">
        <v>1</v>
      </c>
      <c r="J550" s="957" t="s">
        <v>289</v>
      </c>
      <c r="K550" s="957" t="s">
        <v>722</v>
      </c>
      <c r="L550" s="445" t="s">
        <v>260</v>
      </c>
      <c r="M550" s="445">
        <v>2777</v>
      </c>
      <c r="N550" s="448">
        <v>45716</v>
      </c>
      <c r="O550" s="449" t="s">
        <v>723</v>
      </c>
      <c r="P550" s="450"/>
      <c r="Q550" s="2"/>
      <c r="R550" s="2"/>
    </row>
    <row r="551" spans="2:18" s="451" customFormat="1" ht="15.75" x14ac:dyDescent="0.25">
      <c r="B551" s="443"/>
      <c r="C551" s="444" t="s">
        <v>721</v>
      </c>
      <c r="D551" s="445">
        <v>2777</v>
      </c>
      <c r="E551" s="445">
        <v>3830</v>
      </c>
      <c r="F551" s="446">
        <v>42040</v>
      </c>
      <c r="G551" s="447">
        <v>226666.67</v>
      </c>
      <c r="H551" s="447">
        <v>226665.67</v>
      </c>
      <c r="I551" s="447">
        <v>1</v>
      </c>
      <c r="J551" s="957" t="s">
        <v>289</v>
      </c>
      <c r="K551" s="957" t="s">
        <v>722</v>
      </c>
      <c r="L551" s="445" t="s">
        <v>260</v>
      </c>
      <c r="M551" s="445">
        <v>2777</v>
      </c>
      <c r="N551" s="448">
        <v>45716</v>
      </c>
      <c r="O551" s="449" t="s">
        <v>723</v>
      </c>
      <c r="P551" s="450"/>
      <c r="Q551" s="2"/>
      <c r="R551" s="2"/>
    </row>
    <row r="552" spans="2:18" s="451" customFormat="1" ht="15.75" x14ac:dyDescent="0.25">
      <c r="B552" s="443"/>
      <c r="C552" s="444" t="s">
        <v>721</v>
      </c>
      <c r="D552" s="445">
        <v>2777</v>
      </c>
      <c r="E552" s="445">
        <v>3831</v>
      </c>
      <c r="F552" s="446">
        <v>42040</v>
      </c>
      <c r="G552" s="447">
        <v>226666.67</v>
      </c>
      <c r="H552" s="447">
        <v>226665.67</v>
      </c>
      <c r="I552" s="447">
        <v>1</v>
      </c>
      <c r="J552" s="957" t="s">
        <v>289</v>
      </c>
      <c r="K552" s="957" t="s">
        <v>722</v>
      </c>
      <c r="L552" s="445" t="s">
        <v>260</v>
      </c>
      <c r="M552" s="445">
        <v>2777</v>
      </c>
      <c r="N552" s="448">
        <v>45716</v>
      </c>
      <c r="O552" s="449" t="s">
        <v>723</v>
      </c>
      <c r="P552" s="450"/>
      <c r="Q552" s="2"/>
      <c r="R552" s="2"/>
    </row>
    <row r="553" spans="2:18" s="451" customFormat="1" ht="15.75" x14ac:dyDescent="0.25">
      <c r="B553" s="443"/>
      <c r="C553" s="444" t="s">
        <v>721</v>
      </c>
      <c r="D553" s="445">
        <v>2777</v>
      </c>
      <c r="E553" s="445">
        <v>3832</v>
      </c>
      <c r="F553" s="446">
        <v>42040</v>
      </c>
      <c r="G553" s="447">
        <v>226666.67</v>
      </c>
      <c r="H553" s="447">
        <v>226665.67</v>
      </c>
      <c r="I553" s="447">
        <v>1</v>
      </c>
      <c r="J553" s="957" t="s">
        <v>289</v>
      </c>
      <c r="K553" s="957" t="s">
        <v>722</v>
      </c>
      <c r="L553" s="445" t="s">
        <v>260</v>
      </c>
      <c r="M553" s="445">
        <v>2777</v>
      </c>
      <c r="N553" s="448">
        <v>45716</v>
      </c>
      <c r="O553" s="449" t="s">
        <v>723</v>
      </c>
      <c r="P553" s="450"/>
      <c r="Q553" s="2"/>
      <c r="R553" s="2"/>
    </row>
    <row r="554" spans="2:18" s="451" customFormat="1" ht="15.75" x14ac:dyDescent="0.25">
      <c r="B554" s="443"/>
      <c r="C554" s="444" t="s">
        <v>721</v>
      </c>
      <c r="D554" s="445">
        <v>2777</v>
      </c>
      <c r="E554" s="445">
        <v>3833</v>
      </c>
      <c r="F554" s="446">
        <v>42040</v>
      </c>
      <c r="G554" s="447">
        <v>226666.67</v>
      </c>
      <c r="H554" s="447">
        <v>226665.67</v>
      </c>
      <c r="I554" s="447">
        <v>1</v>
      </c>
      <c r="J554" s="957" t="s">
        <v>289</v>
      </c>
      <c r="K554" s="957" t="s">
        <v>722</v>
      </c>
      <c r="L554" s="445" t="s">
        <v>260</v>
      </c>
      <c r="M554" s="445">
        <v>2777</v>
      </c>
      <c r="N554" s="448">
        <v>45716</v>
      </c>
      <c r="O554" s="449" t="s">
        <v>723</v>
      </c>
      <c r="P554" s="450"/>
      <c r="Q554" s="2"/>
      <c r="R554" s="2"/>
    </row>
    <row r="555" spans="2:18" s="451" customFormat="1" ht="15.75" x14ac:dyDescent="0.25">
      <c r="B555" s="443"/>
      <c r="C555" s="444" t="s">
        <v>721</v>
      </c>
      <c r="D555" s="445">
        <v>2777</v>
      </c>
      <c r="E555" s="445">
        <v>3834</v>
      </c>
      <c r="F555" s="446">
        <v>42040</v>
      </c>
      <c r="G555" s="447">
        <v>226666.67</v>
      </c>
      <c r="H555" s="447">
        <v>226665.67</v>
      </c>
      <c r="I555" s="447">
        <v>1</v>
      </c>
      <c r="J555" s="957" t="s">
        <v>289</v>
      </c>
      <c r="K555" s="957" t="s">
        <v>722</v>
      </c>
      <c r="L555" s="445" t="s">
        <v>260</v>
      </c>
      <c r="M555" s="445">
        <v>2777</v>
      </c>
      <c r="N555" s="448">
        <v>45716</v>
      </c>
      <c r="O555" s="449" t="s">
        <v>723</v>
      </c>
      <c r="P555" s="450"/>
      <c r="Q555" s="2"/>
      <c r="R555" s="2"/>
    </row>
    <row r="556" spans="2:18" s="451" customFormat="1" ht="15.75" x14ac:dyDescent="0.25">
      <c r="B556" s="443"/>
      <c r="C556" s="444" t="s">
        <v>721</v>
      </c>
      <c r="D556" s="445">
        <v>2777</v>
      </c>
      <c r="E556" s="445">
        <v>3835</v>
      </c>
      <c r="F556" s="446">
        <v>42040</v>
      </c>
      <c r="G556" s="447">
        <v>226666.67</v>
      </c>
      <c r="H556" s="447">
        <v>226665.67</v>
      </c>
      <c r="I556" s="447">
        <v>1</v>
      </c>
      <c r="J556" s="957" t="s">
        <v>289</v>
      </c>
      <c r="K556" s="957" t="s">
        <v>722</v>
      </c>
      <c r="L556" s="445" t="s">
        <v>260</v>
      </c>
      <c r="M556" s="445">
        <v>2777</v>
      </c>
      <c r="N556" s="448">
        <v>45716</v>
      </c>
      <c r="O556" s="449" t="s">
        <v>723</v>
      </c>
      <c r="P556" s="450"/>
      <c r="Q556" s="2"/>
      <c r="R556" s="2"/>
    </row>
    <row r="557" spans="2:18" s="451" customFormat="1" ht="15.75" x14ac:dyDescent="0.25">
      <c r="B557" s="443"/>
      <c r="C557" s="444" t="s">
        <v>721</v>
      </c>
      <c r="D557" s="445">
        <v>2777</v>
      </c>
      <c r="E557" s="445">
        <v>3836</v>
      </c>
      <c r="F557" s="446">
        <v>42040</v>
      </c>
      <c r="G557" s="447">
        <v>226666.67</v>
      </c>
      <c r="H557" s="447">
        <v>226665.67</v>
      </c>
      <c r="I557" s="447">
        <v>1</v>
      </c>
      <c r="J557" s="957" t="s">
        <v>289</v>
      </c>
      <c r="K557" s="957" t="s">
        <v>722</v>
      </c>
      <c r="L557" s="445" t="s">
        <v>260</v>
      </c>
      <c r="M557" s="445">
        <v>2777</v>
      </c>
      <c r="N557" s="448">
        <v>45716</v>
      </c>
      <c r="O557" s="449" t="s">
        <v>723</v>
      </c>
      <c r="P557" s="450"/>
      <c r="Q557" s="2"/>
      <c r="R557" s="2"/>
    </row>
    <row r="558" spans="2:18" s="451" customFormat="1" ht="15.75" x14ac:dyDescent="0.25">
      <c r="B558" s="443"/>
      <c r="C558" s="444" t="s">
        <v>721</v>
      </c>
      <c r="D558" s="445">
        <v>2777</v>
      </c>
      <c r="E558" s="445">
        <v>3837</v>
      </c>
      <c r="F558" s="446">
        <v>42040</v>
      </c>
      <c r="G558" s="447">
        <v>226666.67</v>
      </c>
      <c r="H558" s="447">
        <v>226665.67</v>
      </c>
      <c r="I558" s="447">
        <v>1</v>
      </c>
      <c r="J558" s="957" t="s">
        <v>289</v>
      </c>
      <c r="K558" s="957" t="s">
        <v>722</v>
      </c>
      <c r="L558" s="445" t="s">
        <v>260</v>
      </c>
      <c r="M558" s="445">
        <v>2777</v>
      </c>
      <c r="N558" s="448">
        <v>45716</v>
      </c>
      <c r="O558" s="449" t="s">
        <v>723</v>
      </c>
      <c r="P558" s="450"/>
      <c r="Q558" s="2"/>
      <c r="R558" s="2"/>
    </row>
    <row r="559" spans="2:18" s="451" customFormat="1" ht="15.75" x14ac:dyDescent="0.25">
      <c r="B559" s="443"/>
      <c r="C559" s="444" t="s">
        <v>721</v>
      </c>
      <c r="D559" s="445">
        <v>2777</v>
      </c>
      <c r="E559" s="445">
        <v>3838</v>
      </c>
      <c r="F559" s="446">
        <v>42040</v>
      </c>
      <c r="G559" s="447">
        <v>226666.67</v>
      </c>
      <c r="H559" s="447">
        <v>226665.67</v>
      </c>
      <c r="I559" s="447">
        <v>1</v>
      </c>
      <c r="J559" s="957" t="s">
        <v>289</v>
      </c>
      <c r="K559" s="957" t="s">
        <v>722</v>
      </c>
      <c r="L559" s="445" t="s">
        <v>260</v>
      </c>
      <c r="M559" s="445">
        <v>2777</v>
      </c>
      <c r="N559" s="448">
        <v>45716</v>
      </c>
      <c r="O559" s="449" t="s">
        <v>723</v>
      </c>
      <c r="P559" s="450"/>
      <c r="Q559" s="2"/>
      <c r="R559" s="2"/>
    </row>
    <row r="560" spans="2:18" s="451" customFormat="1" ht="15.75" x14ac:dyDescent="0.25">
      <c r="B560" s="443"/>
      <c r="C560" s="444" t="s">
        <v>721</v>
      </c>
      <c r="D560" s="445">
        <v>2777</v>
      </c>
      <c r="E560" s="445">
        <v>3839</v>
      </c>
      <c r="F560" s="446">
        <v>42040</v>
      </c>
      <c r="G560" s="447">
        <v>226666.67</v>
      </c>
      <c r="H560" s="447">
        <v>226665.67</v>
      </c>
      <c r="I560" s="447">
        <v>1</v>
      </c>
      <c r="J560" s="957" t="s">
        <v>289</v>
      </c>
      <c r="K560" s="957" t="s">
        <v>722</v>
      </c>
      <c r="L560" s="445" t="s">
        <v>260</v>
      </c>
      <c r="M560" s="445">
        <v>2777</v>
      </c>
      <c r="N560" s="448">
        <v>45716</v>
      </c>
      <c r="O560" s="449" t="s">
        <v>723</v>
      </c>
      <c r="P560" s="450"/>
      <c r="Q560" s="2"/>
      <c r="R560" s="2"/>
    </row>
    <row r="561" spans="2:18" s="451" customFormat="1" ht="15.75" x14ac:dyDescent="0.25">
      <c r="B561" s="443"/>
      <c r="C561" s="444" t="s">
        <v>721</v>
      </c>
      <c r="D561" s="445">
        <v>2777</v>
      </c>
      <c r="E561" s="445">
        <v>3840</v>
      </c>
      <c r="F561" s="446">
        <v>42040</v>
      </c>
      <c r="G561" s="447">
        <v>226666.67</v>
      </c>
      <c r="H561" s="447">
        <v>226665.67</v>
      </c>
      <c r="I561" s="447">
        <v>1</v>
      </c>
      <c r="J561" s="957" t="s">
        <v>289</v>
      </c>
      <c r="K561" s="957" t="s">
        <v>722</v>
      </c>
      <c r="L561" s="445" t="s">
        <v>260</v>
      </c>
      <c r="M561" s="445">
        <v>2777</v>
      </c>
      <c r="N561" s="448">
        <v>45716</v>
      </c>
      <c r="O561" s="449" t="s">
        <v>723</v>
      </c>
      <c r="P561" s="450"/>
      <c r="Q561" s="2"/>
      <c r="R561" s="2"/>
    </row>
    <row r="562" spans="2:18" s="451" customFormat="1" ht="15.75" x14ac:dyDescent="0.25">
      <c r="B562" s="443"/>
      <c r="C562" s="444" t="s">
        <v>721</v>
      </c>
      <c r="D562" s="445">
        <v>2777</v>
      </c>
      <c r="E562" s="445">
        <v>3841</v>
      </c>
      <c r="F562" s="446">
        <v>42040</v>
      </c>
      <c r="G562" s="447">
        <v>226666.67</v>
      </c>
      <c r="H562" s="447">
        <v>226665.67</v>
      </c>
      <c r="I562" s="447">
        <v>1</v>
      </c>
      <c r="J562" s="957" t="s">
        <v>289</v>
      </c>
      <c r="K562" s="957" t="s">
        <v>722</v>
      </c>
      <c r="L562" s="445" t="s">
        <v>260</v>
      </c>
      <c r="M562" s="445">
        <v>2777</v>
      </c>
      <c r="N562" s="448">
        <v>45716</v>
      </c>
      <c r="O562" s="449" t="s">
        <v>723</v>
      </c>
      <c r="P562" s="450"/>
      <c r="Q562" s="2"/>
      <c r="R562" s="2"/>
    </row>
    <row r="563" spans="2:18" s="451" customFormat="1" ht="15.75" x14ac:dyDescent="0.25">
      <c r="B563" s="443"/>
      <c r="C563" s="444" t="s">
        <v>721</v>
      </c>
      <c r="D563" s="445">
        <v>2777</v>
      </c>
      <c r="E563" s="445">
        <v>3842</v>
      </c>
      <c r="F563" s="446">
        <v>42040</v>
      </c>
      <c r="G563" s="447">
        <v>226666.67</v>
      </c>
      <c r="H563" s="447">
        <v>226665.67</v>
      </c>
      <c r="I563" s="447">
        <v>1</v>
      </c>
      <c r="J563" s="957" t="s">
        <v>289</v>
      </c>
      <c r="K563" s="957" t="s">
        <v>722</v>
      </c>
      <c r="L563" s="445" t="s">
        <v>260</v>
      </c>
      <c r="M563" s="445">
        <v>2777</v>
      </c>
      <c r="N563" s="448">
        <v>45716</v>
      </c>
      <c r="O563" s="449" t="s">
        <v>723</v>
      </c>
      <c r="P563" s="450"/>
      <c r="Q563" s="2"/>
      <c r="R563" s="2"/>
    </row>
    <row r="564" spans="2:18" s="451" customFormat="1" ht="15.75" x14ac:dyDescent="0.25">
      <c r="B564" s="443"/>
      <c r="C564" s="444" t="s">
        <v>721</v>
      </c>
      <c r="D564" s="445">
        <v>2777</v>
      </c>
      <c r="E564" s="445">
        <v>3843</v>
      </c>
      <c r="F564" s="446">
        <v>42040</v>
      </c>
      <c r="G564" s="447">
        <v>226666.67</v>
      </c>
      <c r="H564" s="447">
        <v>226665.67</v>
      </c>
      <c r="I564" s="447">
        <v>1</v>
      </c>
      <c r="J564" s="957" t="s">
        <v>289</v>
      </c>
      <c r="K564" s="957" t="s">
        <v>722</v>
      </c>
      <c r="L564" s="445" t="s">
        <v>260</v>
      </c>
      <c r="M564" s="445">
        <v>2777</v>
      </c>
      <c r="N564" s="448">
        <v>45716</v>
      </c>
      <c r="O564" s="449" t="s">
        <v>723</v>
      </c>
      <c r="P564" s="450"/>
      <c r="Q564" s="2"/>
      <c r="R564" s="2"/>
    </row>
    <row r="565" spans="2:18" s="451" customFormat="1" ht="15.75" x14ac:dyDescent="0.25">
      <c r="B565" s="443"/>
      <c r="C565" s="444" t="s">
        <v>721</v>
      </c>
      <c r="D565" s="445">
        <v>2777</v>
      </c>
      <c r="E565" s="445">
        <v>3844</v>
      </c>
      <c r="F565" s="446">
        <v>42040</v>
      </c>
      <c r="G565" s="447">
        <v>226666.67</v>
      </c>
      <c r="H565" s="447">
        <v>226665.67</v>
      </c>
      <c r="I565" s="447">
        <v>1</v>
      </c>
      <c r="J565" s="957" t="s">
        <v>289</v>
      </c>
      <c r="K565" s="957" t="s">
        <v>722</v>
      </c>
      <c r="L565" s="445" t="s">
        <v>260</v>
      </c>
      <c r="M565" s="445">
        <v>2777</v>
      </c>
      <c r="N565" s="448">
        <v>45716</v>
      </c>
      <c r="O565" s="449" t="s">
        <v>723</v>
      </c>
      <c r="P565" s="450"/>
      <c r="Q565" s="2"/>
      <c r="R565" s="2"/>
    </row>
    <row r="566" spans="2:18" s="451" customFormat="1" ht="15.75" x14ac:dyDescent="0.25">
      <c r="B566" s="443"/>
      <c r="C566" s="444" t="s">
        <v>721</v>
      </c>
      <c r="D566" s="445">
        <v>2777</v>
      </c>
      <c r="E566" s="445">
        <v>3845</v>
      </c>
      <c r="F566" s="446">
        <v>42040</v>
      </c>
      <c r="G566" s="447">
        <v>226666.67</v>
      </c>
      <c r="H566" s="447">
        <v>226665.67</v>
      </c>
      <c r="I566" s="447">
        <v>1</v>
      </c>
      <c r="J566" s="957" t="s">
        <v>289</v>
      </c>
      <c r="K566" s="957" t="s">
        <v>722</v>
      </c>
      <c r="L566" s="445" t="s">
        <v>260</v>
      </c>
      <c r="M566" s="445">
        <v>2777</v>
      </c>
      <c r="N566" s="448">
        <v>45716</v>
      </c>
      <c r="O566" s="449" t="s">
        <v>723</v>
      </c>
      <c r="P566" s="450"/>
      <c r="Q566" s="2"/>
      <c r="R566" s="2"/>
    </row>
    <row r="567" spans="2:18" s="451" customFormat="1" ht="15.75" x14ac:dyDescent="0.25">
      <c r="B567" s="443"/>
      <c r="C567" s="444" t="s">
        <v>721</v>
      </c>
      <c r="D567" s="445">
        <v>2777</v>
      </c>
      <c r="E567" s="445">
        <v>3846</v>
      </c>
      <c r="F567" s="446">
        <v>42040</v>
      </c>
      <c r="G567" s="447">
        <v>226666.67</v>
      </c>
      <c r="H567" s="447">
        <v>226665.67</v>
      </c>
      <c r="I567" s="447">
        <v>1</v>
      </c>
      <c r="J567" s="957" t="s">
        <v>289</v>
      </c>
      <c r="K567" s="957" t="s">
        <v>722</v>
      </c>
      <c r="L567" s="445" t="s">
        <v>260</v>
      </c>
      <c r="M567" s="445">
        <v>2777</v>
      </c>
      <c r="N567" s="448">
        <v>45716</v>
      </c>
      <c r="O567" s="449" t="s">
        <v>723</v>
      </c>
      <c r="P567" s="450"/>
      <c r="Q567" s="2"/>
      <c r="R567" s="2"/>
    </row>
    <row r="568" spans="2:18" s="451" customFormat="1" ht="15.75" x14ac:dyDescent="0.25">
      <c r="B568" s="443"/>
      <c r="C568" s="444" t="s">
        <v>721</v>
      </c>
      <c r="D568" s="445">
        <v>2777</v>
      </c>
      <c r="E568" s="445">
        <v>3847</v>
      </c>
      <c r="F568" s="446">
        <v>42040</v>
      </c>
      <c r="G568" s="447">
        <v>226666.67</v>
      </c>
      <c r="H568" s="447">
        <v>226665.67</v>
      </c>
      <c r="I568" s="447">
        <v>1</v>
      </c>
      <c r="J568" s="957" t="s">
        <v>289</v>
      </c>
      <c r="K568" s="957" t="s">
        <v>722</v>
      </c>
      <c r="L568" s="445" t="s">
        <v>260</v>
      </c>
      <c r="M568" s="445">
        <v>2777</v>
      </c>
      <c r="N568" s="448">
        <v>45716</v>
      </c>
      <c r="O568" s="449" t="s">
        <v>723</v>
      </c>
      <c r="P568" s="450"/>
      <c r="Q568" s="2"/>
      <c r="R568" s="2"/>
    </row>
    <row r="569" spans="2:18" s="451" customFormat="1" ht="15.75" x14ac:dyDescent="0.25">
      <c r="B569" s="443"/>
      <c r="C569" s="444" t="s">
        <v>721</v>
      </c>
      <c r="D569" s="445">
        <v>2777</v>
      </c>
      <c r="E569" s="445">
        <v>3848</v>
      </c>
      <c r="F569" s="446">
        <v>42040</v>
      </c>
      <c r="G569" s="447">
        <v>226666.67</v>
      </c>
      <c r="H569" s="447">
        <v>226665.67</v>
      </c>
      <c r="I569" s="447">
        <v>1</v>
      </c>
      <c r="J569" s="957" t="s">
        <v>289</v>
      </c>
      <c r="K569" s="957" t="s">
        <v>722</v>
      </c>
      <c r="L569" s="445" t="s">
        <v>260</v>
      </c>
      <c r="M569" s="445">
        <v>2777</v>
      </c>
      <c r="N569" s="448">
        <v>45716</v>
      </c>
      <c r="O569" s="449" t="s">
        <v>723</v>
      </c>
      <c r="P569" s="450"/>
      <c r="Q569" s="2"/>
      <c r="R569" s="2"/>
    </row>
    <row r="570" spans="2:18" s="451" customFormat="1" ht="15.75" x14ac:dyDescent="0.25">
      <c r="B570" s="443"/>
      <c r="C570" s="444" t="s">
        <v>721</v>
      </c>
      <c r="D570" s="445">
        <v>2777</v>
      </c>
      <c r="E570" s="445">
        <v>3849</v>
      </c>
      <c r="F570" s="446">
        <v>42040</v>
      </c>
      <c r="G570" s="447">
        <v>226666.67</v>
      </c>
      <c r="H570" s="447">
        <v>226665.67</v>
      </c>
      <c r="I570" s="447">
        <v>1</v>
      </c>
      <c r="J570" s="957" t="s">
        <v>289</v>
      </c>
      <c r="K570" s="957" t="s">
        <v>722</v>
      </c>
      <c r="L570" s="445" t="s">
        <v>260</v>
      </c>
      <c r="M570" s="445">
        <v>2777</v>
      </c>
      <c r="N570" s="448">
        <v>45716</v>
      </c>
      <c r="O570" s="449" t="s">
        <v>723</v>
      </c>
      <c r="P570" s="450"/>
      <c r="Q570" s="2"/>
      <c r="R570" s="2"/>
    </row>
    <row r="571" spans="2:18" s="451" customFormat="1" ht="15.75" x14ac:dyDescent="0.25">
      <c r="B571" s="443"/>
      <c r="C571" s="444" t="s">
        <v>721</v>
      </c>
      <c r="D571" s="445">
        <v>2777</v>
      </c>
      <c r="E571" s="445">
        <v>3850</v>
      </c>
      <c r="F571" s="446">
        <v>42040</v>
      </c>
      <c r="G571" s="447">
        <v>226666.67</v>
      </c>
      <c r="H571" s="447">
        <v>226665.67</v>
      </c>
      <c r="I571" s="447">
        <v>1</v>
      </c>
      <c r="J571" s="957" t="s">
        <v>289</v>
      </c>
      <c r="K571" s="957" t="s">
        <v>722</v>
      </c>
      <c r="L571" s="445" t="s">
        <v>260</v>
      </c>
      <c r="M571" s="445">
        <v>2777</v>
      </c>
      <c r="N571" s="448">
        <v>45716</v>
      </c>
      <c r="O571" s="449" t="s">
        <v>723</v>
      </c>
      <c r="P571" s="450"/>
      <c r="Q571" s="2"/>
      <c r="R571" s="2"/>
    </row>
    <row r="572" spans="2:18" s="451" customFormat="1" ht="15.75" x14ac:dyDescent="0.25">
      <c r="B572" s="443"/>
      <c r="C572" s="444" t="s">
        <v>721</v>
      </c>
      <c r="D572" s="445">
        <v>2777</v>
      </c>
      <c r="E572" s="445">
        <v>3851</v>
      </c>
      <c r="F572" s="446">
        <v>42040</v>
      </c>
      <c r="G572" s="447">
        <v>226666.67</v>
      </c>
      <c r="H572" s="447">
        <v>226665.67</v>
      </c>
      <c r="I572" s="447">
        <v>1</v>
      </c>
      <c r="J572" s="957" t="s">
        <v>289</v>
      </c>
      <c r="K572" s="957" t="s">
        <v>722</v>
      </c>
      <c r="L572" s="445" t="s">
        <v>260</v>
      </c>
      <c r="M572" s="445">
        <v>2777</v>
      </c>
      <c r="N572" s="448">
        <v>45716</v>
      </c>
      <c r="O572" s="449" t="s">
        <v>723</v>
      </c>
      <c r="P572" s="450"/>
      <c r="Q572" s="2"/>
      <c r="R572" s="2"/>
    </row>
    <row r="573" spans="2:18" s="451" customFormat="1" ht="15.75" x14ac:dyDescent="0.25">
      <c r="B573" s="443"/>
      <c r="C573" s="444" t="s">
        <v>721</v>
      </c>
      <c r="D573" s="445">
        <v>2777</v>
      </c>
      <c r="E573" s="445">
        <v>3852</v>
      </c>
      <c r="F573" s="446">
        <v>42040</v>
      </c>
      <c r="G573" s="447">
        <v>226666.67</v>
      </c>
      <c r="H573" s="447">
        <v>226665.67</v>
      </c>
      <c r="I573" s="447">
        <v>1</v>
      </c>
      <c r="J573" s="957" t="s">
        <v>289</v>
      </c>
      <c r="K573" s="957" t="s">
        <v>722</v>
      </c>
      <c r="L573" s="445" t="s">
        <v>260</v>
      </c>
      <c r="M573" s="445">
        <v>2777</v>
      </c>
      <c r="N573" s="448">
        <v>45716</v>
      </c>
      <c r="O573" s="449" t="s">
        <v>723</v>
      </c>
      <c r="P573" s="450"/>
      <c r="Q573" s="2"/>
      <c r="R573" s="2"/>
    </row>
    <row r="574" spans="2:18" s="451" customFormat="1" ht="15.75" x14ac:dyDescent="0.25">
      <c r="B574" s="443"/>
      <c r="C574" s="444" t="s">
        <v>721</v>
      </c>
      <c r="D574" s="445">
        <v>2777</v>
      </c>
      <c r="E574" s="445">
        <v>3853</v>
      </c>
      <c r="F574" s="446">
        <v>42040</v>
      </c>
      <c r="G574" s="447">
        <v>226666.67</v>
      </c>
      <c r="H574" s="447">
        <v>226665.67</v>
      </c>
      <c r="I574" s="447">
        <v>1</v>
      </c>
      <c r="J574" s="957" t="s">
        <v>289</v>
      </c>
      <c r="K574" s="957" t="s">
        <v>722</v>
      </c>
      <c r="L574" s="445" t="s">
        <v>260</v>
      </c>
      <c r="M574" s="445">
        <v>2777</v>
      </c>
      <c r="N574" s="448">
        <v>45716</v>
      </c>
      <c r="O574" s="449" t="s">
        <v>723</v>
      </c>
      <c r="P574" s="450"/>
      <c r="Q574" s="2"/>
      <c r="R574" s="2"/>
    </row>
    <row r="575" spans="2:18" s="451" customFormat="1" ht="15.75" x14ac:dyDescent="0.25">
      <c r="B575" s="443"/>
      <c r="C575" s="444" t="s">
        <v>721</v>
      </c>
      <c r="D575" s="445">
        <v>2777</v>
      </c>
      <c r="E575" s="445">
        <v>3854</v>
      </c>
      <c r="F575" s="446">
        <v>42040</v>
      </c>
      <c r="G575" s="447">
        <v>226666.67</v>
      </c>
      <c r="H575" s="447">
        <v>226665.67</v>
      </c>
      <c r="I575" s="447">
        <v>1</v>
      </c>
      <c r="J575" s="957" t="s">
        <v>289</v>
      </c>
      <c r="K575" s="957" t="s">
        <v>722</v>
      </c>
      <c r="L575" s="445" t="s">
        <v>260</v>
      </c>
      <c r="M575" s="445">
        <v>2777</v>
      </c>
      <c r="N575" s="448">
        <v>45716</v>
      </c>
      <c r="O575" s="449" t="s">
        <v>723</v>
      </c>
      <c r="P575" s="450"/>
      <c r="Q575" s="2"/>
      <c r="R575" s="2"/>
    </row>
    <row r="576" spans="2:18" s="451" customFormat="1" ht="15.75" x14ac:dyDescent="0.25">
      <c r="B576" s="443"/>
      <c r="C576" s="444" t="s">
        <v>721</v>
      </c>
      <c r="D576" s="445">
        <v>2777</v>
      </c>
      <c r="E576" s="445">
        <v>3855</v>
      </c>
      <c r="F576" s="446">
        <v>42040</v>
      </c>
      <c r="G576" s="447">
        <v>226666.67</v>
      </c>
      <c r="H576" s="447">
        <v>226665.67</v>
      </c>
      <c r="I576" s="447">
        <v>1</v>
      </c>
      <c r="J576" s="957" t="s">
        <v>289</v>
      </c>
      <c r="K576" s="957" t="s">
        <v>722</v>
      </c>
      <c r="L576" s="445" t="s">
        <v>260</v>
      </c>
      <c r="M576" s="445">
        <v>2777</v>
      </c>
      <c r="N576" s="448">
        <v>45716</v>
      </c>
      <c r="O576" s="449" t="s">
        <v>723</v>
      </c>
      <c r="P576" s="450"/>
      <c r="Q576" s="2"/>
      <c r="R576" s="2"/>
    </row>
    <row r="577" spans="2:18" s="451" customFormat="1" ht="15.75" x14ac:dyDescent="0.25">
      <c r="B577" s="443"/>
      <c r="C577" s="444" t="s">
        <v>721</v>
      </c>
      <c r="D577" s="445">
        <v>2777</v>
      </c>
      <c r="E577" s="445">
        <v>3856</v>
      </c>
      <c r="F577" s="446">
        <v>42040</v>
      </c>
      <c r="G577" s="447">
        <v>226666.67</v>
      </c>
      <c r="H577" s="447">
        <v>226665.67</v>
      </c>
      <c r="I577" s="447">
        <v>1</v>
      </c>
      <c r="J577" s="957" t="s">
        <v>289</v>
      </c>
      <c r="K577" s="957" t="s">
        <v>722</v>
      </c>
      <c r="L577" s="445" t="s">
        <v>260</v>
      </c>
      <c r="M577" s="445">
        <v>2777</v>
      </c>
      <c r="N577" s="448">
        <v>45716</v>
      </c>
      <c r="O577" s="449" t="s">
        <v>723</v>
      </c>
      <c r="P577" s="450"/>
      <c r="Q577" s="2"/>
      <c r="R577" s="2"/>
    </row>
    <row r="578" spans="2:18" s="451" customFormat="1" ht="15.75" x14ac:dyDescent="0.25">
      <c r="B578" s="443"/>
      <c r="C578" s="444" t="s">
        <v>721</v>
      </c>
      <c r="D578" s="445">
        <v>2777</v>
      </c>
      <c r="E578" s="445">
        <v>3857</v>
      </c>
      <c r="F578" s="446">
        <v>42040</v>
      </c>
      <c r="G578" s="447">
        <v>226666.67</v>
      </c>
      <c r="H578" s="447">
        <v>226665.67</v>
      </c>
      <c r="I578" s="447">
        <v>1</v>
      </c>
      <c r="J578" s="957" t="s">
        <v>289</v>
      </c>
      <c r="K578" s="957" t="s">
        <v>722</v>
      </c>
      <c r="L578" s="445" t="s">
        <v>260</v>
      </c>
      <c r="M578" s="445">
        <v>2777</v>
      </c>
      <c r="N578" s="448">
        <v>45716</v>
      </c>
      <c r="O578" s="449" t="s">
        <v>723</v>
      </c>
      <c r="P578" s="450"/>
      <c r="Q578" s="2"/>
      <c r="R578" s="2"/>
    </row>
    <row r="579" spans="2:18" s="451" customFormat="1" ht="15.75" x14ac:dyDescent="0.25">
      <c r="B579" s="443"/>
      <c r="C579" s="444" t="s">
        <v>721</v>
      </c>
      <c r="D579" s="445">
        <v>2777</v>
      </c>
      <c r="E579" s="445">
        <v>3858</v>
      </c>
      <c r="F579" s="446">
        <v>42040</v>
      </c>
      <c r="G579" s="447">
        <v>226666.67</v>
      </c>
      <c r="H579" s="447">
        <v>226665.67</v>
      </c>
      <c r="I579" s="447">
        <v>1</v>
      </c>
      <c r="J579" s="957" t="s">
        <v>289</v>
      </c>
      <c r="K579" s="957" t="s">
        <v>722</v>
      </c>
      <c r="L579" s="445" t="s">
        <v>260</v>
      </c>
      <c r="M579" s="445">
        <v>2777</v>
      </c>
      <c r="N579" s="448">
        <v>45716</v>
      </c>
      <c r="O579" s="449" t="s">
        <v>723</v>
      </c>
      <c r="P579" s="450"/>
      <c r="Q579" s="2"/>
      <c r="R579" s="2"/>
    </row>
    <row r="580" spans="2:18" s="451" customFormat="1" ht="15.75" x14ac:dyDescent="0.25">
      <c r="B580" s="443"/>
      <c r="C580" s="444" t="s">
        <v>721</v>
      </c>
      <c r="D580" s="445">
        <v>2777</v>
      </c>
      <c r="E580" s="445">
        <v>3859</v>
      </c>
      <c r="F580" s="446">
        <v>42040</v>
      </c>
      <c r="G580" s="447">
        <v>226666.67</v>
      </c>
      <c r="H580" s="447">
        <v>226665.67</v>
      </c>
      <c r="I580" s="447">
        <v>1</v>
      </c>
      <c r="J580" s="957" t="s">
        <v>289</v>
      </c>
      <c r="K580" s="957" t="s">
        <v>722</v>
      </c>
      <c r="L580" s="445" t="s">
        <v>260</v>
      </c>
      <c r="M580" s="445">
        <v>2777</v>
      </c>
      <c r="N580" s="448">
        <v>45716</v>
      </c>
      <c r="O580" s="449" t="s">
        <v>723</v>
      </c>
      <c r="P580" s="450"/>
      <c r="Q580" s="2"/>
      <c r="R580" s="2"/>
    </row>
    <row r="581" spans="2:18" s="451" customFormat="1" ht="15.75" x14ac:dyDescent="0.25">
      <c r="B581" s="443"/>
      <c r="C581" s="444" t="s">
        <v>721</v>
      </c>
      <c r="D581" s="445">
        <v>2777</v>
      </c>
      <c r="E581" s="445">
        <v>3860</v>
      </c>
      <c r="F581" s="446">
        <v>42040</v>
      </c>
      <c r="G581" s="447">
        <v>226666.67</v>
      </c>
      <c r="H581" s="447">
        <v>226665.67</v>
      </c>
      <c r="I581" s="447">
        <v>1</v>
      </c>
      <c r="J581" s="957" t="s">
        <v>289</v>
      </c>
      <c r="K581" s="957" t="s">
        <v>722</v>
      </c>
      <c r="L581" s="445" t="s">
        <v>260</v>
      </c>
      <c r="M581" s="445">
        <v>2777</v>
      </c>
      <c r="N581" s="448">
        <v>45716</v>
      </c>
      <c r="O581" s="449" t="s">
        <v>723</v>
      </c>
      <c r="P581" s="450"/>
      <c r="Q581" s="2"/>
      <c r="R581" s="2"/>
    </row>
    <row r="582" spans="2:18" s="451" customFormat="1" ht="15.75" x14ac:dyDescent="0.25">
      <c r="B582" s="443"/>
      <c r="C582" s="444" t="s">
        <v>721</v>
      </c>
      <c r="D582" s="445">
        <v>2777</v>
      </c>
      <c r="E582" s="445">
        <v>3861</v>
      </c>
      <c r="F582" s="446">
        <v>42040</v>
      </c>
      <c r="G582" s="447">
        <v>226666.67</v>
      </c>
      <c r="H582" s="447">
        <v>226665.67</v>
      </c>
      <c r="I582" s="447">
        <v>1</v>
      </c>
      <c r="J582" s="957" t="s">
        <v>289</v>
      </c>
      <c r="K582" s="957" t="s">
        <v>722</v>
      </c>
      <c r="L582" s="445" t="s">
        <v>260</v>
      </c>
      <c r="M582" s="445">
        <v>2777</v>
      </c>
      <c r="N582" s="448">
        <v>45716</v>
      </c>
      <c r="O582" s="449" t="s">
        <v>723</v>
      </c>
      <c r="P582" s="450"/>
      <c r="Q582" s="2"/>
      <c r="R582" s="2"/>
    </row>
    <row r="583" spans="2:18" s="451" customFormat="1" ht="15.75" x14ac:dyDescent="0.25">
      <c r="B583" s="443"/>
      <c r="C583" s="444" t="s">
        <v>721</v>
      </c>
      <c r="D583" s="445">
        <v>2777</v>
      </c>
      <c r="E583" s="445">
        <v>3862</v>
      </c>
      <c r="F583" s="446">
        <v>42040</v>
      </c>
      <c r="G583" s="447">
        <v>226666.67</v>
      </c>
      <c r="H583" s="447">
        <v>226665.67</v>
      </c>
      <c r="I583" s="447">
        <v>1</v>
      </c>
      <c r="J583" s="957" t="s">
        <v>289</v>
      </c>
      <c r="K583" s="957" t="s">
        <v>722</v>
      </c>
      <c r="L583" s="445" t="s">
        <v>260</v>
      </c>
      <c r="M583" s="445">
        <v>2777</v>
      </c>
      <c r="N583" s="448">
        <v>45716</v>
      </c>
      <c r="O583" s="449" t="s">
        <v>723</v>
      </c>
      <c r="P583" s="450"/>
      <c r="Q583" s="2"/>
      <c r="R583" s="2"/>
    </row>
    <row r="584" spans="2:18" s="451" customFormat="1" ht="15.75" x14ac:dyDescent="0.25">
      <c r="B584" s="443"/>
      <c r="C584" s="444" t="s">
        <v>721</v>
      </c>
      <c r="D584" s="445">
        <v>2777</v>
      </c>
      <c r="E584" s="445">
        <v>3863</v>
      </c>
      <c r="F584" s="446">
        <v>42040</v>
      </c>
      <c r="G584" s="447">
        <v>226666.67</v>
      </c>
      <c r="H584" s="447">
        <v>226665.67</v>
      </c>
      <c r="I584" s="447">
        <v>1</v>
      </c>
      <c r="J584" s="957" t="s">
        <v>289</v>
      </c>
      <c r="K584" s="957" t="s">
        <v>722</v>
      </c>
      <c r="L584" s="445" t="s">
        <v>260</v>
      </c>
      <c r="M584" s="445">
        <v>2777</v>
      </c>
      <c r="N584" s="448">
        <v>45716</v>
      </c>
      <c r="O584" s="449" t="s">
        <v>723</v>
      </c>
      <c r="P584" s="450"/>
      <c r="Q584" s="2"/>
      <c r="R584" s="2"/>
    </row>
    <row r="585" spans="2:18" s="451" customFormat="1" ht="15.75" x14ac:dyDescent="0.25">
      <c r="B585" s="443"/>
      <c r="C585" s="444" t="s">
        <v>721</v>
      </c>
      <c r="D585" s="445">
        <v>2777</v>
      </c>
      <c r="E585" s="445">
        <v>3864</v>
      </c>
      <c r="F585" s="446">
        <v>42040</v>
      </c>
      <c r="G585" s="447">
        <v>226666.67</v>
      </c>
      <c r="H585" s="447">
        <v>226665.67</v>
      </c>
      <c r="I585" s="447">
        <v>1</v>
      </c>
      <c r="J585" s="957" t="s">
        <v>289</v>
      </c>
      <c r="K585" s="957" t="s">
        <v>722</v>
      </c>
      <c r="L585" s="445" t="s">
        <v>260</v>
      </c>
      <c r="M585" s="445">
        <v>2777</v>
      </c>
      <c r="N585" s="448">
        <v>45716</v>
      </c>
      <c r="O585" s="449" t="s">
        <v>723</v>
      </c>
      <c r="P585" s="450"/>
      <c r="Q585" s="2"/>
      <c r="R585" s="2"/>
    </row>
    <row r="586" spans="2:18" s="451" customFormat="1" ht="15.75" x14ac:dyDescent="0.25">
      <c r="B586" s="443"/>
      <c r="C586" s="444" t="s">
        <v>721</v>
      </c>
      <c r="D586" s="445">
        <v>2777</v>
      </c>
      <c r="E586" s="445">
        <v>3865</v>
      </c>
      <c r="F586" s="446">
        <v>42040</v>
      </c>
      <c r="G586" s="447">
        <v>226666.67</v>
      </c>
      <c r="H586" s="447">
        <v>226665.67</v>
      </c>
      <c r="I586" s="447">
        <v>1</v>
      </c>
      <c r="J586" s="957" t="s">
        <v>289</v>
      </c>
      <c r="K586" s="957" t="s">
        <v>722</v>
      </c>
      <c r="L586" s="445" t="s">
        <v>260</v>
      </c>
      <c r="M586" s="445">
        <v>2777</v>
      </c>
      <c r="N586" s="448">
        <v>45716</v>
      </c>
      <c r="O586" s="449" t="s">
        <v>723</v>
      </c>
      <c r="P586" s="450"/>
      <c r="Q586" s="2"/>
      <c r="R586" s="2"/>
    </row>
    <row r="587" spans="2:18" s="451" customFormat="1" ht="15.75" x14ac:dyDescent="0.25">
      <c r="B587" s="443"/>
      <c r="C587" s="444" t="s">
        <v>721</v>
      </c>
      <c r="D587" s="445">
        <v>2777</v>
      </c>
      <c r="E587" s="445">
        <v>3866</v>
      </c>
      <c r="F587" s="446">
        <v>42040</v>
      </c>
      <c r="G587" s="447">
        <v>226666.67</v>
      </c>
      <c r="H587" s="447">
        <v>226665.67</v>
      </c>
      <c r="I587" s="447">
        <v>1</v>
      </c>
      <c r="J587" s="957" t="s">
        <v>289</v>
      </c>
      <c r="K587" s="957" t="s">
        <v>722</v>
      </c>
      <c r="L587" s="445" t="s">
        <v>260</v>
      </c>
      <c r="M587" s="445">
        <v>2777</v>
      </c>
      <c r="N587" s="448">
        <v>45716</v>
      </c>
      <c r="O587" s="449" t="s">
        <v>723</v>
      </c>
      <c r="P587" s="450"/>
      <c r="Q587" s="2"/>
      <c r="R587" s="2"/>
    </row>
    <row r="588" spans="2:18" s="451" customFormat="1" ht="15.75" x14ac:dyDescent="0.25">
      <c r="B588" s="443"/>
      <c r="C588" s="444" t="s">
        <v>721</v>
      </c>
      <c r="D588" s="445">
        <v>2777</v>
      </c>
      <c r="E588" s="445">
        <v>3867</v>
      </c>
      <c r="F588" s="446">
        <v>42040</v>
      </c>
      <c r="G588" s="447">
        <v>226666.67</v>
      </c>
      <c r="H588" s="447">
        <v>226665.67</v>
      </c>
      <c r="I588" s="447">
        <v>1</v>
      </c>
      <c r="J588" s="957" t="s">
        <v>289</v>
      </c>
      <c r="K588" s="957" t="s">
        <v>722</v>
      </c>
      <c r="L588" s="445" t="s">
        <v>260</v>
      </c>
      <c r="M588" s="445">
        <v>2777</v>
      </c>
      <c r="N588" s="448">
        <v>45716</v>
      </c>
      <c r="O588" s="449" t="s">
        <v>723</v>
      </c>
      <c r="P588" s="450"/>
      <c r="Q588" s="2"/>
      <c r="R588" s="2"/>
    </row>
    <row r="589" spans="2:18" s="451" customFormat="1" ht="15.75" x14ac:dyDescent="0.25">
      <c r="B589" s="443"/>
      <c r="C589" s="444" t="s">
        <v>721</v>
      </c>
      <c r="D589" s="445">
        <v>2777</v>
      </c>
      <c r="E589" s="445">
        <v>3868</v>
      </c>
      <c r="F589" s="446">
        <v>42040</v>
      </c>
      <c r="G589" s="447">
        <v>226666.67</v>
      </c>
      <c r="H589" s="447">
        <v>226665.67</v>
      </c>
      <c r="I589" s="447">
        <v>1</v>
      </c>
      <c r="J589" s="957" t="s">
        <v>289</v>
      </c>
      <c r="K589" s="957" t="s">
        <v>722</v>
      </c>
      <c r="L589" s="445" t="s">
        <v>260</v>
      </c>
      <c r="M589" s="445">
        <v>2777</v>
      </c>
      <c r="N589" s="448">
        <v>45716</v>
      </c>
      <c r="O589" s="449" t="s">
        <v>723</v>
      </c>
      <c r="P589" s="450"/>
      <c r="Q589" s="2"/>
      <c r="R589" s="2"/>
    </row>
    <row r="590" spans="2:18" s="451" customFormat="1" ht="15.75" x14ac:dyDescent="0.25">
      <c r="B590" s="443"/>
      <c r="C590" s="444" t="s">
        <v>721</v>
      </c>
      <c r="D590" s="445">
        <v>2777</v>
      </c>
      <c r="E590" s="445">
        <v>3869</v>
      </c>
      <c r="F590" s="446">
        <v>42040</v>
      </c>
      <c r="G590" s="447">
        <v>226666.67</v>
      </c>
      <c r="H590" s="447">
        <v>226665.67</v>
      </c>
      <c r="I590" s="447">
        <v>1</v>
      </c>
      <c r="J590" s="957" t="s">
        <v>289</v>
      </c>
      <c r="K590" s="957" t="s">
        <v>722</v>
      </c>
      <c r="L590" s="445" t="s">
        <v>260</v>
      </c>
      <c r="M590" s="445">
        <v>2777</v>
      </c>
      <c r="N590" s="448">
        <v>45716</v>
      </c>
      <c r="O590" s="449" t="s">
        <v>723</v>
      </c>
      <c r="P590" s="450"/>
      <c r="Q590" s="2"/>
      <c r="R590" s="2"/>
    </row>
    <row r="591" spans="2:18" s="451" customFormat="1" ht="15.75" x14ac:dyDescent="0.25">
      <c r="B591" s="443"/>
      <c r="C591" s="444" t="s">
        <v>721</v>
      </c>
      <c r="D591" s="445">
        <v>2777</v>
      </c>
      <c r="E591" s="445">
        <v>3870</v>
      </c>
      <c r="F591" s="446">
        <v>42040</v>
      </c>
      <c r="G591" s="447">
        <v>226666.67</v>
      </c>
      <c r="H591" s="447">
        <v>226665.67</v>
      </c>
      <c r="I591" s="447">
        <v>1</v>
      </c>
      <c r="J591" s="957" t="s">
        <v>289</v>
      </c>
      <c r="K591" s="957" t="s">
        <v>722</v>
      </c>
      <c r="L591" s="445" t="s">
        <v>260</v>
      </c>
      <c r="M591" s="445">
        <v>2777</v>
      </c>
      <c r="N591" s="448">
        <v>45716</v>
      </c>
      <c r="O591" s="449" t="s">
        <v>723</v>
      </c>
      <c r="P591" s="450"/>
      <c r="Q591" s="2"/>
      <c r="R591" s="2"/>
    </row>
    <row r="592" spans="2:18" s="451" customFormat="1" ht="15.75" x14ac:dyDescent="0.25">
      <c r="B592" s="443"/>
      <c r="C592" s="444" t="s">
        <v>721</v>
      </c>
      <c r="D592" s="445">
        <v>2777</v>
      </c>
      <c r="E592" s="445">
        <v>3871</v>
      </c>
      <c r="F592" s="446">
        <v>42040</v>
      </c>
      <c r="G592" s="447">
        <v>226666.67</v>
      </c>
      <c r="H592" s="447">
        <v>226665.67</v>
      </c>
      <c r="I592" s="447">
        <v>1</v>
      </c>
      <c r="J592" s="957" t="s">
        <v>289</v>
      </c>
      <c r="K592" s="957" t="s">
        <v>722</v>
      </c>
      <c r="L592" s="445" t="s">
        <v>260</v>
      </c>
      <c r="M592" s="445">
        <v>2777</v>
      </c>
      <c r="N592" s="448">
        <v>45716</v>
      </c>
      <c r="O592" s="449" t="s">
        <v>723</v>
      </c>
      <c r="P592" s="450"/>
      <c r="Q592" s="2"/>
      <c r="R592" s="2"/>
    </row>
    <row r="593" spans="2:18" s="451" customFormat="1" ht="15.75" x14ac:dyDescent="0.25">
      <c r="B593" s="443"/>
      <c r="C593" s="444" t="s">
        <v>721</v>
      </c>
      <c r="D593" s="445">
        <v>2777</v>
      </c>
      <c r="E593" s="445">
        <v>3872</v>
      </c>
      <c r="F593" s="446">
        <v>42040</v>
      </c>
      <c r="G593" s="447">
        <v>226666.67</v>
      </c>
      <c r="H593" s="447">
        <v>226665.67</v>
      </c>
      <c r="I593" s="447">
        <v>1</v>
      </c>
      <c r="J593" s="957" t="s">
        <v>289</v>
      </c>
      <c r="K593" s="957" t="s">
        <v>722</v>
      </c>
      <c r="L593" s="445" t="s">
        <v>260</v>
      </c>
      <c r="M593" s="445">
        <v>2777</v>
      </c>
      <c r="N593" s="448">
        <v>45716</v>
      </c>
      <c r="O593" s="449" t="s">
        <v>723</v>
      </c>
      <c r="P593" s="450"/>
      <c r="Q593" s="2"/>
      <c r="R593" s="2"/>
    </row>
    <row r="594" spans="2:18" s="451" customFormat="1" ht="15.75" x14ac:dyDescent="0.25">
      <c r="B594" s="443"/>
      <c r="C594" s="444" t="s">
        <v>721</v>
      </c>
      <c r="D594" s="445">
        <v>2777</v>
      </c>
      <c r="E594" s="445">
        <v>3873</v>
      </c>
      <c r="F594" s="446">
        <v>42040</v>
      </c>
      <c r="G594" s="447">
        <v>226666.67</v>
      </c>
      <c r="H594" s="447">
        <v>226665.67</v>
      </c>
      <c r="I594" s="447">
        <v>1</v>
      </c>
      <c r="J594" s="957" t="s">
        <v>289</v>
      </c>
      <c r="K594" s="957" t="s">
        <v>722</v>
      </c>
      <c r="L594" s="445" t="s">
        <v>260</v>
      </c>
      <c r="M594" s="445">
        <v>2777</v>
      </c>
      <c r="N594" s="448">
        <v>45716</v>
      </c>
      <c r="O594" s="449" t="s">
        <v>723</v>
      </c>
      <c r="P594" s="450"/>
      <c r="Q594" s="2"/>
      <c r="R594" s="2"/>
    </row>
    <row r="595" spans="2:18" s="451" customFormat="1" ht="15.75" x14ac:dyDescent="0.25">
      <c r="B595" s="443"/>
      <c r="C595" s="444" t="s">
        <v>721</v>
      </c>
      <c r="D595" s="445">
        <v>2777</v>
      </c>
      <c r="E595" s="445">
        <v>3874</v>
      </c>
      <c r="F595" s="446">
        <v>42040</v>
      </c>
      <c r="G595" s="447">
        <v>226666.67</v>
      </c>
      <c r="H595" s="447">
        <v>226665.67</v>
      </c>
      <c r="I595" s="447">
        <v>1</v>
      </c>
      <c r="J595" s="957" t="s">
        <v>289</v>
      </c>
      <c r="K595" s="957" t="s">
        <v>722</v>
      </c>
      <c r="L595" s="445" t="s">
        <v>260</v>
      </c>
      <c r="M595" s="445">
        <v>2777</v>
      </c>
      <c r="N595" s="448">
        <v>45716</v>
      </c>
      <c r="O595" s="449" t="s">
        <v>723</v>
      </c>
      <c r="P595" s="450"/>
      <c r="Q595" s="2"/>
      <c r="R595" s="2"/>
    </row>
    <row r="596" spans="2:18" s="451" customFormat="1" ht="15.75" x14ac:dyDescent="0.25">
      <c r="B596" s="443"/>
      <c r="C596" s="444" t="s">
        <v>721</v>
      </c>
      <c r="D596" s="445">
        <v>2777</v>
      </c>
      <c r="E596" s="445">
        <v>3875</v>
      </c>
      <c r="F596" s="446">
        <v>42040</v>
      </c>
      <c r="G596" s="447">
        <v>226666.67</v>
      </c>
      <c r="H596" s="447">
        <v>226665.67</v>
      </c>
      <c r="I596" s="447">
        <v>1</v>
      </c>
      <c r="J596" s="957" t="s">
        <v>289</v>
      </c>
      <c r="K596" s="957" t="s">
        <v>722</v>
      </c>
      <c r="L596" s="445" t="s">
        <v>260</v>
      </c>
      <c r="M596" s="445">
        <v>2777</v>
      </c>
      <c r="N596" s="448">
        <v>45716</v>
      </c>
      <c r="O596" s="449" t="s">
        <v>723</v>
      </c>
      <c r="P596" s="450"/>
      <c r="Q596" s="2"/>
      <c r="R596" s="2"/>
    </row>
    <row r="597" spans="2:18" s="451" customFormat="1" ht="15.75" x14ac:dyDescent="0.25">
      <c r="B597" s="443"/>
      <c r="C597" s="444" t="s">
        <v>721</v>
      </c>
      <c r="D597" s="445">
        <v>2777</v>
      </c>
      <c r="E597" s="445">
        <v>3876</v>
      </c>
      <c r="F597" s="446">
        <v>42040</v>
      </c>
      <c r="G597" s="447">
        <v>226666.67</v>
      </c>
      <c r="H597" s="447">
        <v>226665.67</v>
      </c>
      <c r="I597" s="447">
        <v>1</v>
      </c>
      <c r="J597" s="957" t="s">
        <v>289</v>
      </c>
      <c r="K597" s="957" t="s">
        <v>722</v>
      </c>
      <c r="L597" s="445" t="s">
        <v>260</v>
      </c>
      <c r="M597" s="445">
        <v>2777</v>
      </c>
      <c r="N597" s="448">
        <v>45716</v>
      </c>
      <c r="O597" s="449" t="s">
        <v>723</v>
      </c>
      <c r="P597" s="450"/>
      <c r="Q597" s="2"/>
      <c r="R597" s="2"/>
    </row>
    <row r="598" spans="2:18" s="451" customFormat="1" ht="15.75" x14ac:dyDescent="0.25">
      <c r="B598" s="443"/>
      <c r="C598" s="444" t="s">
        <v>721</v>
      </c>
      <c r="D598" s="445">
        <v>2777</v>
      </c>
      <c r="E598" s="445">
        <v>3877</v>
      </c>
      <c r="F598" s="446">
        <v>42040</v>
      </c>
      <c r="G598" s="447">
        <v>226666.67</v>
      </c>
      <c r="H598" s="447">
        <v>226665.67</v>
      </c>
      <c r="I598" s="447">
        <v>1</v>
      </c>
      <c r="J598" s="957" t="s">
        <v>289</v>
      </c>
      <c r="K598" s="957" t="s">
        <v>722</v>
      </c>
      <c r="L598" s="445" t="s">
        <v>260</v>
      </c>
      <c r="M598" s="445">
        <v>2777</v>
      </c>
      <c r="N598" s="448">
        <v>45716</v>
      </c>
      <c r="O598" s="449" t="s">
        <v>723</v>
      </c>
      <c r="P598" s="450"/>
      <c r="Q598" s="2"/>
      <c r="R598" s="2"/>
    </row>
    <row r="599" spans="2:18" s="451" customFormat="1" ht="15.75" x14ac:dyDescent="0.25">
      <c r="B599" s="443"/>
      <c r="C599" s="444" t="s">
        <v>721</v>
      </c>
      <c r="D599" s="445">
        <v>2777</v>
      </c>
      <c r="E599" s="445">
        <v>3878</v>
      </c>
      <c r="F599" s="446">
        <v>42040</v>
      </c>
      <c r="G599" s="447">
        <v>226666.67</v>
      </c>
      <c r="H599" s="447">
        <v>226665.67</v>
      </c>
      <c r="I599" s="447">
        <v>1</v>
      </c>
      <c r="J599" s="957" t="s">
        <v>289</v>
      </c>
      <c r="K599" s="957" t="s">
        <v>722</v>
      </c>
      <c r="L599" s="445" t="s">
        <v>260</v>
      </c>
      <c r="M599" s="445">
        <v>2777</v>
      </c>
      <c r="N599" s="448">
        <v>45716</v>
      </c>
      <c r="O599" s="449" t="s">
        <v>723</v>
      </c>
      <c r="P599" s="450"/>
      <c r="Q599" s="2"/>
      <c r="R599" s="2"/>
    </row>
    <row r="600" spans="2:18" s="451" customFormat="1" ht="15.75" x14ac:dyDescent="0.25">
      <c r="B600" s="443"/>
      <c r="C600" s="444" t="s">
        <v>721</v>
      </c>
      <c r="D600" s="445">
        <v>2777</v>
      </c>
      <c r="E600" s="445">
        <v>3879</v>
      </c>
      <c r="F600" s="446">
        <v>42040</v>
      </c>
      <c r="G600" s="447">
        <v>226666.67</v>
      </c>
      <c r="H600" s="447">
        <v>226665.67</v>
      </c>
      <c r="I600" s="447">
        <v>1</v>
      </c>
      <c r="J600" s="957" t="s">
        <v>289</v>
      </c>
      <c r="K600" s="957" t="s">
        <v>722</v>
      </c>
      <c r="L600" s="445" t="s">
        <v>260</v>
      </c>
      <c r="M600" s="445">
        <v>2777</v>
      </c>
      <c r="N600" s="448">
        <v>45716</v>
      </c>
      <c r="O600" s="449" t="s">
        <v>723</v>
      </c>
      <c r="P600" s="450"/>
      <c r="Q600" s="2"/>
      <c r="R600" s="2"/>
    </row>
    <row r="601" spans="2:18" s="451" customFormat="1" ht="15.75" x14ac:dyDescent="0.25">
      <c r="B601" s="443"/>
      <c r="C601" s="444" t="s">
        <v>721</v>
      </c>
      <c r="D601" s="445">
        <v>2777</v>
      </c>
      <c r="E601" s="445">
        <v>3880</v>
      </c>
      <c r="F601" s="446">
        <v>42040</v>
      </c>
      <c r="G601" s="447">
        <v>226666.67</v>
      </c>
      <c r="H601" s="447">
        <v>226665.67</v>
      </c>
      <c r="I601" s="447">
        <v>1</v>
      </c>
      <c r="J601" s="957" t="s">
        <v>289</v>
      </c>
      <c r="K601" s="957" t="s">
        <v>722</v>
      </c>
      <c r="L601" s="445" t="s">
        <v>260</v>
      </c>
      <c r="M601" s="445">
        <v>2777</v>
      </c>
      <c r="N601" s="448">
        <v>45716</v>
      </c>
      <c r="O601" s="449" t="s">
        <v>723</v>
      </c>
      <c r="P601" s="450"/>
      <c r="Q601" s="2"/>
      <c r="R601" s="2"/>
    </row>
    <row r="602" spans="2:18" s="451" customFormat="1" ht="15.75" x14ac:dyDescent="0.25">
      <c r="B602" s="443"/>
      <c r="C602" s="444" t="s">
        <v>721</v>
      </c>
      <c r="D602" s="445">
        <v>2777</v>
      </c>
      <c r="E602" s="445">
        <v>3881</v>
      </c>
      <c r="F602" s="446">
        <v>42040</v>
      </c>
      <c r="G602" s="447">
        <v>226666.67</v>
      </c>
      <c r="H602" s="447">
        <v>226665.67</v>
      </c>
      <c r="I602" s="447">
        <v>1</v>
      </c>
      <c r="J602" s="957" t="s">
        <v>289</v>
      </c>
      <c r="K602" s="957" t="s">
        <v>722</v>
      </c>
      <c r="L602" s="445" t="s">
        <v>260</v>
      </c>
      <c r="M602" s="445">
        <v>2777</v>
      </c>
      <c r="N602" s="448">
        <v>45716</v>
      </c>
      <c r="O602" s="449" t="s">
        <v>723</v>
      </c>
      <c r="P602" s="450"/>
      <c r="Q602" s="2"/>
      <c r="R602" s="2"/>
    </row>
    <row r="603" spans="2:18" s="451" customFormat="1" ht="15.75" x14ac:dyDescent="0.25">
      <c r="B603" s="443"/>
      <c r="C603" s="444" t="s">
        <v>721</v>
      </c>
      <c r="D603" s="445">
        <v>2777</v>
      </c>
      <c r="E603" s="445">
        <v>3882</v>
      </c>
      <c r="F603" s="446">
        <v>42040</v>
      </c>
      <c r="G603" s="447">
        <v>226666.67</v>
      </c>
      <c r="H603" s="447">
        <v>226665.67</v>
      </c>
      <c r="I603" s="447">
        <v>1</v>
      </c>
      <c r="J603" s="957" t="s">
        <v>289</v>
      </c>
      <c r="K603" s="957" t="s">
        <v>722</v>
      </c>
      <c r="L603" s="445" t="s">
        <v>260</v>
      </c>
      <c r="M603" s="445">
        <v>2777</v>
      </c>
      <c r="N603" s="448">
        <v>45716</v>
      </c>
      <c r="O603" s="449" t="s">
        <v>723</v>
      </c>
      <c r="P603" s="450"/>
      <c r="Q603" s="2"/>
      <c r="R603" s="2"/>
    </row>
    <row r="604" spans="2:18" s="451" customFormat="1" ht="15.75" x14ac:dyDescent="0.25">
      <c r="B604" s="443"/>
      <c r="C604" s="444" t="s">
        <v>721</v>
      </c>
      <c r="D604" s="445">
        <v>2777</v>
      </c>
      <c r="E604" s="445">
        <v>3883</v>
      </c>
      <c r="F604" s="446">
        <v>42040</v>
      </c>
      <c r="G604" s="447">
        <v>226666.67</v>
      </c>
      <c r="H604" s="447">
        <v>226665.67</v>
      </c>
      <c r="I604" s="447">
        <v>1</v>
      </c>
      <c r="J604" s="957" t="s">
        <v>289</v>
      </c>
      <c r="K604" s="957" t="s">
        <v>722</v>
      </c>
      <c r="L604" s="445" t="s">
        <v>260</v>
      </c>
      <c r="M604" s="445">
        <v>2777</v>
      </c>
      <c r="N604" s="448">
        <v>45716</v>
      </c>
      <c r="O604" s="449" t="s">
        <v>723</v>
      </c>
      <c r="P604" s="450"/>
      <c r="Q604" s="2"/>
      <c r="R604" s="2"/>
    </row>
    <row r="605" spans="2:18" s="451" customFormat="1" ht="15.75" x14ac:dyDescent="0.25">
      <c r="B605" s="443"/>
      <c r="C605" s="444" t="s">
        <v>721</v>
      </c>
      <c r="D605" s="445">
        <v>2777</v>
      </c>
      <c r="E605" s="445">
        <v>3884</v>
      </c>
      <c r="F605" s="446">
        <v>42040</v>
      </c>
      <c r="G605" s="447">
        <v>226666.67</v>
      </c>
      <c r="H605" s="447">
        <v>226665.67</v>
      </c>
      <c r="I605" s="447">
        <v>1</v>
      </c>
      <c r="J605" s="957" t="s">
        <v>289</v>
      </c>
      <c r="K605" s="957" t="s">
        <v>722</v>
      </c>
      <c r="L605" s="445" t="s">
        <v>260</v>
      </c>
      <c r="M605" s="445">
        <v>2777</v>
      </c>
      <c r="N605" s="448">
        <v>45716</v>
      </c>
      <c r="O605" s="449" t="s">
        <v>723</v>
      </c>
      <c r="P605" s="450"/>
      <c r="Q605" s="2"/>
      <c r="R605" s="2"/>
    </row>
    <row r="606" spans="2:18" s="451" customFormat="1" ht="15.75" x14ac:dyDescent="0.25">
      <c r="B606" s="443"/>
      <c r="C606" s="444" t="s">
        <v>721</v>
      </c>
      <c r="D606" s="445">
        <v>2777</v>
      </c>
      <c r="E606" s="445">
        <v>3885</v>
      </c>
      <c r="F606" s="446">
        <v>42040</v>
      </c>
      <c r="G606" s="447">
        <v>226666.67</v>
      </c>
      <c r="H606" s="447">
        <v>226665.67</v>
      </c>
      <c r="I606" s="447">
        <v>1</v>
      </c>
      <c r="J606" s="957" t="s">
        <v>289</v>
      </c>
      <c r="K606" s="957" t="s">
        <v>722</v>
      </c>
      <c r="L606" s="445" t="s">
        <v>260</v>
      </c>
      <c r="M606" s="445">
        <v>2777</v>
      </c>
      <c r="N606" s="448">
        <v>45716</v>
      </c>
      <c r="O606" s="449" t="s">
        <v>723</v>
      </c>
      <c r="P606" s="450"/>
      <c r="Q606" s="2"/>
      <c r="R606" s="2"/>
    </row>
    <row r="607" spans="2:18" s="451" customFormat="1" ht="15.75" x14ac:dyDescent="0.25">
      <c r="B607" s="443"/>
      <c r="C607" s="444" t="s">
        <v>721</v>
      </c>
      <c r="D607" s="445">
        <v>2777</v>
      </c>
      <c r="E607" s="445">
        <v>3886</v>
      </c>
      <c r="F607" s="446">
        <v>42040</v>
      </c>
      <c r="G607" s="447">
        <v>226666.67</v>
      </c>
      <c r="H607" s="447">
        <v>226665.67</v>
      </c>
      <c r="I607" s="447">
        <v>1</v>
      </c>
      <c r="J607" s="957" t="s">
        <v>289</v>
      </c>
      <c r="K607" s="957" t="s">
        <v>722</v>
      </c>
      <c r="L607" s="445" t="s">
        <v>260</v>
      </c>
      <c r="M607" s="445">
        <v>2777</v>
      </c>
      <c r="N607" s="448">
        <v>45716</v>
      </c>
      <c r="O607" s="449" t="s">
        <v>723</v>
      </c>
      <c r="P607" s="450"/>
      <c r="Q607" s="2"/>
      <c r="R607" s="2"/>
    </row>
    <row r="608" spans="2:18" s="451" customFormat="1" ht="15.75" x14ac:dyDescent="0.25">
      <c r="B608" s="443"/>
      <c r="C608" s="444" t="s">
        <v>721</v>
      </c>
      <c r="D608" s="445">
        <v>2777</v>
      </c>
      <c r="E608" s="445">
        <v>3887</v>
      </c>
      <c r="F608" s="446">
        <v>42040</v>
      </c>
      <c r="G608" s="447">
        <v>226666.67</v>
      </c>
      <c r="H608" s="447">
        <v>226665.67</v>
      </c>
      <c r="I608" s="447">
        <v>1</v>
      </c>
      <c r="J608" s="957" t="s">
        <v>289</v>
      </c>
      <c r="K608" s="957" t="s">
        <v>722</v>
      </c>
      <c r="L608" s="445" t="s">
        <v>260</v>
      </c>
      <c r="M608" s="445">
        <v>2777</v>
      </c>
      <c r="N608" s="448">
        <v>45716</v>
      </c>
      <c r="O608" s="449" t="s">
        <v>723</v>
      </c>
      <c r="P608" s="450"/>
      <c r="Q608" s="2"/>
      <c r="R608" s="2"/>
    </row>
    <row r="609" spans="2:18" s="451" customFormat="1" ht="15.75" x14ac:dyDescent="0.25">
      <c r="B609" s="443"/>
      <c r="C609" s="444" t="s">
        <v>721</v>
      </c>
      <c r="D609" s="445">
        <v>2777</v>
      </c>
      <c r="E609" s="445">
        <v>3888</v>
      </c>
      <c r="F609" s="446">
        <v>42040</v>
      </c>
      <c r="G609" s="447">
        <v>226666.67</v>
      </c>
      <c r="H609" s="447">
        <v>226665.67</v>
      </c>
      <c r="I609" s="447">
        <v>1</v>
      </c>
      <c r="J609" s="957" t="s">
        <v>289</v>
      </c>
      <c r="K609" s="957" t="s">
        <v>722</v>
      </c>
      <c r="L609" s="445" t="s">
        <v>260</v>
      </c>
      <c r="M609" s="445">
        <v>2777</v>
      </c>
      <c r="N609" s="448">
        <v>45716</v>
      </c>
      <c r="O609" s="449" t="s">
        <v>723</v>
      </c>
      <c r="P609" s="450"/>
      <c r="Q609" s="2"/>
      <c r="R609" s="2"/>
    </row>
    <row r="610" spans="2:18" s="451" customFormat="1" ht="15.75" x14ac:dyDescent="0.25">
      <c r="B610" s="443"/>
      <c r="C610" s="444" t="s">
        <v>721</v>
      </c>
      <c r="D610" s="445">
        <v>2777</v>
      </c>
      <c r="E610" s="445">
        <v>3889</v>
      </c>
      <c r="F610" s="446">
        <v>42040</v>
      </c>
      <c r="G610" s="447">
        <v>226666.67</v>
      </c>
      <c r="H610" s="447">
        <v>226665.67</v>
      </c>
      <c r="I610" s="447">
        <v>1</v>
      </c>
      <c r="J610" s="957" t="s">
        <v>289</v>
      </c>
      <c r="K610" s="957" t="s">
        <v>722</v>
      </c>
      <c r="L610" s="445" t="s">
        <v>260</v>
      </c>
      <c r="M610" s="445">
        <v>2777</v>
      </c>
      <c r="N610" s="448">
        <v>45716</v>
      </c>
      <c r="O610" s="449" t="s">
        <v>723</v>
      </c>
      <c r="P610" s="450"/>
      <c r="Q610" s="2"/>
      <c r="R610" s="2"/>
    </row>
    <row r="611" spans="2:18" s="451" customFormat="1" ht="15.75" x14ac:dyDescent="0.25">
      <c r="B611" s="443"/>
      <c r="C611" s="444" t="s">
        <v>721</v>
      </c>
      <c r="D611" s="445">
        <v>2777</v>
      </c>
      <c r="E611" s="445">
        <v>3890</v>
      </c>
      <c r="F611" s="446">
        <v>42040</v>
      </c>
      <c r="G611" s="447">
        <v>226666.67</v>
      </c>
      <c r="H611" s="447">
        <v>226665.67</v>
      </c>
      <c r="I611" s="447">
        <v>1</v>
      </c>
      <c r="J611" s="957" t="s">
        <v>289</v>
      </c>
      <c r="K611" s="957" t="s">
        <v>722</v>
      </c>
      <c r="L611" s="445" t="s">
        <v>260</v>
      </c>
      <c r="M611" s="445">
        <v>2777</v>
      </c>
      <c r="N611" s="448">
        <v>45716</v>
      </c>
      <c r="O611" s="449" t="s">
        <v>723</v>
      </c>
      <c r="P611" s="450"/>
      <c r="Q611" s="2"/>
      <c r="R611" s="2"/>
    </row>
    <row r="612" spans="2:18" s="451" customFormat="1" ht="15.75" x14ac:dyDescent="0.25">
      <c r="B612" s="443"/>
      <c r="C612" s="444" t="s">
        <v>721</v>
      </c>
      <c r="D612" s="445">
        <v>2777</v>
      </c>
      <c r="E612" s="445">
        <v>3891</v>
      </c>
      <c r="F612" s="446">
        <v>42040</v>
      </c>
      <c r="G612" s="447">
        <v>226666.67</v>
      </c>
      <c r="H612" s="447">
        <v>226665.67</v>
      </c>
      <c r="I612" s="447">
        <v>1</v>
      </c>
      <c r="J612" s="957" t="s">
        <v>289</v>
      </c>
      <c r="K612" s="957" t="s">
        <v>722</v>
      </c>
      <c r="L612" s="445" t="s">
        <v>260</v>
      </c>
      <c r="M612" s="445">
        <v>2777</v>
      </c>
      <c r="N612" s="448">
        <v>45716</v>
      </c>
      <c r="O612" s="449" t="s">
        <v>723</v>
      </c>
      <c r="P612" s="450"/>
      <c r="Q612" s="2"/>
      <c r="R612" s="2"/>
    </row>
    <row r="613" spans="2:18" s="451" customFormat="1" ht="15.75" x14ac:dyDescent="0.25">
      <c r="B613" s="443"/>
      <c r="C613" s="444" t="s">
        <v>721</v>
      </c>
      <c r="D613" s="445">
        <v>2777</v>
      </c>
      <c r="E613" s="445">
        <v>3892</v>
      </c>
      <c r="F613" s="446">
        <v>42040</v>
      </c>
      <c r="G613" s="447">
        <v>226666.67</v>
      </c>
      <c r="H613" s="447">
        <v>226665.67</v>
      </c>
      <c r="I613" s="447">
        <v>1</v>
      </c>
      <c r="J613" s="957" t="s">
        <v>289</v>
      </c>
      <c r="K613" s="957" t="s">
        <v>722</v>
      </c>
      <c r="L613" s="445" t="s">
        <v>260</v>
      </c>
      <c r="M613" s="445">
        <v>2777</v>
      </c>
      <c r="N613" s="448">
        <v>45716</v>
      </c>
      <c r="O613" s="449" t="s">
        <v>723</v>
      </c>
      <c r="P613" s="450"/>
      <c r="Q613" s="2"/>
      <c r="R613" s="2"/>
    </row>
    <row r="614" spans="2:18" s="451" customFormat="1" ht="15.75" x14ac:dyDescent="0.25">
      <c r="B614" s="443"/>
      <c r="C614" s="444" t="s">
        <v>721</v>
      </c>
      <c r="D614" s="445">
        <v>2777</v>
      </c>
      <c r="E614" s="445">
        <v>3893</v>
      </c>
      <c r="F614" s="446">
        <v>42040</v>
      </c>
      <c r="G614" s="447">
        <v>226666.67</v>
      </c>
      <c r="H614" s="447">
        <v>226665.67</v>
      </c>
      <c r="I614" s="447">
        <v>1</v>
      </c>
      <c r="J614" s="957" t="s">
        <v>289</v>
      </c>
      <c r="K614" s="957" t="s">
        <v>722</v>
      </c>
      <c r="L614" s="445" t="s">
        <v>260</v>
      </c>
      <c r="M614" s="445">
        <v>2777</v>
      </c>
      <c r="N614" s="448">
        <v>45716</v>
      </c>
      <c r="O614" s="449" t="s">
        <v>723</v>
      </c>
      <c r="P614" s="450"/>
      <c r="Q614" s="2"/>
      <c r="R614" s="2"/>
    </row>
    <row r="615" spans="2:18" s="451" customFormat="1" ht="15.75" x14ac:dyDescent="0.25">
      <c r="B615" s="443"/>
      <c r="C615" s="444" t="s">
        <v>721</v>
      </c>
      <c r="D615" s="445">
        <v>2777</v>
      </c>
      <c r="E615" s="445">
        <v>3894</v>
      </c>
      <c r="F615" s="446">
        <v>42040</v>
      </c>
      <c r="G615" s="447">
        <v>226666.67</v>
      </c>
      <c r="H615" s="447">
        <v>226665.67</v>
      </c>
      <c r="I615" s="447">
        <v>1</v>
      </c>
      <c r="J615" s="957" t="s">
        <v>289</v>
      </c>
      <c r="K615" s="957" t="s">
        <v>722</v>
      </c>
      <c r="L615" s="445" t="s">
        <v>260</v>
      </c>
      <c r="M615" s="445">
        <v>2777</v>
      </c>
      <c r="N615" s="448">
        <v>45716</v>
      </c>
      <c r="O615" s="449" t="s">
        <v>723</v>
      </c>
      <c r="P615" s="450"/>
      <c r="Q615" s="2"/>
      <c r="R615" s="2"/>
    </row>
    <row r="616" spans="2:18" s="451" customFormat="1" ht="15.75" x14ac:dyDescent="0.25">
      <c r="B616" s="443"/>
      <c r="C616" s="444" t="s">
        <v>721</v>
      </c>
      <c r="D616" s="445">
        <v>2777</v>
      </c>
      <c r="E616" s="445">
        <v>3895</v>
      </c>
      <c r="F616" s="446">
        <v>42040</v>
      </c>
      <c r="G616" s="447">
        <v>226666.67</v>
      </c>
      <c r="H616" s="447">
        <v>226665.67</v>
      </c>
      <c r="I616" s="447">
        <v>1</v>
      </c>
      <c r="J616" s="957" t="s">
        <v>289</v>
      </c>
      <c r="K616" s="957" t="s">
        <v>722</v>
      </c>
      <c r="L616" s="445" t="s">
        <v>260</v>
      </c>
      <c r="M616" s="445">
        <v>2777</v>
      </c>
      <c r="N616" s="448">
        <v>45716</v>
      </c>
      <c r="O616" s="449" t="s">
        <v>723</v>
      </c>
      <c r="P616" s="450"/>
      <c r="Q616" s="2"/>
      <c r="R616" s="2"/>
    </row>
    <row r="617" spans="2:18" s="451" customFormat="1" ht="15.75" x14ac:dyDescent="0.25">
      <c r="B617" s="443"/>
      <c r="C617" s="444" t="s">
        <v>721</v>
      </c>
      <c r="D617" s="445">
        <v>2777</v>
      </c>
      <c r="E617" s="445">
        <v>3896</v>
      </c>
      <c r="F617" s="446">
        <v>42040</v>
      </c>
      <c r="G617" s="447">
        <v>226666.67</v>
      </c>
      <c r="H617" s="447">
        <v>226665.67</v>
      </c>
      <c r="I617" s="447">
        <v>1</v>
      </c>
      <c r="J617" s="957" t="s">
        <v>289</v>
      </c>
      <c r="K617" s="957" t="s">
        <v>722</v>
      </c>
      <c r="L617" s="445" t="s">
        <v>260</v>
      </c>
      <c r="M617" s="445">
        <v>2777</v>
      </c>
      <c r="N617" s="448">
        <v>45716</v>
      </c>
      <c r="O617" s="449" t="s">
        <v>723</v>
      </c>
      <c r="P617" s="450"/>
      <c r="Q617" s="2"/>
      <c r="R617" s="2"/>
    </row>
    <row r="618" spans="2:18" s="451" customFormat="1" ht="15.75" x14ac:dyDescent="0.25">
      <c r="B618" s="443"/>
      <c r="C618" s="444" t="s">
        <v>721</v>
      </c>
      <c r="D618" s="445">
        <v>2777</v>
      </c>
      <c r="E618" s="445">
        <v>3897</v>
      </c>
      <c r="F618" s="446">
        <v>42040</v>
      </c>
      <c r="G618" s="447">
        <v>226666.67</v>
      </c>
      <c r="H618" s="447">
        <v>226665.67</v>
      </c>
      <c r="I618" s="447">
        <v>1</v>
      </c>
      <c r="J618" s="957" t="s">
        <v>289</v>
      </c>
      <c r="K618" s="957" t="s">
        <v>722</v>
      </c>
      <c r="L618" s="445" t="s">
        <v>260</v>
      </c>
      <c r="M618" s="445">
        <v>2777</v>
      </c>
      <c r="N618" s="448">
        <v>45716</v>
      </c>
      <c r="O618" s="449" t="s">
        <v>723</v>
      </c>
      <c r="P618" s="450"/>
      <c r="Q618" s="2"/>
      <c r="R618" s="2"/>
    </row>
    <row r="619" spans="2:18" s="451" customFormat="1" ht="15.75" x14ac:dyDescent="0.25">
      <c r="B619" s="443"/>
      <c r="C619" s="444" t="s">
        <v>721</v>
      </c>
      <c r="D619" s="445">
        <v>2777</v>
      </c>
      <c r="E619" s="445">
        <v>3898</v>
      </c>
      <c r="F619" s="446">
        <v>42040</v>
      </c>
      <c r="G619" s="447">
        <v>226666.67</v>
      </c>
      <c r="H619" s="447">
        <v>226665.67</v>
      </c>
      <c r="I619" s="447">
        <v>1</v>
      </c>
      <c r="J619" s="957" t="s">
        <v>289</v>
      </c>
      <c r="K619" s="957" t="s">
        <v>722</v>
      </c>
      <c r="L619" s="445" t="s">
        <v>260</v>
      </c>
      <c r="M619" s="445">
        <v>2777</v>
      </c>
      <c r="N619" s="448">
        <v>45716</v>
      </c>
      <c r="O619" s="449" t="s">
        <v>723</v>
      </c>
      <c r="P619" s="450"/>
      <c r="Q619" s="2"/>
      <c r="R619" s="2"/>
    </row>
    <row r="620" spans="2:18" s="451" customFormat="1" ht="15.75" x14ac:dyDescent="0.25">
      <c r="B620" s="443"/>
      <c r="C620" s="444" t="s">
        <v>721</v>
      </c>
      <c r="D620" s="445">
        <v>2777</v>
      </c>
      <c r="E620" s="445">
        <v>3899</v>
      </c>
      <c r="F620" s="446">
        <v>42040</v>
      </c>
      <c r="G620" s="447">
        <v>226666.67</v>
      </c>
      <c r="H620" s="447">
        <v>226665.67</v>
      </c>
      <c r="I620" s="447">
        <v>1</v>
      </c>
      <c r="J620" s="957" t="s">
        <v>289</v>
      </c>
      <c r="K620" s="957" t="s">
        <v>722</v>
      </c>
      <c r="L620" s="445" t="s">
        <v>260</v>
      </c>
      <c r="M620" s="445">
        <v>2777</v>
      </c>
      <c r="N620" s="448">
        <v>45716</v>
      </c>
      <c r="O620" s="449" t="s">
        <v>723</v>
      </c>
      <c r="P620" s="450"/>
      <c r="Q620" s="2"/>
      <c r="R620" s="2"/>
    </row>
    <row r="621" spans="2:18" s="451" customFormat="1" ht="15.75" x14ac:dyDescent="0.25">
      <c r="B621" s="443"/>
      <c r="C621" s="444" t="s">
        <v>721</v>
      </c>
      <c r="D621" s="445">
        <v>2777</v>
      </c>
      <c r="E621" s="445">
        <v>3900</v>
      </c>
      <c r="F621" s="446">
        <v>42040</v>
      </c>
      <c r="G621" s="447">
        <v>226666.67</v>
      </c>
      <c r="H621" s="447">
        <v>226665.67</v>
      </c>
      <c r="I621" s="447">
        <v>1</v>
      </c>
      <c r="J621" s="957" t="s">
        <v>289</v>
      </c>
      <c r="K621" s="957" t="s">
        <v>722</v>
      </c>
      <c r="L621" s="445" t="s">
        <v>260</v>
      </c>
      <c r="M621" s="445">
        <v>2777</v>
      </c>
      <c r="N621" s="448">
        <v>45716</v>
      </c>
      <c r="O621" s="449" t="s">
        <v>723</v>
      </c>
      <c r="P621" s="450"/>
      <c r="Q621" s="2"/>
      <c r="R621" s="2"/>
    </row>
    <row r="622" spans="2:18" s="451" customFormat="1" ht="15.75" x14ac:dyDescent="0.25">
      <c r="B622" s="443"/>
      <c r="C622" s="444" t="s">
        <v>721</v>
      </c>
      <c r="D622" s="445">
        <v>2777</v>
      </c>
      <c r="E622" s="445">
        <v>3901</v>
      </c>
      <c r="F622" s="446">
        <v>42040</v>
      </c>
      <c r="G622" s="447">
        <v>226666.67</v>
      </c>
      <c r="H622" s="447">
        <v>226665.67</v>
      </c>
      <c r="I622" s="447">
        <v>1</v>
      </c>
      <c r="J622" s="957" t="s">
        <v>289</v>
      </c>
      <c r="K622" s="957" t="s">
        <v>722</v>
      </c>
      <c r="L622" s="445" t="s">
        <v>260</v>
      </c>
      <c r="M622" s="445">
        <v>2777</v>
      </c>
      <c r="N622" s="448">
        <v>45716</v>
      </c>
      <c r="O622" s="449" t="s">
        <v>723</v>
      </c>
      <c r="P622" s="450"/>
      <c r="Q622" s="2"/>
      <c r="R622" s="2"/>
    </row>
    <row r="623" spans="2:18" s="451" customFormat="1" ht="15.75" x14ac:dyDescent="0.25">
      <c r="B623" s="443"/>
      <c r="C623" s="444" t="s">
        <v>721</v>
      </c>
      <c r="D623" s="445">
        <v>2777</v>
      </c>
      <c r="E623" s="445">
        <v>3902</v>
      </c>
      <c r="F623" s="446">
        <v>42040</v>
      </c>
      <c r="G623" s="447">
        <v>226666.67</v>
      </c>
      <c r="H623" s="447">
        <v>226665.67</v>
      </c>
      <c r="I623" s="447">
        <v>1</v>
      </c>
      <c r="J623" s="957" t="s">
        <v>289</v>
      </c>
      <c r="K623" s="957" t="s">
        <v>722</v>
      </c>
      <c r="L623" s="445" t="s">
        <v>260</v>
      </c>
      <c r="M623" s="445">
        <v>2777</v>
      </c>
      <c r="N623" s="448">
        <v>45716</v>
      </c>
      <c r="O623" s="449" t="s">
        <v>723</v>
      </c>
      <c r="P623" s="450"/>
      <c r="Q623" s="2"/>
      <c r="R623" s="2"/>
    </row>
    <row r="624" spans="2:18" s="451" customFormat="1" ht="15.75" x14ac:dyDescent="0.25">
      <c r="B624" s="443"/>
      <c r="C624" s="444" t="s">
        <v>721</v>
      </c>
      <c r="D624" s="445">
        <v>2777</v>
      </c>
      <c r="E624" s="445">
        <v>3903</v>
      </c>
      <c r="F624" s="446">
        <v>42040</v>
      </c>
      <c r="G624" s="447">
        <v>226666.67</v>
      </c>
      <c r="H624" s="447">
        <v>226665.67</v>
      </c>
      <c r="I624" s="447">
        <v>1</v>
      </c>
      <c r="J624" s="957" t="s">
        <v>289</v>
      </c>
      <c r="K624" s="957" t="s">
        <v>722</v>
      </c>
      <c r="L624" s="445" t="s">
        <v>260</v>
      </c>
      <c r="M624" s="445">
        <v>2777</v>
      </c>
      <c r="N624" s="448">
        <v>45716</v>
      </c>
      <c r="O624" s="449" t="s">
        <v>723</v>
      </c>
      <c r="P624" s="450"/>
      <c r="Q624" s="2"/>
      <c r="R624" s="2"/>
    </row>
    <row r="625" spans="2:18" s="451" customFormat="1" ht="15.75" x14ac:dyDescent="0.25">
      <c r="B625" s="443"/>
      <c r="C625" s="444" t="s">
        <v>721</v>
      </c>
      <c r="D625" s="445">
        <v>2777</v>
      </c>
      <c r="E625" s="445">
        <v>3904</v>
      </c>
      <c r="F625" s="446">
        <v>42040</v>
      </c>
      <c r="G625" s="447">
        <v>226666.67</v>
      </c>
      <c r="H625" s="447">
        <v>226665.67</v>
      </c>
      <c r="I625" s="447">
        <v>1</v>
      </c>
      <c r="J625" s="957" t="s">
        <v>289</v>
      </c>
      <c r="K625" s="957" t="s">
        <v>722</v>
      </c>
      <c r="L625" s="445" t="s">
        <v>260</v>
      </c>
      <c r="M625" s="445">
        <v>2777</v>
      </c>
      <c r="N625" s="448">
        <v>45716</v>
      </c>
      <c r="O625" s="449" t="s">
        <v>723</v>
      </c>
      <c r="P625" s="450"/>
      <c r="Q625" s="2"/>
      <c r="R625" s="2"/>
    </row>
    <row r="626" spans="2:18" s="451" customFormat="1" ht="15.75" x14ac:dyDescent="0.25">
      <c r="B626" s="443"/>
      <c r="C626" s="444" t="s">
        <v>721</v>
      </c>
      <c r="D626" s="445">
        <v>2777</v>
      </c>
      <c r="E626" s="445">
        <v>3905</v>
      </c>
      <c r="F626" s="446">
        <v>42040</v>
      </c>
      <c r="G626" s="447">
        <v>226666.67</v>
      </c>
      <c r="H626" s="447">
        <v>226665.67</v>
      </c>
      <c r="I626" s="447">
        <v>1</v>
      </c>
      <c r="J626" s="957" t="s">
        <v>289</v>
      </c>
      <c r="K626" s="957" t="s">
        <v>722</v>
      </c>
      <c r="L626" s="445" t="s">
        <v>260</v>
      </c>
      <c r="M626" s="445">
        <v>2777</v>
      </c>
      <c r="N626" s="448">
        <v>45716</v>
      </c>
      <c r="O626" s="449" t="s">
        <v>723</v>
      </c>
      <c r="P626" s="450"/>
      <c r="Q626" s="2"/>
      <c r="R626" s="2"/>
    </row>
    <row r="627" spans="2:18" s="451" customFormat="1" ht="15.75" x14ac:dyDescent="0.25">
      <c r="B627" s="443"/>
      <c r="C627" s="444" t="s">
        <v>721</v>
      </c>
      <c r="D627" s="445">
        <v>2777</v>
      </c>
      <c r="E627" s="445">
        <v>3906</v>
      </c>
      <c r="F627" s="446">
        <v>42040</v>
      </c>
      <c r="G627" s="447">
        <v>226666.67</v>
      </c>
      <c r="H627" s="447">
        <v>226665.67</v>
      </c>
      <c r="I627" s="447">
        <v>1</v>
      </c>
      <c r="J627" s="957" t="s">
        <v>289</v>
      </c>
      <c r="K627" s="957" t="s">
        <v>722</v>
      </c>
      <c r="L627" s="445" t="s">
        <v>260</v>
      </c>
      <c r="M627" s="445">
        <v>2777</v>
      </c>
      <c r="N627" s="448">
        <v>45716</v>
      </c>
      <c r="O627" s="449" t="s">
        <v>723</v>
      </c>
      <c r="P627" s="450"/>
      <c r="Q627" s="2"/>
      <c r="R627" s="2"/>
    </row>
    <row r="628" spans="2:18" s="451" customFormat="1" ht="15.75" x14ac:dyDescent="0.25">
      <c r="B628" s="443"/>
      <c r="C628" s="444" t="s">
        <v>721</v>
      </c>
      <c r="D628" s="445">
        <v>2777</v>
      </c>
      <c r="E628" s="445">
        <v>3907</v>
      </c>
      <c r="F628" s="446">
        <v>42040</v>
      </c>
      <c r="G628" s="447">
        <v>226666.67</v>
      </c>
      <c r="H628" s="447">
        <v>226665.67</v>
      </c>
      <c r="I628" s="447">
        <v>1</v>
      </c>
      <c r="J628" s="957" t="s">
        <v>289</v>
      </c>
      <c r="K628" s="957" t="s">
        <v>722</v>
      </c>
      <c r="L628" s="445" t="s">
        <v>260</v>
      </c>
      <c r="M628" s="445">
        <v>2777</v>
      </c>
      <c r="N628" s="448">
        <v>45716</v>
      </c>
      <c r="O628" s="449" t="s">
        <v>723</v>
      </c>
      <c r="P628" s="450"/>
      <c r="Q628" s="2"/>
      <c r="R628" s="2"/>
    </row>
    <row r="629" spans="2:18" s="451" customFormat="1" ht="15.75" x14ac:dyDescent="0.25">
      <c r="B629" s="443"/>
      <c r="C629" s="444" t="s">
        <v>721</v>
      </c>
      <c r="D629" s="445">
        <v>2777</v>
      </c>
      <c r="E629" s="445">
        <v>3908</v>
      </c>
      <c r="F629" s="446">
        <v>42040</v>
      </c>
      <c r="G629" s="447">
        <v>226666.67</v>
      </c>
      <c r="H629" s="447">
        <v>226665.67</v>
      </c>
      <c r="I629" s="447">
        <v>1</v>
      </c>
      <c r="J629" s="957" t="s">
        <v>289</v>
      </c>
      <c r="K629" s="957" t="s">
        <v>722</v>
      </c>
      <c r="L629" s="445" t="s">
        <v>260</v>
      </c>
      <c r="M629" s="445">
        <v>2777</v>
      </c>
      <c r="N629" s="448">
        <v>45716</v>
      </c>
      <c r="O629" s="449" t="s">
        <v>723</v>
      </c>
      <c r="P629" s="450"/>
      <c r="Q629" s="2"/>
      <c r="R629" s="2"/>
    </row>
    <row r="630" spans="2:18" s="451" customFormat="1" ht="15.75" x14ac:dyDescent="0.25">
      <c r="B630" s="443"/>
      <c r="C630" s="444" t="s">
        <v>721</v>
      </c>
      <c r="D630" s="445">
        <v>2777</v>
      </c>
      <c r="E630" s="445">
        <v>3909</v>
      </c>
      <c r="F630" s="446">
        <v>42040</v>
      </c>
      <c r="G630" s="447">
        <v>226666.67</v>
      </c>
      <c r="H630" s="447">
        <v>226665.67</v>
      </c>
      <c r="I630" s="447">
        <v>1</v>
      </c>
      <c r="J630" s="957" t="s">
        <v>289</v>
      </c>
      <c r="K630" s="957" t="s">
        <v>722</v>
      </c>
      <c r="L630" s="445" t="s">
        <v>260</v>
      </c>
      <c r="M630" s="445">
        <v>2777</v>
      </c>
      <c r="N630" s="448">
        <v>45716</v>
      </c>
      <c r="O630" s="449" t="s">
        <v>723</v>
      </c>
      <c r="P630" s="450"/>
      <c r="Q630" s="2"/>
      <c r="R630" s="2"/>
    </row>
    <row r="631" spans="2:18" s="451" customFormat="1" ht="15.75" x14ac:dyDescent="0.25">
      <c r="B631" s="443"/>
      <c r="C631" s="444" t="s">
        <v>721</v>
      </c>
      <c r="D631" s="445">
        <v>2777</v>
      </c>
      <c r="E631" s="445">
        <v>3910</v>
      </c>
      <c r="F631" s="446">
        <v>42040</v>
      </c>
      <c r="G631" s="447">
        <v>226666.67</v>
      </c>
      <c r="H631" s="447">
        <v>226665.67</v>
      </c>
      <c r="I631" s="447">
        <v>1</v>
      </c>
      <c r="J631" s="957" t="s">
        <v>289</v>
      </c>
      <c r="K631" s="957" t="s">
        <v>722</v>
      </c>
      <c r="L631" s="445" t="s">
        <v>260</v>
      </c>
      <c r="M631" s="445">
        <v>2777</v>
      </c>
      <c r="N631" s="448">
        <v>45716</v>
      </c>
      <c r="O631" s="449" t="s">
        <v>723</v>
      </c>
      <c r="P631" s="450"/>
      <c r="Q631" s="2"/>
      <c r="R631" s="2"/>
    </row>
    <row r="632" spans="2:18" s="451" customFormat="1" ht="15.75" x14ac:dyDescent="0.25">
      <c r="B632" s="443"/>
      <c r="C632" s="444" t="s">
        <v>721</v>
      </c>
      <c r="D632" s="445">
        <v>2777</v>
      </c>
      <c r="E632" s="445">
        <v>3911</v>
      </c>
      <c r="F632" s="446">
        <v>42040</v>
      </c>
      <c r="G632" s="447">
        <v>226666.67</v>
      </c>
      <c r="H632" s="447">
        <v>226665.67</v>
      </c>
      <c r="I632" s="447">
        <v>1</v>
      </c>
      <c r="J632" s="957" t="s">
        <v>289</v>
      </c>
      <c r="K632" s="957" t="s">
        <v>722</v>
      </c>
      <c r="L632" s="445" t="s">
        <v>260</v>
      </c>
      <c r="M632" s="445">
        <v>2777</v>
      </c>
      <c r="N632" s="448">
        <v>45716</v>
      </c>
      <c r="O632" s="449" t="s">
        <v>723</v>
      </c>
      <c r="P632" s="450"/>
      <c r="Q632" s="2"/>
      <c r="R632" s="2"/>
    </row>
    <row r="633" spans="2:18" s="451" customFormat="1" ht="15.75" x14ac:dyDescent="0.25">
      <c r="B633" s="443"/>
      <c r="C633" s="444" t="s">
        <v>721</v>
      </c>
      <c r="D633" s="445">
        <v>2777</v>
      </c>
      <c r="E633" s="445">
        <v>3912</v>
      </c>
      <c r="F633" s="446">
        <v>42040</v>
      </c>
      <c r="G633" s="447">
        <v>226666.67</v>
      </c>
      <c r="H633" s="447">
        <v>226665.67</v>
      </c>
      <c r="I633" s="447">
        <v>1</v>
      </c>
      <c r="J633" s="957" t="s">
        <v>289</v>
      </c>
      <c r="K633" s="957" t="s">
        <v>722</v>
      </c>
      <c r="L633" s="445" t="s">
        <v>260</v>
      </c>
      <c r="M633" s="445">
        <v>2777</v>
      </c>
      <c r="N633" s="448">
        <v>45716</v>
      </c>
      <c r="O633" s="449" t="s">
        <v>723</v>
      </c>
      <c r="P633" s="450"/>
      <c r="Q633" s="2"/>
      <c r="R633" s="2"/>
    </row>
    <row r="634" spans="2:18" s="451" customFormat="1" ht="15.75" x14ac:dyDescent="0.25">
      <c r="B634" s="443"/>
      <c r="C634" s="444" t="s">
        <v>721</v>
      </c>
      <c r="D634" s="445">
        <v>2777</v>
      </c>
      <c r="E634" s="445">
        <v>3913</v>
      </c>
      <c r="F634" s="446">
        <v>42040</v>
      </c>
      <c r="G634" s="447">
        <v>226666.67</v>
      </c>
      <c r="H634" s="447">
        <v>226665.67</v>
      </c>
      <c r="I634" s="447">
        <v>1</v>
      </c>
      <c r="J634" s="957" t="s">
        <v>289</v>
      </c>
      <c r="K634" s="957" t="s">
        <v>722</v>
      </c>
      <c r="L634" s="445" t="s">
        <v>260</v>
      </c>
      <c r="M634" s="445">
        <v>2777</v>
      </c>
      <c r="N634" s="448">
        <v>45716</v>
      </c>
      <c r="O634" s="449" t="s">
        <v>723</v>
      </c>
      <c r="P634" s="450"/>
      <c r="Q634" s="2"/>
      <c r="R634" s="2"/>
    </row>
    <row r="635" spans="2:18" s="451" customFormat="1" ht="15.75" x14ac:dyDescent="0.25">
      <c r="B635" s="443"/>
      <c r="C635" s="444" t="s">
        <v>721</v>
      </c>
      <c r="D635" s="445">
        <v>2777</v>
      </c>
      <c r="E635" s="445">
        <v>3914</v>
      </c>
      <c r="F635" s="446">
        <v>42040</v>
      </c>
      <c r="G635" s="447">
        <v>226666.67</v>
      </c>
      <c r="H635" s="447">
        <v>226665.67</v>
      </c>
      <c r="I635" s="447">
        <v>1</v>
      </c>
      <c r="J635" s="957" t="s">
        <v>289</v>
      </c>
      <c r="K635" s="957" t="s">
        <v>722</v>
      </c>
      <c r="L635" s="445" t="s">
        <v>260</v>
      </c>
      <c r="M635" s="445">
        <v>2777</v>
      </c>
      <c r="N635" s="448">
        <v>45716</v>
      </c>
      <c r="O635" s="449" t="s">
        <v>723</v>
      </c>
      <c r="P635" s="450"/>
      <c r="Q635" s="2"/>
      <c r="R635" s="2"/>
    </row>
    <row r="636" spans="2:18" s="451" customFormat="1" ht="15.75" x14ac:dyDescent="0.25">
      <c r="B636" s="443"/>
      <c r="C636" s="444" t="s">
        <v>721</v>
      </c>
      <c r="D636" s="445">
        <v>2777</v>
      </c>
      <c r="E636" s="445">
        <v>3915</v>
      </c>
      <c r="F636" s="446">
        <v>42040</v>
      </c>
      <c r="G636" s="447">
        <v>226666.67</v>
      </c>
      <c r="H636" s="447">
        <v>226665.67</v>
      </c>
      <c r="I636" s="447">
        <v>1</v>
      </c>
      <c r="J636" s="957" t="s">
        <v>289</v>
      </c>
      <c r="K636" s="957" t="s">
        <v>722</v>
      </c>
      <c r="L636" s="445" t="s">
        <v>260</v>
      </c>
      <c r="M636" s="445">
        <v>2777</v>
      </c>
      <c r="N636" s="448">
        <v>45716</v>
      </c>
      <c r="O636" s="449" t="s">
        <v>723</v>
      </c>
      <c r="P636" s="450"/>
      <c r="Q636" s="2"/>
      <c r="R636" s="2"/>
    </row>
    <row r="637" spans="2:18" s="451" customFormat="1" ht="15.75" x14ac:dyDescent="0.25">
      <c r="B637" s="443"/>
      <c r="C637" s="444" t="s">
        <v>721</v>
      </c>
      <c r="D637" s="445">
        <v>2777</v>
      </c>
      <c r="E637" s="445">
        <v>3916</v>
      </c>
      <c r="F637" s="446">
        <v>42040</v>
      </c>
      <c r="G637" s="447">
        <v>226666.67</v>
      </c>
      <c r="H637" s="447">
        <v>226665.67</v>
      </c>
      <c r="I637" s="447">
        <v>1</v>
      </c>
      <c r="J637" s="957" t="s">
        <v>289</v>
      </c>
      <c r="K637" s="957" t="s">
        <v>722</v>
      </c>
      <c r="L637" s="445" t="s">
        <v>260</v>
      </c>
      <c r="M637" s="445">
        <v>2777</v>
      </c>
      <c r="N637" s="448">
        <v>45716</v>
      </c>
      <c r="O637" s="449" t="s">
        <v>723</v>
      </c>
      <c r="P637" s="450"/>
      <c r="Q637" s="2"/>
      <c r="R637" s="2"/>
    </row>
    <row r="638" spans="2:18" s="451" customFormat="1" ht="15.75" x14ac:dyDescent="0.25">
      <c r="B638" s="443"/>
      <c r="C638" s="444" t="s">
        <v>721</v>
      </c>
      <c r="D638" s="445">
        <v>2777</v>
      </c>
      <c r="E638" s="445">
        <v>3917</v>
      </c>
      <c r="F638" s="446">
        <v>42040</v>
      </c>
      <c r="G638" s="447">
        <v>226666.67</v>
      </c>
      <c r="H638" s="447">
        <v>226665.67</v>
      </c>
      <c r="I638" s="447">
        <v>1</v>
      </c>
      <c r="J638" s="957" t="s">
        <v>289</v>
      </c>
      <c r="K638" s="957" t="s">
        <v>722</v>
      </c>
      <c r="L638" s="445" t="s">
        <v>260</v>
      </c>
      <c r="M638" s="445">
        <v>2777</v>
      </c>
      <c r="N638" s="448">
        <v>45716</v>
      </c>
      <c r="O638" s="449" t="s">
        <v>723</v>
      </c>
      <c r="P638" s="450"/>
      <c r="Q638" s="2"/>
      <c r="R638" s="2"/>
    </row>
    <row r="639" spans="2:18" s="451" customFormat="1" ht="15.75" x14ac:dyDescent="0.25">
      <c r="B639" s="443"/>
      <c r="C639" s="444" t="s">
        <v>721</v>
      </c>
      <c r="D639" s="445">
        <v>2777</v>
      </c>
      <c r="E639" s="445">
        <v>3918</v>
      </c>
      <c r="F639" s="446">
        <v>42040</v>
      </c>
      <c r="G639" s="447">
        <v>226666.67</v>
      </c>
      <c r="H639" s="447">
        <v>226665.67</v>
      </c>
      <c r="I639" s="447">
        <v>1</v>
      </c>
      <c r="J639" s="957" t="s">
        <v>289</v>
      </c>
      <c r="K639" s="957" t="s">
        <v>722</v>
      </c>
      <c r="L639" s="445" t="s">
        <v>260</v>
      </c>
      <c r="M639" s="445">
        <v>2777</v>
      </c>
      <c r="N639" s="448">
        <v>45716</v>
      </c>
      <c r="O639" s="449" t="s">
        <v>723</v>
      </c>
      <c r="P639" s="450"/>
      <c r="Q639" s="2"/>
      <c r="R639" s="2"/>
    </row>
    <row r="640" spans="2:18" s="451" customFormat="1" ht="15.75" x14ac:dyDescent="0.25">
      <c r="B640" s="443"/>
      <c r="C640" s="444" t="s">
        <v>721</v>
      </c>
      <c r="D640" s="445">
        <v>2777</v>
      </c>
      <c r="E640" s="445">
        <v>3919</v>
      </c>
      <c r="F640" s="446">
        <v>42040</v>
      </c>
      <c r="G640" s="447">
        <v>226666.67</v>
      </c>
      <c r="H640" s="447">
        <v>226665.67</v>
      </c>
      <c r="I640" s="447">
        <v>1</v>
      </c>
      <c r="J640" s="957" t="s">
        <v>289</v>
      </c>
      <c r="K640" s="957" t="s">
        <v>722</v>
      </c>
      <c r="L640" s="445" t="s">
        <v>260</v>
      </c>
      <c r="M640" s="445">
        <v>2777</v>
      </c>
      <c r="N640" s="448">
        <v>45716</v>
      </c>
      <c r="O640" s="449" t="s">
        <v>723</v>
      </c>
      <c r="P640" s="450"/>
      <c r="Q640" s="2"/>
      <c r="R640" s="2"/>
    </row>
    <row r="641" spans="2:18" s="451" customFormat="1" ht="15.75" x14ac:dyDescent="0.25">
      <c r="B641" s="443"/>
      <c r="C641" s="444" t="s">
        <v>721</v>
      </c>
      <c r="D641" s="445">
        <v>2777</v>
      </c>
      <c r="E641" s="445">
        <v>3920</v>
      </c>
      <c r="F641" s="446">
        <v>42040</v>
      </c>
      <c r="G641" s="447">
        <v>226666.67</v>
      </c>
      <c r="H641" s="447">
        <v>226665.67</v>
      </c>
      <c r="I641" s="447">
        <v>1</v>
      </c>
      <c r="J641" s="957" t="s">
        <v>289</v>
      </c>
      <c r="K641" s="957" t="s">
        <v>722</v>
      </c>
      <c r="L641" s="445" t="s">
        <v>260</v>
      </c>
      <c r="M641" s="445">
        <v>2777</v>
      </c>
      <c r="N641" s="448">
        <v>45716</v>
      </c>
      <c r="O641" s="449" t="s">
        <v>723</v>
      </c>
      <c r="P641" s="450"/>
      <c r="Q641" s="2"/>
      <c r="R641" s="2"/>
    </row>
    <row r="642" spans="2:18" s="451" customFormat="1" ht="15.75" x14ac:dyDescent="0.25">
      <c r="B642" s="443"/>
      <c r="C642" s="444" t="s">
        <v>721</v>
      </c>
      <c r="D642" s="445">
        <v>2777</v>
      </c>
      <c r="E642" s="445">
        <v>3921</v>
      </c>
      <c r="F642" s="446">
        <v>42040</v>
      </c>
      <c r="G642" s="447">
        <v>226666.67</v>
      </c>
      <c r="H642" s="447">
        <v>226665.67</v>
      </c>
      <c r="I642" s="447">
        <v>1</v>
      </c>
      <c r="J642" s="957" t="s">
        <v>289</v>
      </c>
      <c r="K642" s="957" t="s">
        <v>722</v>
      </c>
      <c r="L642" s="445" t="s">
        <v>260</v>
      </c>
      <c r="M642" s="445">
        <v>2777</v>
      </c>
      <c r="N642" s="448">
        <v>45716</v>
      </c>
      <c r="O642" s="449" t="s">
        <v>723</v>
      </c>
      <c r="P642" s="450"/>
      <c r="Q642" s="2"/>
      <c r="R642" s="2"/>
    </row>
    <row r="643" spans="2:18" s="451" customFormat="1" ht="15.75" x14ac:dyDescent="0.25">
      <c r="B643" s="443"/>
      <c r="C643" s="444" t="s">
        <v>721</v>
      </c>
      <c r="D643" s="445">
        <v>2777</v>
      </c>
      <c r="E643" s="445">
        <v>3922</v>
      </c>
      <c r="F643" s="446">
        <v>42040</v>
      </c>
      <c r="G643" s="447">
        <v>226666.67</v>
      </c>
      <c r="H643" s="447">
        <v>226665.67</v>
      </c>
      <c r="I643" s="447">
        <v>1</v>
      </c>
      <c r="J643" s="957" t="s">
        <v>289</v>
      </c>
      <c r="K643" s="957" t="s">
        <v>722</v>
      </c>
      <c r="L643" s="445" t="s">
        <v>260</v>
      </c>
      <c r="M643" s="445">
        <v>2777</v>
      </c>
      <c r="N643" s="448">
        <v>45716</v>
      </c>
      <c r="O643" s="449" t="s">
        <v>723</v>
      </c>
      <c r="P643" s="450"/>
      <c r="Q643" s="2"/>
      <c r="R643" s="2"/>
    </row>
    <row r="644" spans="2:18" s="451" customFormat="1" ht="15.75" x14ac:dyDescent="0.25">
      <c r="B644" s="443"/>
      <c r="C644" s="444" t="s">
        <v>721</v>
      </c>
      <c r="D644" s="445">
        <v>2777</v>
      </c>
      <c r="E644" s="445">
        <v>3923</v>
      </c>
      <c r="F644" s="446">
        <v>42040</v>
      </c>
      <c r="G644" s="447">
        <v>226666.67</v>
      </c>
      <c r="H644" s="447">
        <v>226665.67</v>
      </c>
      <c r="I644" s="447">
        <v>1</v>
      </c>
      <c r="J644" s="957" t="s">
        <v>289</v>
      </c>
      <c r="K644" s="957" t="s">
        <v>722</v>
      </c>
      <c r="L644" s="445" t="s">
        <v>260</v>
      </c>
      <c r="M644" s="445">
        <v>2777</v>
      </c>
      <c r="N644" s="448">
        <v>45716</v>
      </c>
      <c r="O644" s="449" t="s">
        <v>723</v>
      </c>
      <c r="P644" s="450"/>
      <c r="Q644" s="2"/>
      <c r="R644" s="2"/>
    </row>
    <row r="645" spans="2:18" s="451" customFormat="1" ht="15.75" x14ac:dyDescent="0.25">
      <c r="B645" s="443"/>
      <c r="C645" s="444" t="s">
        <v>721</v>
      </c>
      <c r="D645" s="445">
        <v>2777</v>
      </c>
      <c r="E645" s="445">
        <v>3924</v>
      </c>
      <c r="F645" s="446">
        <v>42040</v>
      </c>
      <c r="G645" s="447">
        <v>226666.67</v>
      </c>
      <c r="H645" s="447">
        <v>226665.67</v>
      </c>
      <c r="I645" s="447">
        <v>1</v>
      </c>
      <c r="J645" s="957" t="s">
        <v>289</v>
      </c>
      <c r="K645" s="957" t="s">
        <v>722</v>
      </c>
      <c r="L645" s="445" t="s">
        <v>260</v>
      </c>
      <c r="M645" s="445">
        <v>2777</v>
      </c>
      <c r="N645" s="448">
        <v>45716</v>
      </c>
      <c r="O645" s="449" t="s">
        <v>723</v>
      </c>
      <c r="P645" s="450"/>
      <c r="Q645" s="2"/>
      <c r="R645" s="2"/>
    </row>
    <row r="646" spans="2:18" s="451" customFormat="1" ht="15.75" x14ac:dyDescent="0.25">
      <c r="B646" s="443"/>
      <c r="C646" s="444" t="s">
        <v>721</v>
      </c>
      <c r="D646" s="445">
        <v>2777</v>
      </c>
      <c r="E646" s="445">
        <v>3925</v>
      </c>
      <c r="F646" s="446">
        <v>42040</v>
      </c>
      <c r="G646" s="447">
        <v>226666.67</v>
      </c>
      <c r="H646" s="447">
        <v>226665.67</v>
      </c>
      <c r="I646" s="447">
        <v>1</v>
      </c>
      <c r="J646" s="957" t="s">
        <v>289</v>
      </c>
      <c r="K646" s="957" t="s">
        <v>722</v>
      </c>
      <c r="L646" s="445" t="s">
        <v>260</v>
      </c>
      <c r="M646" s="445">
        <v>2777</v>
      </c>
      <c r="N646" s="448">
        <v>45716</v>
      </c>
      <c r="O646" s="449" t="s">
        <v>723</v>
      </c>
      <c r="P646" s="450"/>
      <c r="Q646" s="2"/>
      <c r="R646" s="2"/>
    </row>
    <row r="647" spans="2:18" s="451" customFormat="1" ht="15.75" x14ac:dyDescent="0.25">
      <c r="B647" s="443"/>
      <c r="C647" s="444" t="s">
        <v>721</v>
      </c>
      <c r="D647" s="445">
        <v>2777</v>
      </c>
      <c r="E647" s="445">
        <v>3926</v>
      </c>
      <c r="F647" s="446">
        <v>42040</v>
      </c>
      <c r="G647" s="447">
        <v>226666.67</v>
      </c>
      <c r="H647" s="447">
        <v>226665.67</v>
      </c>
      <c r="I647" s="447">
        <v>1</v>
      </c>
      <c r="J647" s="957" t="s">
        <v>289</v>
      </c>
      <c r="K647" s="957" t="s">
        <v>722</v>
      </c>
      <c r="L647" s="445" t="s">
        <v>260</v>
      </c>
      <c r="M647" s="445">
        <v>2777</v>
      </c>
      <c r="N647" s="448">
        <v>45716</v>
      </c>
      <c r="O647" s="449" t="s">
        <v>723</v>
      </c>
      <c r="P647" s="450"/>
      <c r="Q647" s="2"/>
      <c r="R647" s="2"/>
    </row>
    <row r="648" spans="2:18" s="451" customFormat="1" ht="15.75" x14ac:dyDescent="0.25">
      <c r="B648" s="443"/>
      <c r="C648" s="444" t="s">
        <v>721</v>
      </c>
      <c r="D648" s="445">
        <v>2777</v>
      </c>
      <c r="E648" s="445">
        <v>3927</v>
      </c>
      <c r="F648" s="446">
        <v>42040</v>
      </c>
      <c r="G648" s="447">
        <v>226666.67</v>
      </c>
      <c r="H648" s="447">
        <v>226665.67</v>
      </c>
      <c r="I648" s="447">
        <v>1</v>
      </c>
      <c r="J648" s="957" t="s">
        <v>289</v>
      </c>
      <c r="K648" s="957" t="s">
        <v>722</v>
      </c>
      <c r="L648" s="445" t="s">
        <v>260</v>
      </c>
      <c r="M648" s="445">
        <v>2777</v>
      </c>
      <c r="N648" s="448">
        <v>45716</v>
      </c>
      <c r="O648" s="449" t="s">
        <v>723</v>
      </c>
      <c r="P648" s="450"/>
      <c r="Q648" s="2"/>
      <c r="R648" s="2"/>
    </row>
    <row r="649" spans="2:18" s="451" customFormat="1" ht="15.75" x14ac:dyDescent="0.25">
      <c r="B649" s="443"/>
      <c r="C649" s="444" t="s">
        <v>721</v>
      </c>
      <c r="D649" s="445">
        <v>2777</v>
      </c>
      <c r="E649" s="445">
        <v>3928</v>
      </c>
      <c r="F649" s="446">
        <v>42040</v>
      </c>
      <c r="G649" s="447">
        <v>226666.67</v>
      </c>
      <c r="H649" s="447">
        <v>226665.67</v>
      </c>
      <c r="I649" s="447">
        <v>1</v>
      </c>
      <c r="J649" s="957" t="s">
        <v>289</v>
      </c>
      <c r="K649" s="957" t="s">
        <v>722</v>
      </c>
      <c r="L649" s="445" t="s">
        <v>260</v>
      </c>
      <c r="M649" s="445">
        <v>2777</v>
      </c>
      <c r="N649" s="448">
        <v>45716</v>
      </c>
      <c r="O649" s="449" t="s">
        <v>723</v>
      </c>
      <c r="P649" s="450"/>
      <c r="Q649" s="2"/>
      <c r="R649" s="2"/>
    </row>
    <row r="650" spans="2:18" s="451" customFormat="1" ht="15.75" x14ac:dyDescent="0.25">
      <c r="B650" s="443"/>
      <c r="C650" s="444" t="s">
        <v>721</v>
      </c>
      <c r="D650" s="445">
        <v>2777</v>
      </c>
      <c r="E650" s="445">
        <v>3929</v>
      </c>
      <c r="F650" s="446">
        <v>42040</v>
      </c>
      <c r="G650" s="447">
        <v>226666.67</v>
      </c>
      <c r="H650" s="447">
        <v>226665.67</v>
      </c>
      <c r="I650" s="447">
        <v>1</v>
      </c>
      <c r="J650" s="957" t="s">
        <v>289</v>
      </c>
      <c r="K650" s="957" t="s">
        <v>722</v>
      </c>
      <c r="L650" s="445" t="s">
        <v>260</v>
      </c>
      <c r="M650" s="445">
        <v>2777</v>
      </c>
      <c r="N650" s="448">
        <v>45716</v>
      </c>
      <c r="O650" s="449" t="s">
        <v>723</v>
      </c>
      <c r="P650" s="450"/>
      <c r="Q650" s="2"/>
      <c r="R650" s="2"/>
    </row>
    <row r="651" spans="2:18" s="451" customFormat="1" ht="15.75" x14ac:dyDescent="0.25">
      <c r="B651" s="443"/>
      <c r="C651" s="444" t="s">
        <v>721</v>
      </c>
      <c r="D651" s="445">
        <v>2777</v>
      </c>
      <c r="E651" s="445">
        <v>3930</v>
      </c>
      <c r="F651" s="446">
        <v>42040</v>
      </c>
      <c r="G651" s="447">
        <v>226666.67</v>
      </c>
      <c r="H651" s="447">
        <v>226665.67</v>
      </c>
      <c r="I651" s="447">
        <v>1</v>
      </c>
      <c r="J651" s="957" t="s">
        <v>289</v>
      </c>
      <c r="K651" s="957" t="s">
        <v>722</v>
      </c>
      <c r="L651" s="445" t="s">
        <v>260</v>
      </c>
      <c r="M651" s="445">
        <v>2777</v>
      </c>
      <c r="N651" s="448">
        <v>45716</v>
      </c>
      <c r="O651" s="449" t="s">
        <v>723</v>
      </c>
      <c r="P651" s="450"/>
      <c r="Q651" s="2"/>
      <c r="R651" s="2"/>
    </row>
    <row r="652" spans="2:18" s="451" customFormat="1" ht="15.75" x14ac:dyDescent="0.25">
      <c r="B652" s="443"/>
      <c r="C652" s="444" t="s">
        <v>721</v>
      </c>
      <c r="D652" s="445">
        <v>2777</v>
      </c>
      <c r="E652" s="445">
        <v>3931</v>
      </c>
      <c r="F652" s="446">
        <v>42040</v>
      </c>
      <c r="G652" s="447">
        <v>226666.67</v>
      </c>
      <c r="H652" s="447">
        <v>226665.67</v>
      </c>
      <c r="I652" s="447">
        <v>1</v>
      </c>
      <c r="J652" s="957" t="s">
        <v>289</v>
      </c>
      <c r="K652" s="957" t="s">
        <v>722</v>
      </c>
      <c r="L652" s="445" t="s">
        <v>260</v>
      </c>
      <c r="M652" s="445">
        <v>2777</v>
      </c>
      <c r="N652" s="448">
        <v>45716</v>
      </c>
      <c r="O652" s="449" t="s">
        <v>723</v>
      </c>
      <c r="P652" s="450"/>
      <c r="Q652" s="2"/>
      <c r="R652" s="2"/>
    </row>
    <row r="653" spans="2:18" s="451" customFormat="1" ht="15.75" x14ac:dyDescent="0.25">
      <c r="B653" s="443"/>
      <c r="C653" s="444" t="s">
        <v>721</v>
      </c>
      <c r="D653" s="445">
        <v>2777</v>
      </c>
      <c r="E653" s="445">
        <v>3932</v>
      </c>
      <c r="F653" s="446">
        <v>42040</v>
      </c>
      <c r="G653" s="447">
        <v>226666.67</v>
      </c>
      <c r="H653" s="447">
        <v>226665.67</v>
      </c>
      <c r="I653" s="447">
        <v>1</v>
      </c>
      <c r="J653" s="957" t="s">
        <v>289</v>
      </c>
      <c r="K653" s="957" t="s">
        <v>722</v>
      </c>
      <c r="L653" s="445" t="s">
        <v>260</v>
      </c>
      <c r="M653" s="445">
        <v>2777</v>
      </c>
      <c r="N653" s="448">
        <v>45716</v>
      </c>
      <c r="O653" s="449" t="s">
        <v>723</v>
      </c>
      <c r="P653" s="450"/>
      <c r="Q653" s="2"/>
      <c r="R653" s="2"/>
    </row>
    <row r="654" spans="2:18" s="451" customFormat="1" ht="15.75" x14ac:dyDescent="0.25">
      <c r="B654" s="443"/>
      <c r="C654" s="444" t="s">
        <v>721</v>
      </c>
      <c r="D654" s="445">
        <v>2777</v>
      </c>
      <c r="E654" s="445">
        <v>3933</v>
      </c>
      <c r="F654" s="446">
        <v>42040</v>
      </c>
      <c r="G654" s="447">
        <v>226666.67</v>
      </c>
      <c r="H654" s="447">
        <v>226665.67</v>
      </c>
      <c r="I654" s="447">
        <v>1</v>
      </c>
      <c r="J654" s="957" t="s">
        <v>289</v>
      </c>
      <c r="K654" s="957" t="s">
        <v>722</v>
      </c>
      <c r="L654" s="445" t="s">
        <v>260</v>
      </c>
      <c r="M654" s="445">
        <v>2777</v>
      </c>
      <c r="N654" s="448">
        <v>45716</v>
      </c>
      <c r="O654" s="449" t="s">
        <v>723</v>
      </c>
      <c r="P654" s="450"/>
      <c r="Q654" s="2"/>
      <c r="R654" s="2"/>
    </row>
    <row r="655" spans="2:18" s="451" customFormat="1" ht="15.75" x14ac:dyDescent="0.25">
      <c r="B655" s="443"/>
      <c r="C655" s="444" t="s">
        <v>721</v>
      </c>
      <c r="D655" s="445">
        <v>2777</v>
      </c>
      <c r="E655" s="445">
        <v>3934</v>
      </c>
      <c r="F655" s="446">
        <v>42040</v>
      </c>
      <c r="G655" s="447">
        <v>226666.67</v>
      </c>
      <c r="H655" s="447">
        <v>226665.67</v>
      </c>
      <c r="I655" s="447">
        <v>1</v>
      </c>
      <c r="J655" s="957" t="s">
        <v>289</v>
      </c>
      <c r="K655" s="957" t="s">
        <v>722</v>
      </c>
      <c r="L655" s="445" t="s">
        <v>260</v>
      </c>
      <c r="M655" s="445">
        <v>2777</v>
      </c>
      <c r="N655" s="448">
        <v>45716</v>
      </c>
      <c r="O655" s="449" t="s">
        <v>723</v>
      </c>
      <c r="P655" s="450"/>
      <c r="Q655" s="2"/>
      <c r="R655" s="2"/>
    </row>
    <row r="656" spans="2:18" s="451" customFormat="1" ht="15.75" x14ac:dyDescent="0.25">
      <c r="B656" s="443"/>
      <c r="C656" s="444" t="s">
        <v>721</v>
      </c>
      <c r="D656" s="445">
        <v>2777</v>
      </c>
      <c r="E656" s="445">
        <v>3935</v>
      </c>
      <c r="F656" s="446">
        <v>42040</v>
      </c>
      <c r="G656" s="447">
        <v>226666.67</v>
      </c>
      <c r="H656" s="447">
        <v>226665.67</v>
      </c>
      <c r="I656" s="447">
        <v>1</v>
      </c>
      <c r="J656" s="957" t="s">
        <v>289</v>
      </c>
      <c r="K656" s="957" t="s">
        <v>722</v>
      </c>
      <c r="L656" s="445" t="s">
        <v>260</v>
      </c>
      <c r="M656" s="445">
        <v>2777</v>
      </c>
      <c r="N656" s="448">
        <v>45716</v>
      </c>
      <c r="O656" s="449" t="s">
        <v>723</v>
      </c>
      <c r="P656" s="450"/>
      <c r="Q656" s="2"/>
      <c r="R656" s="2"/>
    </row>
    <row r="657" spans="2:18" s="451" customFormat="1" ht="15.75" x14ac:dyDescent="0.25">
      <c r="B657" s="443"/>
      <c r="C657" s="444" t="s">
        <v>721</v>
      </c>
      <c r="D657" s="445">
        <v>2777</v>
      </c>
      <c r="E657" s="445">
        <v>3936</v>
      </c>
      <c r="F657" s="446">
        <v>42040</v>
      </c>
      <c r="G657" s="447">
        <v>226666.67</v>
      </c>
      <c r="H657" s="447">
        <v>226665.67</v>
      </c>
      <c r="I657" s="447">
        <v>1</v>
      </c>
      <c r="J657" s="957" t="s">
        <v>289</v>
      </c>
      <c r="K657" s="957" t="s">
        <v>722</v>
      </c>
      <c r="L657" s="445" t="s">
        <v>260</v>
      </c>
      <c r="M657" s="445">
        <v>2777</v>
      </c>
      <c r="N657" s="448">
        <v>45716</v>
      </c>
      <c r="O657" s="449" t="s">
        <v>723</v>
      </c>
      <c r="P657" s="450"/>
      <c r="Q657" s="2"/>
      <c r="R657" s="2"/>
    </row>
    <row r="658" spans="2:18" s="451" customFormat="1" ht="15.75" x14ac:dyDescent="0.25">
      <c r="B658" s="443"/>
      <c r="C658" s="444" t="s">
        <v>721</v>
      </c>
      <c r="D658" s="445">
        <v>2777</v>
      </c>
      <c r="E658" s="445">
        <v>3937</v>
      </c>
      <c r="F658" s="446">
        <v>42040</v>
      </c>
      <c r="G658" s="447">
        <v>226666.67</v>
      </c>
      <c r="H658" s="447">
        <v>226665.67</v>
      </c>
      <c r="I658" s="447">
        <v>1</v>
      </c>
      <c r="J658" s="957" t="s">
        <v>289</v>
      </c>
      <c r="K658" s="957" t="s">
        <v>722</v>
      </c>
      <c r="L658" s="445" t="s">
        <v>260</v>
      </c>
      <c r="M658" s="445">
        <v>2777</v>
      </c>
      <c r="N658" s="448">
        <v>45716</v>
      </c>
      <c r="O658" s="449" t="s">
        <v>723</v>
      </c>
      <c r="P658" s="450"/>
      <c r="Q658" s="2"/>
      <c r="R658" s="2"/>
    </row>
    <row r="659" spans="2:18" s="451" customFormat="1" ht="15.75" x14ac:dyDescent="0.25">
      <c r="B659" s="443"/>
      <c r="C659" s="444" t="s">
        <v>721</v>
      </c>
      <c r="D659" s="445">
        <v>2777</v>
      </c>
      <c r="E659" s="445">
        <v>3938</v>
      </c>
      <c r="F659" s="446">
        <v>42040</v>
      </c>
      <c r="G659" s="447">
        <v>226666.67</v>
      </c>
      <c r="H659" s="447">
        <v>226665.67</v>
      </c>
      <c r="I659" s="447">
        <v>1</v>
      </c>
      <c r="J659" s="957" t="s">
        <v>289</v>
      </c>
      <c r="K659" s="957" t="s">
        <v>722</v>
      </c>
      <c r="L659" s="445" t="s">
        <v>260</v>
      </c>
      <c r="M659" s="445">
        <v>2777</v>
      </c>
      <c r="N659" s="448">
        <v>45716</v>
      </c>
      <c r="O659" s="449" t="s">
        <v>723</v>
      </c>
      <c r="P659" s="450"/>
      <c r="Q659" s="2"/>
      <c r="R659" s="2"/>
    </row>
    <row r="660" spans="2:18" s="451" customFormat="1" ht="15.75" x14ac:dyDescent="0.25">
      <c r="B660" s="443"/>
      <c r="C660" s="444" t="s">
        <v>721</v>
      </c>
      <c r="D660" s="445">
        <v>2777</v>
      </c>
      <c r="E660" s="445">
        <v>3939</v>
      </c>
      <c r="F660" s="446">
        <v>42040</v>
      </c>
      <c r="G660" s="447">
        <v>226666.67</v>
      </c>
      <c r="H660" s="447">
        <v>226665.67</v>
      </c>
      <c r="I660" s="447">
        <v>1</v>
      </c>
      <c r="J660" s="957" t="s">
        <v>289</v>
      </c>
      <c r="K660" s="957" t="s">
        <v>722</v>
      </c>
      <c r="L660" s="445" t="s">
        <v>260</v>
      </c>
      <c r="M660" s="445">
        <v>2777</v>
      </c>
      <c r="N660" s="448">
        <v>45716</v>
      </c>
      <c r="O660" s="449" t="s">
        <v>723</v>
      </c>
      <c r="P660" s="450"/>
      <c r="Q660" s="2"/>
      <c r="R660" s="2"/>
    </row>
    <row r="661" spans="2:18" s="451" customFormat="1" ht="15.75" x14ac:dyDescent="0.25">
      <c r="B661" s="443"/>
      <c r="C661" s="444" t="s">
        <v>721</v>
      </c>
      <c r="D661" s="445">
        <v>2777</v>
      </c>
      <c r="E661" s="445">
        <v>3940</v>
      </c>
      <c r="F661" s="446">
        <v>42040</v>
      </c>
      <c r="G661" s="447">
        <v>226666.67</v>
      </c>
      <c r="H661" s="447">
        <v>226665.67</v>
      </c>
      <c r="I661" s="447">
        <v>1</v>
      </c>
      <c r="J661" s="957" t="s">
        <v>289</v>
      </c>
      <c r="K661" s="957" t="s">
        <v>722</v>
      </c>
      <c r="L661" s="445" t="s">
        <v>260</v>
      </c>
      <c r="M661" s="445">
        <v>2777</v>
      </c>
      <c r="N661" s="448">
        <v>45716</v>
      </c>
      <c r="O661" s="449" t="s">
        <v>723</v>
      </c>
      <c r="P661" s="450"/>
      <c r="Q661" s="2"/>
      <c r="R661" s="2"/>
    </row>
    <row r="662" spans="2:18" s="451" customFormat="1" ht="15.75" x14ac:dyDescent="0.25">
      <c r="B662" s="443"/>
      <c r="C662" s="444" t="s">
        <v>721</v>
      </c>
      <c r="D662" s="445">
        <v>2777</v>
      </c>
      <c r="E662" s="445">
        <v>3941</v>
      </c>
      <c r="F662" s="446">
        <v>42040</v>
      </c>
      <c r="G662" s="447">
        <v>226666.67</v>
      </c>
      <c r="H662" s="447">
        <v>226665.67</v>
      </c>
      <c r="I662" s="447">
        <v>1</v>
      </c>
      <c r="J662" s="957" t="s">
        <v>289</v>
      </c>
      <c r="K662" s="957" t="s">
        <v>722</v>
      </c>
      <c r="L662" s="445" t="s">
        <v>260</v>
      </c>
      <c r="M662" s="445">
        <v>2777</v>
      </c>
      <c r="N662" s="448">
        <v>45716</v>
      </c>
      <c r="O662" s="449" t="s">
        <v>723</v>
      </c>
      <c r="P662" s="450"/>
      <c r="Q662" s="2"/>
      <c r="R662" s="2"/>
    </row>
    <row r="663" spans="2:18" s="451" customFormat="1" ht="15.75" x14ac:dyDescent="0.25">
      <c r="B663" s="443"/>
      <c r="C663" s="444" t="s">
        <v>721</v>
      </c>
      <c r="D663" s="445">
        <v>2777</v>
      </c>
      <c r="E663" s="445">
        <v>3942</v>
      </c>
      <c r="F663" s="446">
        <v>42040</v>
      </c>
      <c r="G663" s="447">
        <v>226666.67</v>
      </c>
      <c r="H663" s="447">
        <v>226665.67</v>
      </c>
      <c r="I663" s="447">
        <v>1</v>
      </c>
      <c r="J663" s="957" t="s">
        <v>289</v>
      </c>
      <c r="K663" s="957" t="s">
        <v>722</v>
      </c>
      <c r="L663" s="445" t="s">
        <v>260</v>
      </c>
      <c r="M663" s="445">
        <v>2777</v>
      </c>
      <c r="N663" s="448">
        <v>45716</v>
      </c>
      <c r="O663" s="449" t="s">
        <v>723</v>
      </c>
      <c r="P663" s="450"/>
      <c r="Q663" s="2"/>
      <c r="R663" s="2"/>
    </row>
    <row r="664" spans="2:18" s="451" customFormat="1" ht="15.75" x14ac:dyDescent="0.25">
      <c r="B664" s="443"/>
      <c r="C664" s="444" t="s">
        <v>721</v>
      </c>
      <c r="D664" s="445">
        <v>2777</v>
      </c>
      <c r="E664" s="445">
        <v>3943</v>
      </c>
      <c r="F664" s="446">
        <v>42040</v>
      </c>
      <c r="G664" s="447">
        <v>226666.67</v>
      </c>
      <c r="H664" s="447">
        <v>226665.67</v>
      </c>
      <c r="I664" s="447">
        <v>1</v>
      </c>
      <c r="J664" s="957" t="s">
        <v>289</v>
      </c>
      <c r="K664" s="957" t="s">
        <v>722</v>
      </c>
      <c r="L664" s="445" t="s">
        <v>260</v>
      </c>
      <c r="M664" s="445">
        <v>2777</v>
      </c>
      <c r="N664" s="448">
        <v>45716</v>
      </c>
      <c r="O664" s="449" t="s">
        <v>723</v>
      </c>
      <c r="P664" s="450"/>
      <c r="Q664" s="2"/>
      <c r="R664" s="2"/>
    </row>
    <row r="665" spans="2:18" s="451" customFormat="1" ht="15.75" x14ac:dyDescent="0.25">
      <c r="B665" s="443"/>
      <c r="C665" s="444" t="s">
        <v>721</v>
      </c>
      <c r="D665" s="445">
        <v>2777</v>
      </c>
      <c r="E665" s="445">
        <v>3944</v>
      </c>
      <c r="F665" s="446">
        <v>42040</v>
      </c>
      <c r="G665" s="447">
        <v>226666.67</v>
      </c>
      <c r="H665" s="447">
        <v>226665.67</v>
      </c>
      <c r="I665" s="447">
        <v>1</v>
      </c>
      <c r="J665" s="957" t="s">
        <v>289</v>
      </c>
      <c r="K665" s="957" t="s">
        <v>722</v>
      </c>
      <c r="L665" s="445" t="s">
        <v>260</v>
      </c>
      <c r="M665" s="445">
        <v>2777</v>
      </c>
      <c r="N665" s="448">
        <v>45716</v>
      </c>
      <c r="O665" s="449" t="s">
        <v>723</v>
      </c>
      <c r="P665" s="450"/>
      <c r="Q665" s="2"/>
      <c r="R665" s="2"/>
    </row>
    <row r="666" spans="2:18" s="451" customFormat="1" ht="15.75" x14ac:dyDescent="0.25">
      <c r="B666" s="443"/>
      <c r="C666" s="444" t="s">
        <v>721</v>
      </c>
      <c r="D666" s="445">
        <v>2777</v>
      </c>
      <c r="E666" s="445">
        <v>3945</v>
      </c>
      <c r="F666" s="446">
        <v>42040</v>
      </c>
      <c r="G666" s="447">
        <v>226666.67</v>
      </c>
      <c r="H666" s="447">
        <v>226665.67</v>
      </c>
      <c r="I666" s="447">
        <v>1</v>
      </c>
      <c r="J666" s="957" t="s">
        <v>289</v>
      </c>
      <c r="K666" s="957" t="s">
        <v>722</v>
      </c>
      <c r="L666" s="445" t="s">
        <v>260</v>
      </c>
      <c r="M666" s="445">
        <v>2777</v>
      </c>
      <c r="N666" s="448">
        <v>45716</v>
      </c>
      <c r="O666" s="449" t="s">
        <v>723</v>
      </c>
      <c r="P666" s="450"/>
      <c r="Q666" s="2"/>
      <c r="R666" s="2"/>
    </row>
    <row r="667" spans="2:18" s="451" customFormat="1" ht="15.75" x14ac:dyDescent="0.25">
      <c r="B667" s="443"/>
      <c r="C667" s="444" t="s">
        <v>721</v>
      </c>
      <c r="D667" s="445">
        <v>2777</v>
      </c>
      <c r="E667" s="445">
        <v>3946</v>
      </c>
      <c r="F667" s="446">
        <v>42040</v>
      </c>
      <c r="G667" s="447">
        <v>226666.67</v>
      </c>
      <c r="H667" s="447">
        <v>226665.67</v>
      </c>
      <c r="I667" s="447">
        <v>1</v>
      </c>
      <c r="J667" s="957" t="s">
        <v>289</v>
      </c>
      <c r="K667" s="957" t="s">
        <v>722</v>
      </c>
      <c r="L667" s="445" t="s">
        <v>260</v>
      </c>
      <c r="M667" s="445">
        <v>2777</v>
      </c>
      <c r="N667" s="448">
        <v>45716</v>
      </c>
      <c r="O667" s="449" t="s">
        <v>723</v>
      </c>
      <c r="P667" s="450"/>
      <c r="Q667" s="2"/>
      <c r="R667" s="2"/>
    </row>
    <row r="668" spans="2:18" s="451" customFormat="1" ht="15.75" x14ac:dyDescent="0.25">
      <c r="B668" s="443"/>
      <c r="C668" s="444" t="s">
        <v>721</v>
      </c>
      <c r="D668" s="445">
        <v>2777</v>
      </c>
      <c r="E668" s="445">
        <v>3947</v>
      </c>
      <c r="F668" s="446">
        <v>42040</v>
      </c>
      <c r="G668" s="447">
        <v>226666.67</v>
      </c>
      <c r="H668" s="447">
        <v>226665.67</v>
      </c>
      <c r="I668" s="447">
        <v>1</v>
      </c>
      <c r="J668" s="957" t="s">
        <v>289</v>
      </c>
      <c r="K668" s="957" t="s">
        <v>722</v>
      </c>
      <c r="L668" s="445" t="s">
        <v>260</v>
      </c>
      <c r="M668" s="445">
        <v>2777</v>
      </c>
      <c r="N668" s="448">
        <v>45716</v>
      </c>
      <c r="O668" s="449" t="s">
        <v>723</v>
      </c>
      <c r="P668" s="450"/>
      <c r="Q668" s="2"/>
      <c r="R668" s="2"/>
    </row>
    <row r="669" spans="2:18" s="451" customFormat="1" ht="15.75" x14ac:dyDescent="0.25">
      <c r="B669" s="443"/>
      <c r="C669" s="444" t="s">
        <v>721</v>
      </c>
      <c r="D669" s="445">
        <v>2777</v>
      </c>
      <c r="E669" s="445">
        <v>3948</v>
      </c>
      <c r="F669" s="446">
        <v>42040</v>
      </c>
      <c r="G669" s="447">
        <v>226666.67</v>
      </c>
      <c r="H669" s="447">
        <v>226665.67</v>
      </c>
      <c r="I669" s="447">
        <v>1</v>
      </c>
      <c r="J669" s="957" t="s">
        <v>289</v>
      </c>
      <c r="K669" s="957" t="s">
        <v>722</v>
      </c>
      <c r="L669" s="445" t="s">
        <v>260</v>
      </c>
      <c r="M669" s="445">
        <v>2777</v>
      </c>
      <c r="N669" s="448">
        <v>45716</v>
      </c>
      <c r="O669" s="449" t="s">
        <v>723</v>
      </c>
      <c r="P669" s="450"/>
      <c r="Q669" s="2"/>
      <c r="R669" s="2"/>
    </row>
    <row r="670" spans="2:18" s="451" customFormat="1" ht="15.75" x14ac:dyDescent="0.25">
      <c r="B670" s="443"/>
      <c r="C670" s="444" t="s">
        <v>721</v>
      </c>
      <c r="D670" s="445">
        <v>2777</v>
      </c>
      <c r="E670" s="445">
        <v>3949</v>
      </c>
      <c r="F670" s="446">
        <v>42040</v>
      </c>
      <c r="G670" s="447">
        <v>226666.67</v>
      </c>
      <c r="H670" s="447">
        <v>226665.67</v>
      </c>
      <c r="I670" s="447">
        <v>1</v>
      </c>
      <c r="J670" s="957" t="s">
        <v>289</v>
      </c>
      <c r="K670" s="957" t="s">
        <v>722</v>
      </c>
      <c r="L670" s="445" t="s">
        <v>260</v>
      </c>
      <c r="M670" s="445">
        <v>2777</v>
      </c>
      <c r="N670" s="448">
        <v>45716</v>
      </c>
      <c r="O670" s="449" t="s">
        <v>723</v>
      </c>
      <c r="P670" s="450"/>
      <c r="Q670" s="2"/>
      <c r="R670" s="2"/>
    </row>
    <row r="671" spans="2:18" s="451" customFormat="1" ht="15.75" x14ac:dyDescent="0.25">
      <c r="B671" s="443"/>
      <c r="C671" s="444" t="s">
        <v>721</v>
      </c>
      <c r="D671" s="445">
        <v>2777</v>
      </c>
      <c r="E671" s="445">
        <v>3950</v>
      </c>
      <c r="F671" s="446">
        <v>42040</v>
      </c>
      <c r="G671" s="447">
        <v>226666.67</v>
      </c>
      <c r="H671" s="447">
        <v>226665.67</v>
      </c>
      <c r="I671" s="447">
        <v>1</v>
      </c>
      <c r="J671" s="957" t="s">
        <v>289</v>
      </c>
      <c r="K671" s="957" t="s">
        <v>722</v>
      </c>
      <c r="L671" s="445" t="s">
        <v>260</v>
      </c>
      <c r="M671" s="445">
        <v>2777</v>
      </c>
      <c r="N671" s="448">
        <v>45716</v>
      </c>
      <c r="O671" s="449" t="s">
        <v>723</v>
      </c>
      <c r="P671" s="450"/>
      <c r="Q671" s="2"/>
      <c r="R671" s="2"/>
    </row>
    <row r="672" spans="2:18" s="451" customFormat="1" ht="15.75" x14ac:dyDescent="0.25">
      <c r="B672" s="443"/>
      <c r="C672" s="444" t="s">
        <v>721</v>
      </c>
      <c r="D672" s="445">
        <v>2777</v>
      </c>
      <c r="E672" s="445">
        <v>3951</v>
      </c>
      <c r="F672" s="446">
        <v>42040</v>
      </c>
      <c r="G672" s="447">
        <v>226666.67</v>
      </c>
      <c r="H672" s="447">
        <v>226665.67</v>
      </c>
      <c r="I672" s="447">
        <v>1</v>
      </c>
      <c r="J672" s="957" t="s">
        <v>289</v>
      </c>
      <c r="K672" s="957" t="s">
        <v>722</v>
      </c>
      <c r="L672" s="445" t="s">
        <v>260</v>
      </c>
      <c r="M672" s="445">
        <v>2777</v>
      </c>
      <c r="N672" s="448">
        <v>45716</v>
      </c>
      <c r="O672" s="449" t="s">
        <v>723</v>
      </c>
      <c r="P672" s="450"/>
      <c r="Q672" s="2"/>
      <c r="R672" s="2"/>
    </row>
    <row r="673" spans="2:18" s="451" customFormat="1" ht="15.75" x14ac:dyDescent="0.25">
      <c r="B673" s="443"/>
      <c r="C673" s="444" t="s">
        <v>721</v>
      </c>
      <c r="D673" s="445">
        <v>2777</v>
      </c>
      <c r="E673" s="445">
        <v>3952</v>
      </c>
      <c r="F673" s="446">
        <v>42040</v>
      </c>
      <c r="G673" s="447">
        <v>226666.67</v>
      </c>
      <c r="H673" s="447">
        <v>226665.67</v>
      </c>
      <c r="I673" s="447">
        <v>1</v>
      </c>
      <c r="J673" s="957" t="s">
        <v>289</v>
      </c>
      <c r="K673" s="957" t="s">
        <v>722</v>
      </c>
      <c r="L673" s="445" t="s">
        <v>260</v>
      </c>
      <c r="M673" s="445">
        <v>2777</v>
      </c>
      <c r="N673" s="448">
        <v>45716</v>
      </c>
      <c r="O673" s="449" t="s">
        <v>723</v>
      </c>
      <c r="P673" s="450"/>
      <c r="Q673" s="2"/>
      <c r="R673" s="2"/>
    </row>
    <row r="674" spans="2:18" s="451" customFormat="1" ht="15.75" x14ac:dyDescent="0.25">
      <c r="B674" s="443"/>
      <c r="C674" s="444" t="s">
        <v>721</v>
      </c>
      <c r="D674" s="445">
        <v>2777</v>
      </c>
      <c r="E674" s="445">
        <v>3953</v>
      </c>
      <c r="F674" s="446">
        <v>42040</v>
      </c>
      <c r="G674" s="447">
        <v>226666.67</v>
      </c>
      <c r="H674" s="447">
        <v>226665.67</v>
      </c>
      <c r="I674" s="447">
        <v>1</v>
      </c>
      <c r="J674" s="957" t="s">
        <v>289</v>
      </c>
      <c r="K674" s="957" t="s">
        <v>722</v>
      </c>
      <c r="L674" s="445" t="s">
        <v>260</v>
      </c>
      <c r="M674" s="445">
        <v>2777</v>
      </c>
      <c r="N674" s="448">
        <v>45716</v>
      </c>
      <c r="O674" s="449" t="s">
        <v>723</v>
      </c>
      <c r="P674" s="450"/>
      <c r="Q674" s="2"/>
      <c r="R674" s="2"/>
    </row>
    <row r="675" spans="2:18" s="451" customFormat="1" ht="15.75" x14ac:dyDescent="0.25">
      <c r="B675" s="443"/>
      <c r="C675" s="444" t="s">
        <v>721</v>
      </c>
      <c r="D675" s="445">
        <v>2777</v>
      </c>
      <c r="E675" s="445">
        <v>3954</v>
      </c>
      <c r="F675" s="446">
        <v>42040</v>
      </c>
      <c r="G675" s="447">
        <v>226666.67</v>
      </c>
      <c r="H675" s="447">
        <v>226665.67</v>
      </c>
      <c r="I675" s="447">
        <v>1</v>
      </c>
      <c r="J675" s="957" t="s">
        <v>289</v>
      </c>
      <c r="K675" s="957" t="s">
        <v>722</v>
      </c>
      <c r="L675" s="445" t="s">
        <v>260</v>
      </c>
      <c r="M675" s="445">
        <v>2777</v>
      </c>
      <c r="N675" s="448">
        <v>45716</v>
      </c>
      <c r="O675" s="449" t="s">
        <v>723</v>
      </c>
      <c r="P675" s="450"/>
      <c r="Q675" s="2"/>
      <c r="R675" s="2"/>
    </row>
    <row r="676" spans="2:18" s="451" customFormat="1" ht="15.75" x14ac:dyDescent="0.25">
      <c r="B676" s="443"/>
      <c r="C676" s="444" t="s">
        <v>721</v>
      </c>
      <c r="D676" s="445">
        <v>2777</v>
      </c>
      <c r="E676" s="445">
        <v>3955</v>
      </c>
      <c r="F676" s="446">
        <v>42040</v>
      </c>
      <c r="G676" s="447">
        <v>226666.67</v>
      </c>
      <c r="H676" s="447">
        <v>226665.67</v>
      </c>
      <c r="I676" s="447">
        <v>1</v>
      </c>
      <c r="J676" s="957" t="s">
        <v>289</v>
      </c>
      <c r="K676" s="957" t="s">
        <v>722</v>
      </c>
      <c r="L676" s="445" t="s">
        <v>260</v>
      </c>
      <c r="M676" s="445">
        <v>2777</v>
      </c>
      <c r="N676" s="448">
        <v>45716</v>
      </c>
      <c r="O676" s="449" t="s">
        <v>723</v>
      </c>
      <c r="P676" s="450"/>
      <c r="Q676" s="2"/>
      <c r="R676" s="2"/>
    </row>
    <row r="677" spans="2:18" s="451" customFormat="1" ht="15.75" x14ac:dyDescent="0.25">
      <c r="B677" s="443"/>
      <c r="C677" s="444" t="s">
        <v>721</v>
      </c>
      <c r="D677" s="445">
        <v>2777</v>
      </c>
      <c r="E677" s="445">
        <v>3956</v>
      </c>
      <c r="F677" s="446">
        <v>42040</v>
      </c>
      <c r="G677" s="447">
        <v>226666.67</v>
      </c>
      <c r="H677" s="447">
        <v>226665.67</v>
      </c>
      <c r="I677" s="447">
        <v>1</v>
      </c>
      <c r="J677" s="957" t="s">
        <v>289</v>
      </c>
      <c r="K677" s="957" t="s">
        <v>722</v>
      </c>
      <c r="L677" s="445" t="s">
        <v>260</v>
      </c>
      <c r="M677" s="445">
        <v>2777</v>
      </c>
      <c r="N677" s="448">
        <v>45716</v>
      </c>
      <c r="O677" s="449" t="s">
        <v>723</v>
      </c>
      <c r="P677" s="450"/>
      <c r="Q677" s="2"/>
      <c r="R677" s="2"/>
    </row>
    <row r="678" spans="2:18" s="451" customFormat="1" ht="15.75" x14ac:dyDescent="0.25">
      <c r="B678" s="443"/>
      <c r="C678" s="444" t="s">
        <v>721</v>
      </c>
      <c r="D678" s="445">
        <v>2777</v>
      </c>
      <c r="E678" s="445">
        <v>3957</v>
      </c>
      <c r="F678" s="446">
        <v>42040</v>
      </c>
      <c r="G678" s="447">
        <v>226666.67</v>
      </c>
      <c r="H678" s="447">
        <v>226665.67</v>
      </c>
      <c r="I678" s="447">
        <v>1</v>
      </c>
      <c r="J678" s="957" t="s">
        <v>289</v>
      </c>
      <c r="K678" s="957" t="s">
        <v>722</v>
      </c>
      <c r="L678" s="445" t="s">
        <v>260</v>
      </c>
      <c r="M678" s="445">
        <v>2777</v>
      </c>
      <c r="N678" s="448">
        <v>45716</v>
      </c>
      <c r="O678" s="449" t="s">
        <v>723</v>
      </c>
      <c r="P678" s="450"/>
      <c r="Q678" s="2"/>
      <c r="R678" s="2"/>
    </row>
    <row r="679" spans="2:18" s="451" customFormat="1" ht="15.75" x14ac:dyDescent="0.25">
      <c r="B679" s="443"/>
      <c r="C679" s="444" t="s">
        <v>721</v>
      </c>
      <c r="D679" s="445">
        <v>2777</v>
      </c>
      <c r="E679" s="445">
        <v>3958</v>
      </c>
      <c r="F679" s="446">
        <v>42040</v>
      </c>
      <c r="G679" s="447">
        <v>226666.67</v>
      </c>
      <c r="H679" s="447">
        <v>226665.67</v>
      </c>
      <c r="I679" s="447">
        <v>1</v>
      </c>
      <c r="J679" s="957" t="s">
        <v>289</v>
      </c>
      <c r="K679" s="957" t="s">
        <v>722</v>
      </c>
      <c r="L679" s="445" t="s">
        <v>260</v>
      </c>
      <c r="M679" s="445">
        <v>2777</v>
      </c>
      <c r="N679" s="448">
        <v>45716</v>
      </c>
      <c r="O679" s="449" t="s">
        <v>723</v>
      </c>
      <c r="P679" s="450"/>
      <c r="Q679" s="2"/>
      <c r="R679" s="2"/>
    </row>
    <row r="680" spans="2:18" s="451" customFormat="1" ht="15.75" x14ac:dyDescent="0.25">
      <c r="B680" s="443"/>
      <c r="C680" s="444" t="s">
        <v>721</v>
      </c>
      <c r="D680" s="445">
        <v>2777</v>
      </c>
      <c r="E680" s="445">
        <v>3959</v>
      </c>
      <c r="F680" s="446">
        <v>42040</v>
      </c>
      <c r="G680" s="447">
        <v>226666.67</v>
      </c>
      <c r="H680" s="447">
        <v>226665.67</v>
      </c>
      <c r="I680" s="447">
        <v>1</v>
      </c>
      <c r="J680" s="957" t="s">
        <v>289</v>
      </c>
      <c r="K680" s="957" t="s">
        <v>722</v>
      </c>
      <c r="L680" s="445" t="s">
        <v>260</v>
      </c>
      <c r="M680" s="445">
        <v>2777</v>
      </c>
      <c r="N680" s="448">
        <v>45716</v>
      </c>
      <c r="O680" s="449" t="s">
        <v>723</v>
      </c>
      <c r="P680" s="450"/>
      <c r="Q680" s="2"/>
      <c r="R680" s="2"/>
    </row>
    <row r="681" spans="2:18" s="451" customFormat="1" ht="15.75" x14ac:dyDescent="0.25">
      <c r="B681" s="443"/>
      <c r="C681" s="444" t="s">
        <v>721</v>
      </c>
      <c r="D681" s="445">
        <v>2777</v>
      </c>
      <c r="E681" s="445">
        <v>3960</v>
      </c>
      <c r="F681" s="446">
        <v>42040</v>
      </c>
      <c r="G681" s="447">
        <v>226666.67</v>
      </c>
      <c r="H681" s="447">
        <v>226665.67</v>
      </c>
      <c r="I681" s="447">
        <v>1</v>
      </c>
      <c r="J681" s="957" t="s">
        <v>289</v>
      </c>
      <c r="K681" s="957" t="s">
        <v>722</v>
      </c>
      <c r="L681" s="445" t="s">
        <v>260</v>
      </c>
      <c r="M681" s="445">
        <v>2777</v>
      </c>
      <c r="N681" s="448">
        <v>45716</v>
      </c>
      <c r="O681" s="449" t="s">
        <v>723</v>
      </c>
      <c r="P681" s="450"/>
      <c r="Q681" s="2"/>
      <c r="R681" s="2"/>
    </row>
    <row r="682" spans="2:18" s="451" customFormat="1" ht="15.75" x14ac:dyDescent="0.25">
      <c r="B682" s="443"/>
      <c r="C682" s="444" t="s">
        <v>721</v>
      </c>
      <c r="D682" s="445">
        <v>2777</v>
      </c>
      <c r="E682" s="445">
        <v>3961</v>
      </c>
      <c r="F682" s="446">
        <v>42040</v>
      </c>
      <c r="G682" s="447">
        <v>226666.67</v>
      </c>
      <c r="H682" s="447">
        <v>226665.67</v>
      </c>
      <c r="I682" s="447">
        <v>1</v>
      </c>
      <c r="J682" s="957" t="s">
        <v>289</v>
      </c>
      <c r="K682" s="957" t="s">
        <v>722</v>
      </c>
      <c r="L682" s="445" t="s">
        <v>260</v>
      </c>
      <c r="M682" s="445">
        <v>2777</v>
      </c>
      <c r="N682" s="448">
        <v>45716</v>
      </c>
      <c r="O682" s="449" t="s">
        <v>723</v>
      </c>
      <c r="P682" s="450"/>
      <c r="Q682" s="2"/>
      <c r="R682" s="2"/>
    </row>
    <row r="683" spans="2:18" s="451" customFormat="1" ht="15.75" x14ac:dyDescent="0.25">
      <c r="B683" s="443"/>
      <c r="C683" s="444" t="s">
        <v>721</v>
      </c>
      <c r="D683" s="445">
        <v>2777</v>
      </c>
      <c r="E683" s="445">
        <v>3962</v>
      </c>
      <c r="F683" s="446">
        <v>42040</v>
      </c>
      <c r="G683" s="447">
        <v>226666.67</v>
      </c>
      <c r="H683" s="447">
        <v>226665.67</v>
      </c>
      <c r="I683" s="447">
        <v>1</v>
      </c>
      <c r="J683" s="957" t="s">
        <v>289</v>
      </c>
      <c r="K683" s="957" t="s">
        <v>722</v>
      </c>
      <c r="L683" s="445" t="s">
        <v>260</v>
      </c>
      <c r="M683" s="445">
        <v>2777</v>
      </c>
      <c r="N683" s="448">
        <v>45716</v>
      </c>
      <c r="O683" s="449" t="s">
        <v>723</v>
      </c>
      <c r="P683" s="450"/>
      <c r="Q683" s="2"/>
      <c r="R683" s="2"/>
    </row>
    <row r="684" spans="2:18" s="451" customFormat="1" ht="15.75" x14ac:dyDescent="0.25">
      <c r="B684" s="443"/>
      <c r="C684" s="444" t="s">
        <v>721</v>
      </c>
      <c r="D684" s="445">
        <v>2777</v>
      </c>
      <c r="E684" s="445">
        <v>3963</v>
      </c>
      <c r="F684" s="446">
        <v>42040</v>
      </c>
      <c r="G684" s="447">
        <v>226666.67</v>
      </c>
      <c r="H684" s="447">
        <v>226665.67</v>
      </c>
      <c r="I684" s="447">
        <v>1</v>
      </c>
      <c r="J684" s="957" t="s">
        <v>289</v>
      </c>
      <c r="K684" s="957" t="s">
        <v>722</v>
      </c>
      <c r="L684" s="445" t="s">
        <v>260</v>
      </c>
      <c r="M684" s="445">
        <v>2777</v>
      </c>
      <c r="N684" s="448">
        <v>45716</v>
      </c>
      <c r="O684" s="449" t="s">
        <v>723</v>
      </c>
      <c r="P684" s="450"/>
      <c r="Q684" s="2"/>
      <c r="R684" s="2"/>
    </row>
    <row r="685" spans="2:18" s="451" customFormat="1" ht="15.75" x14ac:dyDescent="0.25">
      <c r="B685" s="443"/>
      <c r="C685" s="444" t="s">
        <v>721</v>
      </c>
      <c r="D685" s="445">
        <v>2777</v>
      </c>
      <c r="E685" s="445">
        <v>3964</v>
      </c>
      <c r="F685" s="446">
        <v>42040</v>
      </c>
      <c r="G685" s="447">
        <v>226666.67</v>
      </c>
      <c r="H685" s="447">
        <v>226665.67</v>
      </c>
      <c r="I685" s="447">
        <v>1</v>
      </c>
      <c r="J685" s="957" t="s">
        <v>289</v>
      </c>
      <c r="K685" s="957" t="s">
        <v>722</v>
      </c>
      <c r="L685" s="445" t="s">
        <v>260</v>
      </c>
      <c r="M685" s="445">
        <v>2777</v>
      </c>
      <c r="N685" s="448">
        <v>45716</v>
      </c>
      <c r="O685" s="449" t="s">
        <v>723</v>
      </c>
      <c r="P685" s="450"/>
      <c r="Q685" s="2"/>
      <c r="R685" s="2"/>
    </row>
    <row r="686" spans="2:18" s="451" customFormat="1" ht="15.75" x14ac:dyDescent="0.25">
      <c r="B686" s="443"/>
      <c r="C686" s="444" t="s">
        <v>721</v>
      </c>
      <c r="D686" s="445">
        <v>2777</v>
      </c>
      <c r="E686" s="445">
        <v>3965</v>
      </c>
      <c r="F686" s="446">
        <v>42040</v>
      </c>
      <c r="G686" s="447">
        <v>226666.67</v>
      </c>
      <c r="H686" s="447">
        <v>226665.67</v>
      </c>
      <c r="I686" s="447">
        <v>1</v>
      </c>
      <c r="J686" s="957" t="s">
        <v>289</v>
      </c>
      <c r="K686" s="957" t="s">
        <v>722</v>
      </c>
      <c r="L686" s="445" t="s">
        <v>260</v>
      </c>
      <c r="M686" s="445">
        <v>2777</v>
      </c>
      <c r="N686" s="448">
        <v>45716</v>
      </c>
      <c r="O686" s="449" t="s">
        <v>723</v>
      </c>
      <c r="P686" s="450"/>
      <c r="Q686" s="2"/>
      <c r="R686" s="2"/>
    </row>
    <row r="687" spans="2:18" s="451" customFormat="1" ht="15.75" x14ac:dyDescent="0.25">
      <c r="B687" s="443"/>
      <c r="C687" s="444" t="s">
        <v>721</v>
      </c>
      <c r="D687" s="445">
        <v>2777</v>
      </c>
      <c r="E687" s="445">
        <v>3966</v>
      </c>
      <c r="F687" s="446">
        <v>42040</v>
      </c>
      <c r="G687" s="447">
        <v>226666.67</v>
      </c>
      <c r="H687" s="447">
        <v>226665.67</v>
      </c>
      <c r="I687" s="447">
        <v>1</v>
      </c>
      <c r="J687" s="957" t="s">
        <v>289</v>
      </c>
      <c r="K687" s="957" t="s">
        <v>722</v>
      </c>
      <c r="L687" s="445" t="s">
        <v>260</v>
      </c>
      <c r="M687" s="445">
        <v>2777</v>
      </c>
      <c r="N687" s="448">
        <v>45716</v>
      </c>
      <c r="O687" s="449" t="s">
        <v>723</v>
      </c>
      <c r="P687" s="450"/>
      <c r="Q687" s="2"/>
      <c r="R687" s="2"/>
    </row>
    <row r="688" spans="2:18" s="451" customFormat="1" ht="15.75" x14ac:dyDescent="0.25">
      <c r="B688" s="443"/>
      <c r="C688" s="444" t="s">
        <v>721</v>
      </c>
      <c r="D688" s="445">
        <v>2777</v>
      </c>
      <c r="E688" s="445">
        <v>3967</v>
      </c>
      <c r="F688" s="446">
        <v>42040</v>
      </c>
      <c r="G688" s="447">
        <v>226666.67</v>
      </c>
      <c r="H688" s="447">
        <v>226665.67</v>
      </c>
      <c r="I688" s="447">
        <v>1</v>
      </c>
      <c r="J688" s="957" t="s">
        <v>289</v>
      </c>
      <c r="K688" s="957" t="s">
        <v>722</v>
      </c>
      <c r="L688" s="445" t="s">
        <v>260</v>
      </c>
      <c r="M688" s="445">
        <v>2777</v>
      </c>
      <c r="N688" s="448">
        <v>45716</v>
      </c>
      <c r="O688" s="449" t="s">
        <v>723</v>
      </c>
      <c r="P688" s="450"/>
      <c r="Q688" s="2"/>
      <c r="R688" s="2"/>
    </row>
    <row r="689" spans="2:18" s="451" customFormat="1" ht="15.75" x14ac:dyDescent="0.25">
      <c r="B689" s="443"/>
      <c r="C689" s="444" t="s">
        <v>721</v>
      </c>
      <c r="D689" s="445">
        <v>2777</v>
      </c>
      <c r="E689" s="445">
        <v>3968</v>
      </c>
      <c r="F689" s="446">
        <v>42040</v>
      </c>
      <c r="G689" s="447">
        <v>226666.67</v>
      </c>
      <c r="H689" s="447">
        <v>226665.67</v>
      </c>
      <c r="I689" s="447">
        <v>1</v>
      </c>
      <c r="J689" s="957" t="s">
        <v>289</v>
      </c>
      <c r="K689" s="957" t="s">
        <v>722</v>
      </c>
      <c r="L689" s="445" t="s">
        <v>260</v>
      </c>
      <c r="M689" s="445">
        <v>2777</v>
      </c>
      <c r="N689" s="448">
        <v>45716</v>
      </c>
      <c r="O689" s="449" t="s">
        <v>723</v>
      </c>
      <c r="P689" s="450"/>
      <c r="Q689" s="2"/>
      <c r="R689" s="2"/>
    </row>
    <row r="690" spans="2:18" s="451" customFormat="1" ht="15.75" x14ac:dyDescent="0.25">
      <c r="B690" s="443"/>
      <c r="C690" s="444" t="s">
        <v>721</v>
      </c>
      <c r="D690" s="445">
        <v>2777</v>
      </c>
      <c r="E690" s="445">
        <v>3969</v>
      </c>
      <c r="F690" s="446">
        <v>42040</v>
      </c>
      <c r="G690" s="447">
        <v>226666.67</v>
      </c>
      <c r="H690" s="447">
        <v>226665.67</v>
      </c>
      <c r="I690" s="447">
        <v>1</v>
      </c>
      <c r="J690" s="957" t="s">
        <v>289</v>
      </c>
      <c r="K690" s="957" t="s">
        <v>722</v>
      </c>
      <c r="L690" s="445" t="s">
        <v>260</v>
      </c>
      <c r="M690" s="445">
        <v>2777</v>
      </c>
      <c r="N690" s="448">
        <v>45716</v>
      </c>
      <c r="O690" s="449" t="s">
        <v>723</v>
      </c>
      <c r="P690" s="450"/>
      <c r="Q690" s="2"/>
      <c r="R690" s="2"/>
    </row>
    <row r="691" spans="2:18" s="451" customFormat="1" ht="15.75" x14ac:dyDescent="0.25">
      <c r="B691" s="443"/>
      <c r="C691" s="444" t="s">
        <v>721</v>
      </c>
      <c r="D691" s="445">
        <v>2777</v>
      </c>
      <c r="E691" s="445">
        <v>3970</v>
      </c>
      <c r="F691" s="446">
        <v>42040</v>
      </c>
      <c r="G691" s="447">
        <v>226666.67</v>
      </c>
      <c r="H691" s="447">
        <v>226665.67</v>
      </c>
      <c r="I691" s="447">
        <v>1</v>
      </c>
      <c r="J691" s="957" t="s">
        <v>289</v>
      </c>
      <c r="K691" s="957" t="s">
        <v>722</v>
      </c>
      <c r="L691" s="445" t="s">
        <v>260</v>
      </c>
      <c r="M691" s="445">
        <v>2777</v>
      </c>
      <c r="N691" s="448">
        <v>45716</v>
      </c>
      <c r="O691" s="449" t="s">
        <v>723</v>
      </c>
      <c r="P691" s="450"/>
      <c r="Q691" s="2"/>
      <c r="R691" s="2"/>
    </row>
    <row r="692" spans="2:18" s="451" customFormat="1" ht="15.75" x14ac:dyDescent="0.25">
      <c r="B692" s="443"/>
      <c r="C692" s="444" t="s">
        <v>721</v>
      </c>
      <c r="D692" s="445">
        <v>2777</v>
      </c>
      <c r="E692" s="445">
        <v>3971</v>
      </c>
      <c r="F692" s="446">
        <v>42040</v>
      </c>
      <c r="G692" s="447">
        <v>226666.67</v>
      </c>
      <c r="H692" s="447">
        <v>226665.67</v>
      </c>
      <c r="I692" s="447">
        <v>1</v>
      </c>
      <c r="J692" s="957" t="s">
        <v>289</v>
      </c>
      <c r="K692" s="957" t="s">
        <v>722</v>
      </c>
      <c r="L692" s="445" t="s">
        <v>260</v>
      </c>
      <c r="M692" s="445">
        <v>2777</v>
      </c>
      <c r="N692" s="448">
        <v>45716</v>
      </c>
      <c r="O692" s="449" t="s">
        <v>723</v>
      </c>
      <c r="P692" s="450"/>
      <c r="Q692" s="2"/>
      <c r="R692" s="2"/>
    </row>
    <row r="693" spans="2:18" s="451" customFormat="1" ht="15.75" x14ac:dyDescent="0.25">
      <c r="B693" s="443"/>
      <c r="C693" s="444" t="s">
        <v>721</v>
      </c>
      <c r="D693" s="445">
        <v>2777</v>
      </c>
      <c r="E693" s="445">
        <v>3972</v>
      </c>
      <c r="F693" s="446">
        <v>42040</v>
      </c>
      <c r="G693" s="447">
        <v>226666.67</v>
      </c>
      <c r="H693" s="447">
        <v>226665.67</v>
      </c>
      <c r="I693" s="447">
        <v>1</v>
      </c>
      <c r="J693" s="957" t="s">
        <v>289</v>
      </c>
      <c r="K693" s="957" t="s">
        <v>722</v>
      </c>
      <c r="L693" s="445" t="s">
        <v>260</v>
      </c>
      <c r="M693" s="445">
        <v>2777</v>
      </c>
      <c r="N693" s="448">
        <v>45716</v>
      </c>
      <c r="O693" s="449" t="s">
        <v>723</v>
      </c>
      <c r="P693" s="450"/>
      <c r="Q693" s="2"/>
      <c r="R693" s="2"/>
    </row>
    <row r="694" spans="2:18" s="451" customFormat="1" ht="15.75" x14ac:dyDescent="0.25">
      <c r="B694" s="443"/>
      <c r="C694" s="444" t="s">
        <v>721</v>
      </c>
      <c r="D694" s="445">
        <v>2777</v>
      </c>
      <c r="E694" s="445">
        <v>3973</v>
      </c>
      <c r="F694" s="446">
        <v>42040</v>
      </c>
      <c r="G694" s="447">
        <v>226666.67</v>
      </c>
      <c r="H694" s="447">
        <v>226665.67</v>
      </c>
      <c r="I694" s="447">
        <v>1</v>
      </c>
      <c r="J694" s="957" t="s">
        <v>289</v>
      </c>
      <c r="K694" s="957" t="s">
        <v>722</v>
      </c>
      <c r="L694" s="445" t="s">
        <v>260</v>
      </c>
      <c r="M694" s="445">
        <v>2777</v>
      </c>
      <c r="N694" s="448">
        <v>45716</v>
      </c>
      <c r="O694" s="449" t="s">
        <v>723</v>
      </c>
      <c r="P694" s="450"/>
      <c r="Q694" s="2"/>
      <c r="R694" s="2"/>
    </row>
    <row r="695" spans="2:18" s="451" customFormat="1" ht="15.75" x14ac:dyDescent="0.25">
      <c r="B695" s="443"/>
      <c r="C695" s="444" t="s">
        <v>721</v>
      </c>
      <c r="D695" s="445">
        <v>2777</v>
      </c>
      <c r="E695" s="445">
        <v>3974</v>
      </c>
      <c r="F695" s="446">
        <v>42040</v>
      </c>
      <c r="G695" s="447">
        <v>226666.67</v>
      </c>
      <c r="H695" s="447">
        <v>226665.67</v>
      </c>
      <c r="I695" s="447">
        <v>1</v>
      </c>
      <c r="J695" s="957" t="s">
        <v>289</v>
      </c>
      <c r="K695" s="957" t="s">
        <v>722</v>
      </c>
      <c r="L695" s="445" t="s">
        <v>260</v>
      </c>
      <c r="M695" s="445">
        <v>2777</v>
      </c>
      <c r="N695" s="448">
        <v>45716</v>
      </c>
      <c r="O695" s="449" t="s">
        <v>723</v>
      </c>
      <c r="P695" s="450"/>
      <c r="Q695" s="2"/>
      <c r="R695" s="2"/>
    </row>
    <row r="696" spans="2:18" s="451" customFormat="1" ht="15.75" x14ac:dyDescent="0.25">
      <c r="B696" s="443"/>
      <c r="C696" s="444" t="s">
        <v>721</v>
      </c>
      <c r="D696" s="445">
        <v>2777</v>
      </c>
      <c r="E696" s="445">
        <v>3975</v>
      </c>
      <c r="F696" s="446">
        <v>42040</v>
      </c>
      <c r="G696" s="447">
        <v>226666.67</v>
      </c>
      <c r="H696" s="447">
        <v>226665.67</v>
      </c>
      <c r="I696" s="447">
        <v>1</v>
      </c>
      <c r="J696" s="957" t="s">
        <v>289</v>
      </c>
      <c r="K696" s="957" t="s">
        <v>722</v>
      </c>
      <c r="L696" s="445" t="s">
        <v>260</v>
      </c>
      <c r="M696" s="445">
        <v>2777</v>
      </c>
      <c r="N696" s="448">
        <v>45716</v>
      </c>
      <c r="O696" s="449" t="s">
        <v>723</v>
      </c>
      <c r="P696" s="450"/>
      <c r="Q696" s="2"/>
      <c r="R696" s="2"/>
    </row>
    <row r="697" spans="2:18" s="451" customFormat="1" ht="15.75" x14ac:dyDescent="0.25">
      <c r="B697" s="443"/>
      <c r="C697" s="444" t="s">
        <v>721</v>
      </c>
      <c r="D697" s="445">
        <v>2777</v>
      </c>
      <c r="E697" s="445">
        <v>3976</v>
      </c>
      <c r="F697" s="446">
        <v>42040</v>
      </c>
      <c r="G697" s="447">
        <v>226666.67</v>
      </c>
      <c r="H697" s="447">
        <v>226665.67</v>
      </c>
      <c r="I697" s="447">
        <v>1</v>
      </c>
      <c r="J697" s="957" t="s">
        <v>289</v>
      </c>
      <c r="K697" s="957" t="s">
        <v>722</v>
      </c>
      <c r="L697" s="445" t="s">
        <v>260</v>
      </c>
      <c r="M697" s="445">
        <v>2777</v>
      </c>
      <c r="N697" s="448">
        <v>45716</v>
      </c>
      <c r="O697" s="449" t="s">
        <v>723</v>
      </c>
      <c r="P697" s="450"/>
      <c r="Q697" s="2"/>
      <c r="R697" s="2"/>
    </row>
    <row r="698" spans="2:18" s="451" customFormat="1" ht="15.75" x14ac:dyDescent="0.25">
      <c r="B698" s="443"/>
      <c r="C698" s="444" t="s">
        <v>721</v>
      </c>
      <c r="D698" s="445">
        <v>2777</v>
      </c>
      <c r="E698" s="445">
        <v>3977</v>
      </c>
      <c r="F698" s="446">
        <v>42040</v>
      </c>
      <c r="G698" s="447">
        <v>226666.67</v>
      </c>
      <c r="H698" s="447">
        <v>226665.67</v>
      </c>
      <c r="I698" s="447">
        <v>1</v>
      </c>
      <c r="J698" s="957" t="s">
        <v>289</v>
      </c>
      <c r="K698" s="957" t="s">
        <v>722</v>
      </c>
      <c r="L698" s="445" t="s">
        <v>260</v>
      </c>
      <c r="M698" s="445">
        <v>2777</v>
      </c>
      <c r="N698" s="448">
        <v>45716</v>
      </c>
      <c r="O698" s="449" t="s">
        <v>723</v>
      </c>
      <c r="P698" s="450"/>
      <c r="Q698" s="2"/>
      <c r="R698" s="2"/>
    </row>
    <row r="699" spans="2:18" s="451" customFormat="1" ht="15.75" x14ac:dyDescent="0.25">
      <c r="B699" s="443"/>
      <c r="C699" s="444" t="s">
        <v>721</v>
      </c>
      <c r="D699" s="445">
        <v>2777</v>
      </c>
      <c r="E699" s="445">
        <v>3978</v>
      </c>
      <c r="F699" s="446">
        <v>42040</v>
      </c>
      <c r="G699" s="447">
        <v>226666.67</v>
      </c>
      <c r="H699" s="447">
        <v>226665.67</v>
      </c>
      <c r="I699" s="447">
        <v>1</v>
      </c>
      <c r="J699" s="957" t="s">
        <v>289</v>
      </c>
      <c r="K699" s="957" t="s">
        <v>722</v>
      </c>
      <c r="L699" s="445" t="s">
        <v>260</v>
      </c>
      <c r="M699" s="445">
        <v>2777</v>
      </c>
      <c r="N699" s="448">
        <v>45716</v>
      </c>
      <c r="O699" s="449" t="s">
        <v>723</v>
      </c>
      <c r="P699" s="450"/>
      <c r="Q699" s="2"/>
      <c r="R699" s="2"/>
    </row>
    <row r="700" spans="2:18" s="451" customFormat="1" ht="15.75" x14ac:dyDescent="0.25">
      <c r="B700" s="443"/>
      <c r="C700" s="444" t="s">
        <v>721</v>
      </c>
      <c r="D700" s="445">
        <v>2777</v>
      </c>
      <c r="E700" s="445">
        <v>3979</v>
      </c>
      <c r="F700" s="446">
        <v>42040</v>
      </c>
      <c r="G700" s="447">
        <v>226666.67</v>
      </c>
      <c r="H700" s="447">
        <v>226665.67</v>
      </c>
      <c r="I700" s="447">
        <v>1</v>
      </c>
      <c r="J700" s="957" t="s">
        <v>289</v>
      </c>
      <c r="K700" s="957" t="s">
        <v>722</v>
      </c>
      <c r="L700" s="445" t="s">
        <v>260</v>
      </c>
      <c r="M700" s="445">
        <v>2777</v>
      </c>
      <c r="N700" s="448">
        <v>45716</v>
      </c>
      <c r="O700" s="449" t="s">
        <v>723</v>
      </c>
      <c r="P700" s="450"/>
      <c r="Q700" s="2"/>
      <c r="R700" s="2"/>
    </row>
    <row r="701" spans="2:18" s="451" customFormat="1" ht="15.75" x14ac:dyDescent="0.25">
      <c r="B701" s="443"/>
      <c r="C701" s="444" t="s">
        <v>721</v>
      </c>
      <c r="D701" s="445">
        <v>2777</v>
      </c>
      <c r="E701" s="445">
        <v>3980</v>
      </c>
      <c r="F701" s="446">
        <v>42040</v>
      </c>
      <c r="G701" s="447">
        <v>226666.67</v>
      </c>
      <c r="H701" s="447">
        <v>226665.67</v>
      </c>
      <c r="I701" s="447">
        <v>1</v>
      </c>
      <c r="J701" s="957" t="s">
        <v>289</v>
      </c>
      <c r="K701" s="957" t="s">
        <v>722</v>
      </c>
      <c r="L701" s="445" t="s">
        <v>260</v>
      </c>
      <c r="M701" s="445">
        <v>2777</v>
      </c>
      <c r="N701" s="448">
        <v>45716</v>
      </c>
      <c r="O701" s="449" t="s">
        <v>723</v>
      </c>
      <c r="P701" s="450"/>
      <c r="Q701" s="2"/>
      <c r="R701" s="2"/>
    </row>
    <row r="702" spans="2:18" s="451" customFormat="1" ht="15.75" x14ac:dyDescent="0.25">
      <c r="B702" s="443"/>
      <c r="C702" s="444" t="s">
        <v>721</v>
      </c>
      <c r="D702" s="445">
        <v>2777</v>
      </c>
      <c r="E702" s="445">
        <v>3981</v>
      </c>
      <c r="F702" s="446">
        <v>42040</v>
      </c>
      <c r="G702" s="447">
        <v>226666.67</v>
      </c>
      <c r="H702" s="447">
        <v>226665.67</v>
      </c>
      <c r="I702" s="447">
        <v>1</v>
      </c>
      <c r="J702" s="957" t="s">
        <v>289</v>
      </c>
      <c r="K702" s="957" t="s">
        <v>722</v>
      </c>
      <c r="L702" s="445" t="s">
        <v>260</v>
      </c>
      <c r="M702" s="445">
        <v>2777</v>
      </c>
      <c r="N702" s="448">
        <v>45716</v>
      </c>
      <c r="O702" s="449" t="s">
        <v>723</v>
      </c>
      <c r="P702" s="450"/>
      <c r="Q702" s="2"/>
      <c r="R702" s="2"/>
    </row>
    <row r="703" spans="2:18" s="451" customFormat="1" ht="15.75" x14ac:dyDescent="0.25">
      <c r="B703" s="443"/>
      <c r="C703" s="444" t="s">
        <v>721</v>
      </c>
      <c r="D703" s="445">
        <v>2777</v>
      </c>
      <c r="E703" s="445">
        <v>3982</v>
      </c>
      <c r="F703" s="446">
        <v>42040</v>
      </c>
      <c r="G703" s="447">
        <v>226666.67</v>
      </c>
      <c r="H703" s="447">
        <v>226665.67</v>
      </c>
      <c r="I703" s="447">
        <v>1</v>
      </c>
      <c r="J703" s="957" t="s">
        <v>289</v>
      </c>
      <c r="K703" s="957" t="s">
        <v>722</v>
      </c>
      <c r="L703" s="445" t="s">
        <v>260</v>
      </c>
      <c r="M703" s="445">
        <v>2777</v>
      </c>
      <c r="N703" s="448">
        <v>45716</v>
      </c>
      <c r="O703" s="449" t="s">
        <v>723</v>
      </c>
      <c r="P703" s="450"/>
      <c r="Q703" s="2"/>
      <c r="R703" s="2"/>
    </row>
    <row r="704" spans="2:18" s="451" customFormat="1" ht="15.75" x14ac:dyDescent="0.25">
      <c r="B704" s="443"/>
      <c r="C704" s="444" t="s">
        <v>721</v>
      </c>
      <c r="D704" s="445">
        <v>2777</v>
      </c>
      <c r="E704" s="445">
        <v>3983</v>
      </c>
      <c r="F704" s="446">
        <v>42040</v>
      </c>
      <c r="G704" s="447">
        <v>226666.67</v>
      </c>
      <c r="H704" s="447">
        <v>226665.67</v>
      </c>
      <c r="I704" s="447">
        <v>1</v>
      </c>
      <c r="J704" s="957" t="s">
        <v>289</v>
      </c>
      <c r="K704" s="957" t="s">
        <v>722</v>
      </c>
      <c r="L704" s="445" t="s">
        <v>260</v>
      </c>
      <c r="M704" s="445">
        <v>2777</v>
      </c>
      <c r="N704" s="448">
        <v>45716</v>
      </c>
      <c r="O704" s="449" t="s">
        <v>723</v>
      </c>
      <c r="P704" s="450"/>
      <c r="Q704" s="2"/>
      <c r="R704" s="2"/>
    </row>
    <row r="705" spans="2:18" s="451" customFormat="1" ht="15.75" x14ac:dyDescent="0.25">
      <c r="B705" s="443"/>
      <c r="C705" s="444" t="s">
        <v>721</v>
      </c>
      <c r="D705" s="445">
        <v>2777</v>
      </c>
      <c r="E705" s="445">
        <v>3984</v>
      </c>
      <c r="F705" s="446">
        <v>42040</v>
      </c>
      <c r="G705" s="447">
        <v>226666.67</v>
      </c>
      <c r="H705" s="447">
        <v>226665.67</v>
      </c>
      <c r="I705" s="447">
        <v>1</v>
      </c>
      <c r="J705" s="957" t="s">
        <v>289</v>
      </c>
      <c r="K705" s="957" t="s">
        <v>722</v>
      </c>
      <c r="L705" s="445" t="s">
        <v>260</v>
      </c>
      <c r="M705" s="445">
        <v>2777</v>
      </c>
      <c r="N705" s="448">
        <v>45716</v>
      </c>
      <c r="O705" s="449" t="s">
        <v>723</v>
      </c>
      <c r="P705" s="450"/>
      <c r="Q705" s="2"/>
      <c r="R705" s="2"/>
    </row>
    <row r="706" spans="2:18" s="451" customFormat="1" ht="15.75" x14ac:dyDescent="0.25">
      <c r="B706" s="443"/>
      <c r="C706" s="444" t="s">
        <v>721</v>
      </c>
      <c r="D706" s="445">
        <v>2777</v>
      </c>
      <c r="E706" s="445">
        <v>3985</v>
      </c>
      <c r="F706" s="446">
        <v>42040</v>
      </c>
      <c r="G706" s="447">
        <v>226666.67</v>
      </c>
      <c r="H706" s="447">
        <v>226665.67</v>
      </c>
      <c r="I706" s="447">
        <v>1</v>
      </c>
      <c r="J706" s="957" t="s">
        <v>289</v>
      </c>
      <c r="K706" s="957" t="s">
        <v>722</v>
      </c>
      <c r="L706" s="445" t="s">
        <v>260</v>
      </c>
      <c r="M706" s="445">
        <v>2777</v>
      </c>
      <c r="N706" s="448">
        <v>45716</v>
      </c>
      <c r="O706" s="449" t="s">
        <v>723</v>
      </c>
      <c r="P706" s="450"/>
      <c r="Q706" s="2"/>
      <c r="R706" s="2"/>
    </row>
    <row r="707" spans="2:18" s="451" customFormat="1" ht="15.75" x14ac:dyDescent="0.25">
      <c r="B707" s="443"/>
      <c r="C707" s="444" t="s">
        <v>721</v>
      </c>
      <c r="D707" s="445">
        <v>2777</v>
      </c>
      <c r="E707" s="445">
        <v>3986</v>
      </c>
      <c r="F707" s="446">
        <v>42040</v>
      </c>
      <c r="G707" s="447">
        <v>226666.67</v>
      </c>
      <c r="H707" s="447">
        <v>226665.67</v>
      </c>
      <c r="I707" s="447">
        <v>1</v>
      </c>
      <c r="J707" s="957" t="s">
        <v>289</v>
      </c>
      <c r="K707" s="957" t="s">
        <v>722</v>
      </c>
      <c r="L707" s="445" t="s">
        <v>260</v>
      </c>
      <c r="M707" s="445">
        <v>2777</v>
      </c>
      <c r="N707" s="448">
        <v>45716</v>
      </c>
      <c r="O707" s="449" t="s">
        <v>723</v>
      </c>
      <c r="P707" s="450"/>
      <c r="Q707" s="2"/>
      <c r="R707" s="2"/>
    </row>
    <row r="708" spans="2:18" s="451" customFormat="1" ht="15.75" x14ac:dyDescent="0.25">
      <c r="B708" s="443"/>
      <c r="C708" s="444" t="s">
        <v>721</v>
      </c>
      <c r="D708" s="445">
        <v>2777</v>
      </c>
      <c r="E708" s="445">
        <v>3987</v>
      </c>
      <c r="F708" s="446">
        <v>42040</v>
      </c>
      <c r="G708" s="447">
        <v>226666.67</v>
      </c>
      <c r="H708" s="447">
        <v>226665.67</v>
      </c>
      <c r="I708" s="447">
        <v>1</v>
      </c>
      <c r="J708" s="957" t="s">
        <v>289</v>
      </c>
      <c r="K708" s="957" t="s">
        <v>722</v>
      </c>
      <c r="L708" s="445" t="s">
        <v>260</v>
      </c>
      <c r="M708" s="445">
        <v>2777</v>
      </c>
      <c r="N708" s="448">
        <v>45716</v>
      </c>
      <c r="O708" s="449" t="s">
        <v>723</v>
      </c>
      <c r="P708" s="450"/>
      <c r="Q708" s="2"/>
      <c r="R708" s="2"/>
    </row>
    <row r="709" spans="2:18" s="451" customFormat="1" ht="15.75" x14ac:dyDescent="0.25">
      <c r="B709" s="443"/>
      <c r="C709" s="444" t="s">
        <v>721</v>
      </c>
      <c r="D709" s="445">
        <v>2777</v>
      </c>
      <c r="E709" s="445">
        <v>3988</v>
      </c>
      <c r="F709" s="446">
        <v>42040</v>
      </c>
      <c r="G709" s="447">
        <v>226666.67</v>
      </c>
      <c r="H709" s="447">
        <v>226665.67</v>
      </c>
      <c r="I709" s="447">
        <v>1</v>
      </c>
      <c r="J709" s="957" t="s">
        <v>289</v>
      </c>
      <c r="K709" s="957" t="s">
        <v>722</v>
      </c>
      <c r="L709" s="445" t="s">
        <v>260</v>
      </c>
      <c r="M709" s="445">
        <v>2777</v>
      </c>
      <c r="N709" s="448">
        <v>45716</v>
      </c>
      <c r="O709" s="449" t="s">
        <v>723</v>
      </c>
      <c r="P709" s="450"/>
      <c r="Q709" s="2"/>
      <c r="R709" s="2"/>
    </row>
    <row r="710" spans="2:18" s="451" customFormat="1" ht="15.75" x14ac:dyDescent="0.25">
      <c r="B710" s="443"/>
      <c r="C710" s="444" t="s">
        <v>721</v>
      </c>
      <c r="D710" s="445">
        <v>2777</v>
      </c>
      <c r="E710" s="445">
        <v>3989</v>
      </c>
      <c r="F710" s="446">
        <v>42040</v>
      </c>
      <c r="G710" s="447">
        <v>226666.67</v>
      </c>
      <c r="H710" s="447">
        <v>226665.67</v>
      </c>
      <c r="I710" s="447">
        <v>1</v>
      </c>
      <c r="J710" s="957" t="s">
        <v>289</v>
      </c>
      <c r="K710" s="957" t="s">
        <v>722</v>
      </c>
      <c r="L710" s="445" t="s">
        <v>260</v>
      </c>
      <c r="M710" s="445">
        <v>2777</v>
      </c>
      <c r="N710" s="448">
        <v>45716</v>
      </c>
      <c r="O710" s="449" t="s">
        <v>723</v>
      </c>
      <c r="P710" s="450"/>
      <c r="Q710" s="2"/>
      <c r="R710" s="2"/>
    </row>
    <row r="711" spans="2:18" s="451" customFormat="1" ht="15.75" x14ac:dyDescent="0.25">
      <c r="B711" s="443"/>
      <c r="C711" s="444" t="s">
        <v>721</v>
      </c>
      <c r="D711" s="445">
        <v>2777</v>
      </c>
      <c r="E711" s="445">
        <v>3990</v>
      </c>
      <c r="F711" s="446">
        <v>42040</v>
      </c>
      <c r="G711" s="447">
        <v>226666.67</v>
      </c>
      <c r="H711" s="447">
        <v>226665.67</v>
      </c>
      <c r="I711" s="447">
        <v>1</v>
      </c>
      <c r="J711" s="957" t="s">
        <v>289</v>
      </c>
      <c r="K711" s="957" t="s">
        <v>722</v>
      </c>
      <c r="L711" s="445" t="s">
        <v>260</v>
      </c>
      <c r="M711" s="445">
        <v>2777</v>
      </c>
      <c r="N711" s="448">
        <v>45716</v>
      </c>
      <c r="O711" s="449" t="s">
        <v>723</v>
      </c>
      <c r="P711" s="450"/>
      <c r="Q711" s="2"/>
      <c r="R711" s="2"/>
    </row>
    <row r="712" spans="2:18" s="451" customFormat="1" ht="15.75" x14ac:dyDescent="0.25">
      <c r="B712" s="443"/>
      <c r="C712" s="444" t="s">
        <v>721</v>
      </c>
      <c r="D712" s="445">
        <v>2777</v>
      </c>
      <c r="E712" s="445">
        <v>3991</v>
      </c>
      <c r="F712" s="446">
        <v>42040</v>
      </c>
      <c r="G712" s="447">
        <v>226666.67</v>
      </c>
      <c r="H712" s="447">
        <v>226665.67</v>
      </c>
      <c r="I712" s="447">
        <v>1</v>
      </c>
      <c r="J712" s="957" t="s">
        <v>289</v>
      </c>
      <c r="K712" s="957" t="s">
        <v>722</v>
      </c>
      <c r="L712" s="445" t="s">
        <v>260</v>
      </c>
      <c r="M712" s="445">
        <v>2777</v>
      </c>
      <c r="N712" s="448">
        <v>45716</v>
      </c>
      <c r="O712" s="449" t="s">
        <v>723</v>
      </c>
      <c r="P712" s="450"/>
      <c r="Q712" s="2"/>
      <c r="R712" s="2"/>
    </row>
    <row r="713" spans="2:18" s="451" customFormat="1" ht="15.75" x14ac:dyDescent="0.25">
      <c r="B713" s="443"/>
      <c r="C713" s="444" t="s">
        <v>721</v>
      </c>
      <c r="D713" s="445">
        <v>2777</v>
      </c>
      <c r="E713" s="445">
        <v>3992</v>
      </c>
      <c r="F713" s="446">
        <v>42040</v>
      </c>
      <c r="G713" s="447">
        <v>226666.67</v>
      </c>
      <c r="H713" s="447">
        <v>226665.67</v>
      </c>
      <c r="I713" s="447">
        <v>1</v>
      </c>
      <c r="J713" s="957" t="s">
        <v>289</v>
      </c>
      <c r="K713" s="957" t="s">
        <v>722</v>
      </c>
      <c r="L713" s="445" t="s">
        <v>260</v>
      </c>
      <c r="M713" s="445">
        <v>2777</v>
      </c>
      <c r="N713" s="448">
        <v>45716</v>
      </c>
      <c r="O713" s="449" t="s">
        <v>723</v>
      </c>
      <c r="P713" s="450"/>
      <c r="Q713" s="2"/>
      <c r="R713" s="2"/>
    </row>
    <row r="714" spans="2:18" s="451" customFormat="1" ht="15.75" x14ac:dyDescent="0.25">
      <c r="B714" s="443"/>
      <c r="C714" s="444" t="s">
        <v>721</v>
      </c>
      <c r="D714" s="445">
        <v>2777</v>
      </c>
      <c r="E714" s="445">
        <v>3993</v>
      </c>
      <c r="F714" s="446">
        <v>42040</v>
      </c>
      <c r="G714" s="447">
        <v>226666.67</v>
      </c>
      <c r="H714" s="447">
        <v>226665.67</v>
      </c>
      <c r="I714" s="447">
        <v>1</v>
      </c>
      <c r="J714" s="957" t="s">
        <v>289</v>
      </c>
      <c r="K714" s="957" t="s">
        <v>722</v>
      </c>
      <c r="L714" s="445" t="s">
        <v>260</v>
      </c>
      <c r="M714" s="445">
        <v>2777</v>
      </c>
      <c r="N714" s="448">
        <v>45716</v>
      </c>
      <c r="O714" s="449" t="s">
        <v>723</v>
      </c>
      <c r="P714" s="450"/>
      <c r="Q714" s="2"/>
      <c r="R714" s="2"/>
    </row>
    <row r="715" spans="2:18" s="451" customFormat="1" ht="15.75" x14ac:dyDescent="0.25">
      <c r="B715" s="443"/>
      <c r="C715" s="444" t="s">
        <v>721</v>
      </c>
      <c r="D715" s="445">
        <v>2777</v>
      </c>
      <c r="E715" s="445">
        <v>3994</v>
      </c>
      <c r="F715" s="446">
        <v>42040</v>
      </c>
      <c r="G715" s="447">
        <v>226666.67</v>
      </c>
      <c r="H715" s="447">
        <v>226665.67</v>
      </c>
      <c r="I715" s="447">
        <v>1</v>
      </c>
      <c r="J715" s="957" t="s">
        <v>289</v>
      </c>
      <c r="K715" s="957" t="s">
        <v>722</v>
      </c>
      <c r="L715" s="445" t="s">
        <v>260</v>
      </c>
      <c r="M715" s="445">
        <v>2777</v>
      </c>
      <c r="N715" s="448">
        <v>45716</v>
      </c>
      <c r="O715" s="449" t="s">
        <v>723</v>
      </c>
      <c r="P715" s="450"/>
      <c r="Q715" s="2"/>
      <c r="R715" s="2"/>
    </row>
    <row r="716" spans="2:18" s="451" customFormat="1" ht="15.75" x14ac:dyDescent="0.25">
      <c r="B716" s="443"/>
      <c r="C716" s="444" t="s">
        <v>721</v>
      </c>
      <c r="D716" s="445">
        <v>2777</v>
      </c>
      <c r="E716" s="445">
        <v>3995</v>
      </c>
      <c r="F716" s="446">
        <v>42040</v>
      </c>
      <c r="G716" s="447">
        <v>226666.67</v>
      </c>
      <c r="H716" s="447">
        <v>226665.67</v>
      </c>
      <c r="I716" s="447">
        <v>1</v>
      </c>
      <c r="J716" s="957" t="s">
        <v>289</v>
      </c>
      <c r="K716" s="957" t="s">
        <v>722</v>
      </c>
      <c r="L716" s="445" t="s">
        <v>260</v>
      </c>
      <c r="M716" s="445">
        <v>2777</v>
      </c>
      <c r="N716" s="448">
        <v>45716</v>
      </c>
      <c r="O716" s="449" t="s">
        <v>723</v>
      </c>
      <c r="P716" s="450"/>
      <c r="Q716" s="2"/>
      <c r="R716" s="2"/>
    </row>
    <row r="717" spans="2:18" s="451" customFormat="1" ht="15.75" x14ac:dyDescent="0.25">
      <c r="B717" s="443"/>
      <c r="C717" s="444" t="s">
        <v>721</v>
      </c>
      <c r="D717" s="445">
        <v>2777</v>
      </c>
      <c r="E717" s="445">
        <v>3996</v>
      </c>
      <c r="F717" s="446">
        <v>42040</v>
      </c>
      <c r="G717" s="447">
        <v>226666.67</v>
      </c>
      <c r="H717" s="447">
        <v>226665.67</v>
      </c>
      <c r="I717" s="447">
        <v>1</v>
      </c>
      <c r="J717" s="957" t="s">
        <v>289</v>
      </c>
      <c r="K717" s="957" t="s">
        <v>722</v>
      </c>
      <c r="L717" s="445" t="s">
        <v>260</v>
      </c>
      <c r="M717" s="445">
        <v>2777</v>
      </c>
      <c r="N717" s="448">
        <v>45716</v>
      </c>
      <c r="O717" s="449" t="s">
        <v>723</v>
      </c>
      <c r="P717" s="450"/>
      <c r="Q717" s="2"/>
      <c r="R717" s="2"/>
    </row>
    <row r="718" spans="2:18" s="451" customFormat="1" ht="15.75" x14ac:dyDescent="0.25">
      <c r="B718" s="443"/>
      <c r="C718" s="444" t="s">
        <v>721</v>
      </c>
      <c r="D718" s="445">
        <v>2777</v>
      </c>
      <c r="E718" s="445">
        <v>3997</v>
      </c>
      <c r="F718" s="446">
        <v>42040</v>
      </c>
      <c r="G718" s="447">
        <v>226666.67</v>
      </c>
      <c r="H718" s="447">
        <v>226665.67</v>
      </c>
      <c r="I718" s="447">
        <v>1</v>
      </c>
      <c r="J718" s="957" t="s">
        <v>289</v>
      </c>
      <c r="K718" s="957" t="s">
        <v>722</v>
      </c>
      <c r="L718" s="445" t="s">
        <v>260</v>
      </c>
      <c r="M718" s="445">
        <v>2777</v>
      </c>
      <c r="N718" s="448">
        <v>45716</v>
      </c>
      <c r="O718" s="449" t="s">
        <v>723</v>
      </c>
      <c r="P718" s="450"/>
      <c r="Q718" s="2"/>
      <c r="R718" s="2"/>
    </row>
    <row r="719" spans="2:18" s="451" customFormat="1" ht="15.75" x14ac:dyDescent="0.25">
      <c r="B719" s="443"/>
      <c r="C719" s="444" t="s">
        <v>721</v>
      </c>
      <c r="D719" s="445">
        <v>2777</v>
      </c>
      <c r="E719" s="445">
        <v>3998</v>
      </c>
      <c r="F719" s="446">
        <v>42040</v>
      </c>
      <c r="G719" s="447">
        <v>226666.67</v>
      </c>
      <c r="H719" s="447">
        <v>226665.67</v>
      </c>
      <c r="I719" s="447">
        <v>1</v>
      </c>
      <c r="J719" s="957" t="s">
        <v>289</v>
      </c>
      <c r="K719" s="957" t="s">
        <v>722</v>
      </c>
      <c r="L719" s="445" t="s">
        <v>260</v>
      </c>
      <c r="M719" s="445">
        <v>2777</v>
      </c>
      <c r="N719" s="448">
        <v>45716</v>
      </c>
      <c r="O719" s="449" t="s">
        <v>723</v>
      </c>
      <c r="P719" s="450"/>
      <c r="Q719" s="2"/>
      <c r="R719" s="2"/>
    </row>
    <row r="720" spans="2:18" s="451" customFormat="1" ht="15.75" x14ac:dyDescent="0.25">
      <c r="B720" s="443"/>
      <c r="C720" s="444" t="s">
        <v>721</v>
      </c>
      <c r="D720" s="445">
        <v>2777</v>
      </c>
      <c r="E720" s="445">
        <v>3999</v>
      </c>
      <c r="F720" s="446">
        <v>42040</v>
      </c>
      <c r="G720" s="447">
        <v>226666.67</v>
      </c>
      <c r="H720" s="447">
        <v>226665.67</v>
      </c>
      <c r="I720" s="447">
        <v>1</v>
      </c>
      <c r="J720" s="957" t="s">
        <v>289</v>
      </c>
      <c r="K720" s="957" t="s">
        <v>722</v>
      </c>
      <c r="L720" s="445" t="s">
        <v>260</v>
      </c>
      <c r="M720" s="445">
        <v>2777</v>
      </c>
      <c r="N720" s="448">
        <v>45716</v>
      </c>
      <c r="O720" s="449" t="s">
        <v>723</v>
      </c>
      <c r="P720" s="450"/>
      <c r="Q720" s="2"/>
      <c r="R720" s="2"/>
    </row>
    <row r="721" spans="2:18" s="451" customFormat="1" ht="15.75" x14ac:dyDescent="0.25">
      <c r="B721" s="443"/>
      <c r="C721" s="444" t="s">
        <v>721</v>
      </c>
      <c r="D721" s="445">
        <v>2777</v>
      </c>
      <c r="E721" s="445">
        <v>4000</v>
      </c>
      <c r="F721" s="446">
        <v>42040</v>
      </c>
      <c r="G721" s="447">
        <v>226666.67</v>
      </c>
      <c r="H721" s="447">
        <v>226665.67</v>
      </c>
      <c r="I721" s="447">
        <v>1</v>
      </c>
      <c r="J721" s="957" t="s">
        <v>289</v>
      </c>
      <c r="K721" s="957" t="s">
        <v>722</v>
      </c>
      <c r="L721" s="445" t="s">
        <v>260</v>
      </c>
      <c r="M721" s="445">
        <v>2777</v>
      </c>
      <c r="N721" s="448">
        <v>45716</v>
      </c>
      <c r="O721" s="449" t="s">
        <v>723</v>
      </c>
      <c r="P721" s="450"/>
      <c r="Q721" s="2"/>
      <c r="R721" s="2"/>
    </row>
    <row r="722" spans="2:18" s="451" customFormat="1" ht="15.75" x14ac:dyDescent="0.25">
      <c r="B722" s="443"/>
      <c r="C722" s="444" t="s">
        <v>721</v>
      </c>
      <c r="D722" s="445">
        <v>2777</v>
      </c>
      <c r="E722" s="445">
        <v>4001</v>
      </c>
      <c r="F722" s="446">
        <v>42040</v>
      </c>
      <c r="G722" s="447">
        <v>226666.67</v>
      </c>
      <c r="H722" s="447">
        <v>226665.67</v>
      </c>
      <c r="I722" s="447">
        <v>1</v>
      </c>
      <c r="J722" s="957" t="s">
        <v>289</v>
      </c>
      <c r="K722" s="957" t="s">
        <v>722</v>
      </c>
      <c r="L722" s="445" t="s">
        <v>260</v>
      </c>
      <c r="M722" s="445">
        <v>2777</v>
      </c>
      <c r="N722" s="448">
        <v>45716</v>
      </c>
      <c r="O722" s="449" t="s">
        <v>723</v>
      </c>
      <c r="P722" s="450"/>
      <c r="Q722" s="2"/>
      <c r="R722" s="2"/>
    </row>
    <row r="723" spans="2:18" s="451" customFormat="1" ht="15.75" x14ac:dyDescent="0.25">
      <c r="B723" s="443"/>
      <c r="C723" s="444" t="s">
        <v>721</v>
      </c>
      <c r="D723" s="445">
        <v>2777</v>
      </c>
      <c r="E723" s="445">
        <v>4002</v>
      </c>
      <c r="F723" s="446">
        <v>42040</v>
      </c>
      <c r="G723" s="447">
        <v>226666.67</v>
      </c>
      <c r="H723" s="447">
        <v>226665.67</v>
      </c>
      <c r="I723" s="447">
        <v>1</v>
      </c>
      <c r="J723" s="957" t="s">
        <v>289</v>
      </c>
      <c r="K723" s="957" t="s">
        <v>722</v>
      </c>
      <c r="L723" s="445" t="s">
        <v>260</v>
      </c>
      <c r="M723" s="445">
        <v>2777</v>
      </c>
      <c r="N723" s="448">
        <v>45716</v>
      </c>
      <c r="O723" s="449" t="s">
        <v>723</v>
      </c>
      <c r="P723" s="450"/>
      <c r="Q723" s="2"/>
      <c r="R723" s="2"/>
    </row>
    <row r="724" spans="2:18" s="451" customFormat="1" ht="15.75" x14ac:dyDescent="0.25">
      <c r="B724" s="443"/>
      <c r="C724" s="444" t="s">
        <v>721</v>
      </c>
      <c r="D724" s="445">
        <v>2777</v>
      </c>
      <c r="E724" s="445">
        <v>4003</v>
      </c>
      <c r="F724" s="446">
        <v>42040</v>
      </c>
      <c r="G724" s="447">
        <v>226666.67</v>
      </c>
      <c r="H724" s="447">
        <v>226665.67</v>
      </c>
      <c r="I724" s="447">
        <v>1</v>
      </c>
      <c r="J724" s="957" t="s">
        <v>289</v>
      </c>
      <c r="K724" s="957" t="s">
        <v>722</v>
      </c>
      <c r="L724" s="445" t="s">
        <v>260</v>
      </c>
      <c r="M724" s="445">
        <v>2777</v>
      </c>
      <c r="N724" s="448">
        <v>45716</v>
      </c>
      <c r="O724" s="449" t="s">
        <v>723</v>
      </c>
      <c r="P724" s="450"/>
      <c r="Q724" s="2"/>
      <c r="R724" s="2"/>
    </row>
    <row r="725" spans="2:18" s="451" customFormat="1" ht="15.75" x14ac:dyDescent="0.25">
      <c r="B725" s="443"/>
      <c r="C725" s="444" t="s">
        <v>721</v>
      </c>
      <c r="D725" s="445">
        <v>2777</v>
      </c>
      <c r="E725" s="445">
        <v>4004</v>
      </c>
      <c r="F725" s="446">
        <v>42040</v>
      </c>
      <c r="G725" s="447">
        <v>226666.67</v>
      </c>
      <c r="H725" s="447">
        <v>226665.67</v>
      </c>
      <c r="I725" s="447">
        <v>1</v>
      </c>
      <c r="J725" s="957" t="s">
        <v>289</v>
      </c>
      <c r="K725" s="957" t="s">
        <v>722</v>
      </c>
      <c r="L725" s="445" t="s">
        <v>260</v>
      </c>
      <c r="M725" s="445">
        <v>2777</v>
      </c>
      <c r="N725" s="448">
        <v>45716</v>
      </c>
      <c r="O725" s="449" t="s">
        <v>723</v>
      </c>
      <c r="P725" s="450"/>
      <c r="Q725" s="2"/>
      <c r="R725" s="2"/>
    </row>
    <row r="726" spans="2:18" s="451" customFormat="1" ht="15.75" x14ac:dyDescent="0.25">
      <c r="B726" s="443"/>
      <c r="C726" s="444" t="s">
        <v>721</v>
      </c>
      <c r="D726" s="445">
        <v>2777</v>
      </c>
      <c r="E726" s="445">
        <v>4005</v>
      </c>
      <c r="F726" s="446">
        <v>42040</v>
      </c>
      <c r="G726" s="447">
        <v>226666.67</v>
      </c>
      <c r="H726" s="447">
        <v>226665.67</v>
      </c>
      <c r="I726" s="447">
        <v>1</v>
      </c>
      <c r="J726" s="957" t="s">
        <v>289</v>
      </c>
      <c r="K726" s="957" t="s">
        <v>722</v>
      </c>
      <c r="L726" s="445" t="s">
        <v>260</v>
      </c>
      <c r="M726" s="445">
        <v>2777</v>
      </c>
      <c r="N726" s="448">
        <v>45716</v>
      </c>
      <c r="O726" s="449" t="s">
        <v>723</v>
      </c>
      <c r="P726" s="450"/>
      <c r="Q726" s="2"/>
      <c r="R726" s="2"/>
    </row>
    <row r="727" spans="2:18" s="451" customFormat="1" ht="15.75" x14ac:dyDescent="0.25">
      <c r="B727" s="443"/>
      <c r="C727" s="444" t="s">
        <v>721</v>
      </c>
      <c r="D727" s="445">
        <v>2777</v>
      </c>
      <c r="E727" s="445">
        <v>4006</v>
      </c>
      <c r="F727" s="446">
        <v>42040</v>
      </c>
      <c r="G727" s="447">
        <v>226666.67</v>
      </c>
      <c r="H727" s="447">
        <v>226665.67</v>
      </c>
      <c r="I727" s="447">
        <v>1</v>
      </c>
      <c r="J727" s="957" t="s">
        <v>289</v>
      </c>
      <c r="K727" s="957" t="s">
        <v>722</v>
      </c>
      <c r="L727" s="445" t="s">
        <v>260</v>
      </c>
      <c r="M727" s="445">
        <v>2777</v>
      </c>
      <c r="N727" s="448">
        <v>45716</v>
      </c>
      <c r="O727" s="449" t="s">
        <v>723</v>
      </c>
      <c r="P727" s="450"/>
      <c r="Q727" s="2"/>
      <c r="R727" s="2"/>
    </row>
    <row r="728" spans="2:18" s="451" customFormat="1" ht="15.75" x14ac:dyDescent="0.25">
      <c r="B728" s="443"/>
      <c r="C728" s="444" t="s">
        <v>721</v>
      </c>
      <c r="D728" s="445">
        <v>2777</v>
      </c>
      <c r="E728" s="445">
        <v>4007</v>
      </c>
      <c r="F728" s="446">
        <v>42040</v>
      </c>
      <c r="G728" s="447">
        <v>226666.67</v>
      </c>
      <c r="H728" s="447">
        <v>226665.67</v>
      </c>
      <c r="I728" s="447">
        <v>1</v>
      </c>
      <c r="J728" s="957" t="s">
        <v>289</v>
      </c>
      <c r="K728" s="957" t="s">
        <v>722</v>
      </c>
      <c r="L728" s="445" t="s">
        <v>260</v>
      </c>
      <c r="M728" s="445">
        <v>2777</v>
      </c>
      <c r="N728" s="448">
        <v>45716</v>
      </c>
      <c r="O728" s="449" t="s">
        <v>723</v>
      </c>
      <c r="P728" s="450"/>
      <c r="Q728" s="2"/>
      <c r="R728" s="2"/>
    </row>
    <row r="729" spans="2:18" s="451" customFormat="1" ht="31.5" x14ac:dyDescent="0.25">
      <c r="B729" s="443"/>
      <c r="C729" s="444" t="s">
        <v>724</v>
      </c>
      <c r="D729" s="445">
        <v>2777</v>
      </c>
      <c r="E729" s="452" t="s">
        <v>725</v>
      </c>
      <c r="F729" s="446">
        <v>44540</v>
      </c>
      <c r="G729" s="447">
        <v>158769</v>
      </c>
      <c r="H729" s="447">
        <v>108491.47</v>
      </c>
      <c r="I729" s="447">
        <v>50277.53</v>
      </c>
      <c r="J729" s="957" t="s">
        <v>289</v>
      </c>
      <c r="K729" s="957" t="s">
        <v>722</v>
      </c>
      <c r="L729" s="445" t="s">
        <v>2110</v>
      </c>
      <c r="M729" s="445">
        <v>2777</v>
      </c>
      <c r="N729" s="448">
        <v>45716</v>
      </c>
      <c r="O729" s="449" t="s">
        <v>308</v>
      </c>
      <c r="P729" s="450"/>
      <c r="Q729" s="2"/>
      <c r="R729" s="2"/>
    </row>
    <row r="730" spans="2:18" s="451" customFormat="1" ht="15.75" x14ac:dyDescent="0.25">
      <c r="B730" s="443"/>
      <c r="C730" s="444" t="s">
        <v>726</v>
      </c>
      <c r="D730" s="445">
        <v>2777</v>
      </c>
      <c r="E730" s="445" t="s">
        <v>727</v>
      </c>
      <c r="F730" s="446">
        <v>44655</v>
      </c>
      <c r="G730" s="447">
        <v>159241</v>
      </c>
      <c r="H730" s="447">
        <v>98198</v>
      </c>
      <c r="I730" s="447">
        <v>61043</v>
      </c>
      <c r="J730" s="957" t="s">
        <v>289</v>
      </c>
      <c r="K730" s="957" t="s">
        <v>722</v>
      </c>
      <c r="L730" s="445" t="s">
        <v>2110</v>
      </c>
      <c r="M730" s="445">
        <v>2777</v>
      </c>
      <c r="N730" s="448">
        <v>45716</v>
      </c>
      <c r="O730" s="449" t="s">
        <v>308</v>
      </c>
      <c r="P730" s="450"/>
      <c r="Q730" s="2"/>
      <c r="R730" s="2"/>
    </row>
    <row r="731" spans="2:18" s="451" customFormat="1" ht="15.75" x14ac:dyDescent="0.25">
      <c r="B731" s="443"/>
      <c r="C731" s="444" t="s">
        <v>726</v>
      </c>
      <c r="D731" s="445">
        <v>2777</v>
      </c>
      <c r="E731" s="445" t="s">
        <v>728</v>
      </c>
      <c r="F731" s="446">
        <v>44655</v>
      </c>
      <c r="G731" s="447">
        <v>159241</v>
      </c>
      <c r="H731" s="447">
        <v>98198</v>
      </c>
      <c r="I731" s="447">
        <v>61043</v>
      </c>
      <c r="J731" s="957" t="s">
        <v>289</v>
      </c>
      <c r="K731" s="957" t="s">
        <v>722</v>
      </c>
      <c r="L731" s="445" t="s">
        <v>2110</v>
      </c>
      <c r="M731" s="445">
        <v>2777</v>
      </c>
      <c r="N731" s="448">
        <v>45716</v>
      </c>
      <c r="O731" s="449" t="s">
        <v>308</v>
      </c>
      <c r="P731" s="450"/>
      <c r="Q731" s="2"/>
      <c r="R731" s="2"/>
    </row>
    <row r="732" spans="2:18" s="451" customFormat="1" ht="15.75" x14ac:dyDescent="0.25">
      <c r="B732" s="443"/>
      <c r="C732" s="444" t="s">
        <v>726</v>
      </c>
      <c r="D732" s="445">
        <v>2777</v>
      </c>
      <c r="E732" s="445" t="s">
        <v>729</v>
      </c>
      <c r="F732" s="446">
        <v>44895</v>
      </c>
      <c r="G732" s="447">
        <v>168795.46</v>
      </c>
      <c r="H732" s="447">
        <v>81583.990000000005</v>
      </c>
      <c r="I732" s="447">
        <v>87211.47</v>
      </c>
      <c r="J732" s="957" t="s">
        <v>289</v>
      </c>
      <c r="K732" s="957" t="s">
        <v>722</v>
      </c>
      <c r="L732" s="445" t="s">
        <v>2110</v>
      </c>
      <c r="M732" s="445">
        <v>2777</v>
      </c>
      <c r="N732" s="448">
        <v>45716</v>
      </c>
      <c r="O732" s="449" t="s">
        <v>308</v>
      </c>
      <c r="P732" s="450"/>
      <c r="Q732" s="2"/>
      <c r="R732" s="2"/>
    </row>
    <row r="733" spans="2:18" s="451" customFormat="1" ht="15.75" x14ac:dyDescent="0.25">
      <c r="B733" s="443"/>
      <c r="C733" s="444" t="s">
        <v>726</v>
      </c>
      <c r="D733" s="445">
        <v>2777</v>
      </c>
      <c r="E733" s="445" t="s">
        <v>730</v>
      </c>
      <c r="F733" s="446">
        <v>44895</v>
      </c>
      <c r="G733" s="447">
        <v>168795.46</v>
      </c>
      <c r="H733" s="447">
        <v>81583.990000000005</v>
      </c>
      <c r="I733" s="447">
        <v>87211.47</v>
      </c>
      <c r="J733" s="957" t="s">
        <v>289</v>
      </c>
      <c r="K733" s="957" t="s">
        <v>722</v>
      </c>
      <c r="L733" s="445" t="s">
        <v>2110</v>
      </c>
      <c r="M733" s="445">
        <v>2777</v>
      </c>
      <c r="N733" s="448">
        <v>45716</v>
      </c>
      <c r="O733" s="449" t="s">
        <v>308</v>
      </c>
      <c r="P733" s="450"/>
      <c r="Q733" s="2"/>
      <c r="R733" s="2"/>
    </row>
    <row r="734" spans="2:18" s="451" customFormat="1" ht="15.75" x14ac:dyDescent="0.25">
      <c r="B734" s="443"/>
      <c r="C734" s="444" t="s">
        <v>726</v>
      </c>
      <c r="D734" s="445">
        <v>2777</v>
      </c>
      <c r="E734" s="445" t="s">
        <v>731</v>
      </c>
      <c r="F734" s="446">
        <v>44895</v>
      </c>
      <c r="G734" s="447">
        <v>168795.46</v>
      </c>
      <c r="H734" s="447">
        <v>81583.990000000005</v>
      </c>
      <c r="I734" s="447">
        <v>87211.47</v>
      </c>
      <c r="J734" s="957" t="s">
        <v>289</v>
      </c>
      <c r="K734" s="957" t="s">
        <v>722</v>
      </c>
      <c r="L734" s="445" t="s">
        <v>2110</v>
      </c>
      <c r="M734" s="445">
        <v>2777</v>
      </c>
      <c r="N734" s="448">
        <v>45716</v>
      </c>
      <c r="O734" s="449" t="s">
        <v>308</v>
      </c>
      <c r="P734" s="450"/>
      <c r="Q734" s="2"/>
      <c r="R734" s="2"/>
    </row>
    <row r="735" spans="2:18" s="451" customFormat="1" ht="15.75" x14ac:dyDescent="0.25">
      <c r="B735" s="443"/>
      <c r="C735" s="444" t="s">
        <v>726</v>
      </c>
      <c r="D735" s="445">
        <v>2777</v>
      </c>
      <c r="E735" s="445" t="s">
        <v>732</v>
      </c>
      <c r="F735" s="446">
        <v>44313</v>
      </c>
      <c r="G735" s="447">
        <v>138060</v>
      </c>
      <c r="H735" s="447">
        <v>110447.2</v>
      </c>
      <c r="I735" s="447">
        <v>27612.799999999999</v>
      </c>
      <c r="J735" s="957" t="s">
        <v>289</v>
      </c>
      <c r="K735" s="957" t="s">
        <v>722</v>
      </c>
      <c r="L735" s="445" t="s">
        <v>2110</v>
      </c>
      <c r="M735" s="445">
        <v>2777</v>
      </c>
      <c r="N735" s="448">
        <v>45716</v>
      </c>
      <c r="O735" s="449" t="s">
        <v>308</v>
      </c>
      <c r="P735" s="450"/>
      <c r="Q735" s="2"/>
      <c r="R735" s="2"/>
    </row>
    <row r="736" spans="2:18" s="451" customFormat="1" ht="15.75" x14ac:dyDescent="0.25">
      <c r="B736" s="443"/>
      <c r="C736" s="444" t="s">
        <v>726</v>
      </c>
      <c r="D736" s="445">
        <v>2777</v>
      </c>
      <c r="E736" s="445" t="s">
        <v>733</v>
      </c>
      <c r="F736" s="446">
        <v>44313</v>
      </c>
      <c r="G736" s="447">
        <v>138060</v>
      </c>
      <c r="H736" s="447">
        <v>110447.2</v>
      </c>
      <c r="I736" s="447">
        <v>27612.799999999999</v>
      </c>
      <c r="J736" s="957" t="s">
        <v>289</v>
      </c>
      <c r="K736" s="957" t="s">
        <v>722</v>
      </c>
      <c r="L736" s="445" t="s">
        <v>2110</v>
      </c>
      <c r="M736" s="445">
        <v>2777</v>
      </c>
      <c r="N736" s="448">
        <v>45716</v>
      </c>
      <c r="O736" s="449" t="s">
        <v>308</v>
      </c>
      <c r="P736" s="450"/>
      <c r="Q736" s="2"/>
      <c r="R736" s="2"/>
    </row>
    <row r="737" spans="2:18" s="451" customFormat="1" ht="15.75" x14ac:dyDescent="0.25">
      <c r="B737" s="443"/>
      <c r="C737" s="444" t="s">
        <v>726</v>
      </c>
      <c r="D737" s="445">
        <v>2777</v>
      </c>
      <c r="E737" s="445" t="s">
        <v>734</v>
      </c>
      <c r="F737" s="446">
        <v>44313</v>
      </c>
      <c r="G737" s="447">
        <v>138060</v>
      </c>
      <c r="H737" s="447">
        <v>110447.2</v>
      </c>
      <c r="I737" s="447">
        <v>27612.799999999999</v>
      </c>
      <c r="J737" s="957" t="s">
        <v>289</v>
      </c>
      <c r="K737" s="957" t="s">
        <v>722</v>
      </c>
      <c r="L737" s="445" t="s">
        <v>2110</v>
      </c>
      <c r="M737" s="445">
        <v>2777</v>
      </c>
      <c r="N737" s="448">
        <v>45716</v>
      </c>
      <c r="O737" s="449" t="s">
        <v>308</v>
      </c>
      <c r="P737" s="450"/>
      <c r="Q737" s="2"/>
      <c r="R737" s="2"/>
    </row>
    <row r="738" spans="2:18" s="451" customFormat="1" ht="15.75" x14ac:dyDescent="0.25">
      <c r="B738" s="443"/>
      <c r="C738" s="444" t="s">
        <v>726</v>
      </c>
      <c r="D738" s="445">
        <v>2777</v>
      </c>
      <c r="E738" s="445" t="s">
        <v>735</v>
      </c>
      <c r="F738" s="446">
        <v>44895</v>
      </c>
      <c r="G738" s="447">
        <v>168795.46</v>
      </c>
      <c r="H738" s="447">
        <v>81583.990000000005</v>
      </c>
      <c r="I738" s="447">
        <v>87211.47</v>
      </c>
      <c r="J738" s="957" t="s">
        <v>289</v>
      </c>
      <c r="K738" s="957" t="s">
        <v>722</v>
      </c>
      <c r="L738" s="445" t="s">
        <v>2110</v>
      </c>
      <c r="M738" s="445">
        <v>2777</v>
      </c>
      <c r="N738" s="448">
        <v>45716</v>
      </c>
      <c r="O738" s="449" t="s">
        <v>308</v>
      </c>
      <c r="P738" s="450"/>
      <c r="Q738" s="2"/>
      <c r="R738" s="2"/>
    </row>
    <row r="739" spans="2:18" s="451" customFormat="1" ht="15.75" x14ac:dyDescent="0.25">
      <c r="B739" s="443"/>
      <c r="C739" s="444" t="s">
        <v>726</v>
      </c>
      <c r="D739" s="445">
        <v>2777</v>
      </c>
      <c r="E739" s="445" t="s">
        <v>736</v>
      </c>
      <c r="F739" s="446">
        <v>44655</v>
      </c>
      <c r="G739" s="447">
        <v>159241</v>
      </c>
      <c r="H739" s="447">
        <v>98198</v>
      </c>
      <c r="I739" s="447">
        <v>61043</v>
      </c>
      <c r="J739" s="957" t="s">
        <v>289</v>
      </c>
      <c r="K739" s="957" t="s">
        <v>722</v>
      </c>
      <c r="L739" s="445" t="s">
        <v>2110</v>
      </c>
      <c r="M739" s="445">
        <v>2777</v>
      </c>
      <c r="N739" s="448">
        <v>45716</v>
      </c>
      <c r="O739" s="449" t="s">
        <v>308</v>
      </c>
      <c r="P739" s="450"/>
      <c r="Q739" s="2"/>
      <c r="R739" s="2"/>
    </row>
    <row r="740" spans="2:18" s="451" customFormat="1" ht="15.75" x14ac:dyDescent="0.25">
      <c r="B740" s="443"/>
      <c r="C740" s="444" t="s">
        <v>726</v>
      </c>
      <c r="D740" s="445">
        <v>2777</v>
      </c>
      <c r="E740" s="445" t="s">
        <v>737</v>
      </c>
      <c r="F740" s="446">
        <v>44655</v>
      </c>
      <c r="G740" s="447">
        <v>159241</v>
      </c>
      <c r="H740" s="447">
        <v>98198</v>
      </c>
      <c r="I740" s="447">
        <v>61043</v>
      </c>
      <c r="J740" s="957" t="s">
        <v>289</v>
      </c>
      <c r="K740" s="957" t="s">
        <v>722</v>
      </c>
      <c r="L740" s="445" t="s">
        <v>2110</v>
      </c>
      <c r="M740" s="445">
        <v>2777</v>
      </c>
      <c r="N740" s="448">
        <v>45716</v>
      </c>
      <c r="O740" s="449" t="s">
        <v>308</v>
      </c>
      <c r="P740" s="450"/>
      <c r="Q740" s="2"/>
      <c r="R740" s="2"/>
    </row>
    <row r="741" spans="2:18" s="451" customFormat="1" ht="31.5" x14ac:dyDescent="0.25">
      <c r="B741" s="443"/>
      <c r="C741" s="444" t="s">
        <v>724</v>
      </c>
      <c r="D741" s="445">
        <v>2777</v>
      </c>
      <c r="E741" s="445" t="s">
        <v>738</v>
      </c>
      <c r="F741" s="446">
        <v>44540</v>
      </c>
      <c r="G741" s="447">
        <v>158769</v>
      </c>
      <c r="H741" s="447">
        <v>108491.47</v>
      </c>
      <c r="I741" s="447">
        <v>50277.53</v>
      </c>
      <c r="J741" s="957" t="s">
        <v>289</v>
      </c>
      <c r="K741" s="957" t="s">
        <v>722</v>
      </c>
      <c r="L741" s="445" t="s">
        <v>2110</v>
      </c>
      <c r="M741" s="445">
        <v>2777</v>
      </c>
      <c r="N741" s="448">
        <v>45716</v>
      </c>
      <c r="O741" s="449" t="s">
        <v>308</v>
      </c>
      <c r="P741" s="450"/>
      <c r="Q741" s="2"/>
      <c r="R741" s="2"/>
    </row>
    <row r="742" spans="2:18" s="451" customFormat="1" ht="15.75" x14ac:dyDescent="0.25">
      <c r="B742" s="443"/>
      <c r="C742" s="444" t="s">
        <v>726</v>
      </c>
      <c r="D742" s="445">
        <v>2777</v>
      </c>
      <c r="E742" s="445" t="s">
        <v>739</v>
      </c>
      <c r="F742" s="446">
        <v>44313</v>
      </c>
      <c r="G742" s="447">
        <v>138060</v>
      </c>
      <c r="H742" s="447">
        <v>110447.2</v>
      </c>
      <c r="I742" s="447">
        <v>27612.799999999999</v>
      </c>
      <c r="J742" s="957" t="s">
        <v>289</v>
      </c>
      <c r="K742" s="957" t="s">
        <v>722</v>
      </c>
      <c r="L742" s="445" t="s">
        <v>2110</v>
      </c>
      <c r="M742" s="445">
        <v>2777</v>
      </c>
      <c r="N742" s="448">
        <v>45716</v>
      </c>
      <c r="O742" s="449" t="s">
        <v>308</v>
      </c>
      <c r="P742" s="450"/>
      <c r="Q742" s="2"/>
      <c r="R742" s="2"/>
    </row>
    <row r="743" spans="2:18" s="451" customFormat="1" ht="15.75" x14ac:dyDescent="0.25">
      <c r="B743" s="443"/>
      <c r="C743" s="444" t="s">
        <v>726</v>
      </c>
      <c r="D743" s="445">
        <v>2777</v>
      </c>
      <c r="E743" s="445" t="s">
        <v>740</v>
      </c>
      <c r="F743" s="446">
        <v>44895</v>
      </c>
      <c r="G743" s="447">
        <v>168795.46</v>
      </c>
      <c r="H743" s="447">
        <v>81583.990000000005</v>
      </c>
      <c r="I743" s="447">
        <v>87211.47</v>
      </c>
      <c r="J743" s="957" t="s">
        <v>289</v>
      </c>
      <c r="K743" s="957" t="s">
        <v>722</v>
      </c>
      <c r="L743" s="445" t="s">
        <v>2110</v>
      </c>
      <c r="M743" s="445">
        <v>2777</v>
      </c>
      <c r="N743" s="448">
        <v>45716</v>
      </c>
      <c r="O743" s="449" t="s">
        <v>308</v>
      </c>
      <c r="P743" s="450"/>
      <c r="Q743" s="2"/>
      <c r="R743" s="2"/>
    </row>
    <row r="744" spans="2:18" s="451" customFormat="1" ht="15.75" x14ac:dyDescent="0.25">
      <c r="B744" s="443"/>
      <c r="C744" s="444" t="s">
        <v>726</v>
      </c>
      <c r="D744" s="445">
        <v>2777</v>
      </c>
      <c r="E744" s="445" t="s">
        <v>741</v>
      </c>
      <c r="F744" s="446">
        <v>44655</v>
      </c>
      <c r="G744" s="447">
        <v>159241</v>
      </c>
      <c r="H744" s="447">
        <v>98198</v>
      </c>
      <c r="I744" s="447">
        <v>61043</v>
      </c>
      <c r="J744" s="957" t="s">
        <v>289</v>
      </c>
      <c r="K744" s="957" t="s">
        <v>722</v>
      </c>
      <c r="L744" s="445" t="s">
        <v>2110</v>
      </c>
      <c r="M744" s="445">
        <v>2777</v>
      </c>
      <c r="N744" s="448">
        <v>45716</v>
      </c>
      <c r="O744" s="449" t="s">
        <v>308</v>
      </c>
      <c r="P744" s="450"/>
      <c r="Q744" s="2"/>
      <c r="R744" s="2"/>
    </row>
    <row r="745" spans="2:18" s="451" customFormat="1" ht="15.75" x14ac:dyDescent="0.25">
      <c r="B745" s="443"/>
      <c r="C745" s="444" t="s">
        <v>726</v>
      </c>
      <c r="D745" s="445">
        <v>2777</v>
      </c>
      <c r="E745" s="445" t="s">
        <v>742</v>
      </c>
      <c r="F745" s="446">
        <v>44895</v>
      </c>
      <c r="G745" s="447">
        <v>168795.46</v>
      </c>
      <c r="H745" s="447">
        <v>81583.990000000005</v>
      </c>
      <c r="I745" s="447">
        <v>87211.47</v>
      </c>
      <c r="J745" s="957" t="s">
        <v>289</v>
      </c>
      <c r="K745" s="957" t="s">
        <v>722</v>
      </c>
      <c r="L745" s="445" t="s">
        <v>2110</v>
      </c>
      <c r="M745" s="445">
        <v>2777</v>
      </c>
      <c r="N745" s="448">
        <v>45716</v>
      </c>
      <c r="O745" s="449" t="s">
        <v>308</v>
      </c>
      <c r="P745" s="450"/>
      <c r="Q745" s="2"/>
      <c r="R745" s="2"/>
    </row>
    <row r="746" spans="2:18" s="451" customFormat="1" ht="15.75" x14ac:dyDescent="0.25">
      <c r="B746" s="443"/>
      <c r="C746" s="444" t="s">
        <v>726</v>
      </c>
      <c r="D746" s="445">
        <v>2777</v>
      </c>
      <c r="E746" s="445" t="s">
        <v>743</v>
      </c>
      <c r="F746" s="446">
        <v>44655</v>
      </c>
      <c r="G746" s="447">
        <v>159241</v>
      </c>
      <c r="H746" s="447">
        <v>98198</v>
      </c>
      <c r="I746" s="447">
        <v>61043</v>
      </c>
      <c r="J746" s="957" t="s">
        <v>289</v>
      </c>
      <c r="K746" s="957" t="s">
        <v>722</v>
      </c>
      <c r="L746" s="445" t="s">
        <v>2110</v>
      </c>
      <c r="M746" s="445">
        <v>2777</v>
      </c>
      <c r="N746" s="448">
        <v>45716</v>
      </c>
      <c r="O746" s="449" t="s">
        <v>308</v>
      </c>
      <c r="P746" s="450"/>
      <c r="Q746" s="2"/>
      <c r="R746" s="2"/>
    </row>
    <row r="747" spans="2:18" s="451" customFormat="1" ht="15.75" x14ac:dyDescent="0.25">
      <c r="B747" s="443"/>
      <c r="C747" s="444" t="s">
        <v>726</v>
      </c>
      <c r="D747" s="445">
        <v>2777</v>
      </c>
      <c r="E747" s="445" t="s">
        <v>744</v>
      </c>
      <c r="F747" s="446">
        <v>44655</v>
      </c>
      <c r="G747" s="447">
        <v>159241</v>
      </c>
      <c r="H747" s="447">
        <v>98198</v>
      </c>
      <c r="I747" s="447">
        <v>61043</v>
      </c>
      <c r="J747" s="957" t="s">
        <v>289</v>
      </c>
      <c r="K747" s="957" t="s">
        <v>722</v>
      </c>
      <c r="L747" s="445" t="s">
        <v>2110</v>
      </c>
      <c r="M747" s="445">
        <v>2777</v>
      </c>
      <c r="N747" s="448">
        <v>45716</v>
      </c>
      <c r="O747" s="449" t="s">
        <v>308</v>
      </c>
      <c r="P747" s="450"/>
      <c r="Q747" s="2"/>
      <c r="R747" s="2"/>
    </row>
    <row r="748" spans="2:18" s="451" customFormat="1" ht="15.75" x14ac:dyDescent="0.25">
      <c r="B748" s="443"/>
      <c r="C748" s="444" t="s">
        <v>726</v>
      </c>
      <c r="D748" s="445">
        <v>2777</v>
      </c>
      <c r="E748" s="453" t="s">
        <v>745</v>
      </c>
      <c r="F748" s="446">
        <v>44655</v>
      </c>
      <c r="G748" s="447"/>
      <c r="H748" s="447"/>
      <c r="I748" s="447"/>
      <c r="J748" s="957" t="s">
        <v>289</v>
      </c>
      <c r="K748" s="957" t="s">
        <v>722</v>
      </c>
      <c r="L748" s="445" t="s">
        <v>2110</v>
      </c>
      <c r="M748" s="445">
        <v>2777</v>
      </c>
      <c r="N748" s="448">
        <v>45716</v>
      </c>
      <c r="O748" s="449" t="s">
        <v>308</v>
      </c>
      <c r="P748" s="450"/>
      <c r="Q748" s="2"/>
      <c r="R748" s="2"/>
    </row>
    <row r="749" spans="2:18" s="451" customFormat="1" ht="31.5" x14ac:dyDescent="0.25">
      <c r="B749" s="443"/>
      <c r="C749" s="444" t="s">
        <v>724</v>
      </c>
      <c r="D749" s="445">
        <v>2777</v>
      </c>
      <c r="E749" s="445" t="s">
        <v>746</v>
      </c>
      <c r="F749" s="446">
        <v>44540</v>
      </c>
      <c r="G749" s="447">
        <v>158769</v>
      </c>
      <c r="H749" s="447">
        <v>108491.47</v>
      </c>
      <c r="I749" s="447">
        <v>50277.53</v>
      </c>
      <c r="J749" s="957" t="s">
        <v>289</v>
      </c>
      <c r="K749" s="957" t="s">
        <v>722</v>
      </c>
      <c r="L749" s="445" t="s">
        <v>2110</v>
      </c>
      <c r="M749" s="445">
        <v>2777</v>
      </c>
      <c r="N749" s="448">
        <v>45716</v>
      </c>
      <c r="O749" s="449" t="s">
        <v>308</v>
      </c>
      <c r="P749" s="450"/>
      <c r="Q749" s="2"/>
      <c r="R749" s="2"/>
    </row>
    <row r="750" spans="2:18" s="451" customFormat="1" ht="15.75" x14ac:dyDescent="0.25">
      <c r="B750" s="443"/>
      <c r="C750" s="444" t="s">
        <v>747</v>
      </c>
      <c r="D750" s="445">
        <v>2777</v>
      </c>
      <c r="E750" s="445" t="s">
        <v>748</v>
      </c>
      <c r="F750" s="446">
        <v>44313</v>
      </c>
      <c r="G750" s="447">
        <v>138060</v>
      </c>
      <c r="H750" s="447">
        <v>110447.2</v>
      </c>
      <c r="I750" s="447">
        <v>27612.799999999999</v>
      </c>
      <c r="J750" s="957" t="s">
        <v>289</v>
      </c>
      <c r="K750" s="957" t="s">
        <v>722</v>
      </c>
      <c r="L750" s="445" t="s">
        <v>2110</v>
      </c>
      <c r="M750" s="445">
        <v>2777</v>
      </c>
      <c r="N750" s="448">
        <v>45716</v>
      </c>
      <c r="O750" s="449" t="s">
        <v>308</v>
      </c>
      <c r="P750" s="450"/>
      <c r="Q750" s="2"/>
      <c r="R750" s="2"/>
    </row>
    <row r="751" spans="2:18" s="451" customFormat="1" ht="15.75" x14ac:dyDescent="0.25">
      <c r="B751" s="443"/>
      <c r="C751" s="444" t="s">
        <v>747</v>
      </c>
      <c r="D751" s="445">
        <v>2777</v>
      </c>
      <c r="E751" s="445" t="s">
        <v>749</v>
      </c>
      <c r="F751" s="446">
        <v>44540</v>
      </c>
      <c r="G751" s="447">
        <v>158769</v>
      </c>
      <c r="H751" s="447">
        <v>108491.47</v>
      </c>
      <c r="I751" s="447">
        <v>50277.53</v>
      </c>
      <c r="J751" s="957" t="s">
        <v>289</v>
      </c>
      <c r="K751" s="957" t="s">
        <v>722</v>
      </c>
      <c r="L751" s="445" t="s">
        <v>2110</v>
      </c>
      <c r="M751" s="445">
        <v>2777</v>
      </c>
      <c r="N751" s="448">
        <v>45716</v>
      </c>
      <c r="O751" s="449" t="s">
        <v>308</v>
      </c>
      <c r="P751" s="450"/>
      <c r="Q751" s="2"/>
      <c r="R751" s="2"/>
    </row>
    <row r="752" spans="2:18" s="451" customFormat="1" ht="31.5" x14ac:dyDescent="0.25">
      <c r="B752" s="443"/>
      <c r="C752" s="444" t="s">
        <v>724</v>
      </c>
      <c r="D752" s="445">
        <v>2777</v>
      </c>
      <c r="E752" s="445" t="s">
        <v>750</v>
      </c>
      <c r="F752" s="446">
        <v>44540</v>
      </c>
      <c r="G752" s="447">
        <v>158769</v>
      </c>
      <c r="H752" s="447">
        <v>108491.47</v>
      </c>
      <c r="I752" s="447">
        <v>50277.53</v>
      </c>
      <c r="J752" s="957" t="s">
        <v>289</v>
      </c>
      <c r="K752" s="957" t="s">
        <v>722</v>
      </c>
      <c r="L752" s="445" t="s">
        <v>2110</v>
      </c>
      <c r="M752" s="445">
        <v>2777</v>
      </c>
      <c r="N752" s="448">
        <v>45716</v>
      </c>
      <c r="O752" s="449" t="s">
        <v>308</v>
      </c>
      <c r="P752" s="450"/>
      <c r="Q752" s="2"/>
      <c r="R752" s="2"/>
    </row>
    <row r="753" spans="2:18" s="451" customFormat="1" ht="15.75" x14ac:dyDescent="0.25">
      <c r="B753" s="443"/>
      <c r="C753" s="444" t="s">
        <v>726</v>
      </c>
      <c r="D753" s="445">
        <v>2777</v>
      </c>
      <c r="E753" s="445" t="s">
        <v>751</v>
      </c>
      <c r="F753" s="446">
        <v>44655</v>
      </c>
      <c r="G753" s="447">
        <v>159241</v>
      </c>
      <c r="H753" s="447">
        <v>98198</v>
      </c>
      <c r="I753" s="447">
        <v>61043</v>
      </c>
      <c r="J753" s="957" t="s">
        <v>289</v>
      </c>
      <c r="K753" s="957" t="s">
        <v>722</v>
      </c>
      <c r="L753" s="445" t="s">
        <v>2110</v>
      </c>
      <c r="M753" s="445">
        <v>2777</v>
      </c>
      <c r="N753" s="448">
        <v>45716</v>
      </c>
      <c r="O753" s="449" t="s">
        <v>308</v>
      </c>
      <c r="P753" s="450"/>
      <c r="Q753" s="2"/>
      <c r="R753" s="2"/>
    </row>
    <row r="754" spans="2:18" s="451" customFormat="1" ht="15.75" x14ac:dyDescent="0.25">
      <c r="B754" s="443"/>
      <c r="C754" s="444" t="s">
        <v>726</v>
      </c>
      <c r="D754" s="445">
        <v>2777</v>
      </c>
      <c r="E754" s="445" t="s">
        <v>752</v>
      </c>
      <c r="F754" s="446">
        <v>44895</v>
      </c>
      <c r="G754" s="447">
        <v>168795.46</v>
      </c>
      <c r="H754" s="447">
        <v>81583.990000000005</v>
      </c>
      <c r="I754" s="447">
        <v>87211.47</v>
      </c>
      <c r="J754" s="957" t="s">
        <v>289</v>
      </c>
      <c r="K754" s="957" t="s">
        <v>722</v>
      </c>
      <c r="L754" s="445" t="s">
        <v>2110</v>
      </c>
      <c r="M754" s="445">
        <v>2777</v>
      </c>
      <c r="N754" s="448">
        <v>45716</v>
      </c>
      <c r="O754" s="449" t="s">
        <v>308</v>
      </c>
      <c r="P754" s="450"/>
      <c r="Q754" s="2"/>
      <c r="R754" s="2"/>
    </row>
    <row r="755" spans="2:18" s="451" customFormat="1" ht="15.75" x14ac:dyDescent="0.25">
      <c r="B755" s="443"/>
      <c r="C755" s="444" t="s">
        <v>726</v>
      </c>
      <c r="D755" s="445">
        <v>2777</v>
      </c>
      <c r="E755" s="445" t="s">
        <v>753</v>
      </c>
      <c r="F755" s="446">
        <v>44313</v>
      </c>
      <c r="G755" s="447">
        <v>138060</v>
      </c>
      <c r="H755" s="447">
        <v>110447.2</v>
      </c>
      <c r="I755" s="447">
        <v>27612.799999999999</v>
      </c>
      <c r="J755" s="957" t="s">
        <v>289</v>
      </c>
      <c r="K755" s="957" t="s">
        <v>722</v>
      </c>
      <c r="L755" s="445" t="s">
        <v>2110</v>
      </c>
      <c r="M755" s="445">
        <v>2777</v>
      </c>
      <c r="N755" s="448">
        <v>45716</v>
      </c>
      <c r="O755" s="449" t="s">
        <v>308</v>
      </c>
      <c r="P755" s="450"/>
      <c r="Q755" s="2"/>
      <c r="R755" s="2"/>
    </row>
    <row r="756" spans="2:18" s="451" customFormat="1" ht="15.75" x14ac:dyDescent="0.25">
      <c r="B756" s="443"/>
      <c r="C756" s="444" t="s">
        <v>726</v>
      </c>
      <c r="D756" s="445">
        <v>2777</v>
      </c>
      <c r="E756" s="445" t="s">
        <v>754</v>
      </c>
      <c r="F756" s="446">
        <v>44655</v>
      </c>
      <c r="G756" s="447">
        <v>159241</v>
      </c>
      <c r="H756" s="447">
        <v>98198</v>
      </c>
      <c r="I756" s="447">
        <v>61043</v>
      </c>
      <c r="J756" s="957" t="s">
        <v>289</v>
      </c>
      <c r="K756" s="957" t="s">
        <v>722</v>
      </c>
      <c r="L756" s="445" t="s">
        <v>2110</v>
      </c>
      <c r="M756" s="445">
        <v>2777</v>
      </c>
      <c r="N756" s="448">
        <v>45716</v>
      </c>
      <c r="O756" s="449" t="s">
        <v>308</v>
      </c>
      <c r="P756" s="450"/>
      <c r="Q756" s="2"/>
      <c r="R756" s="2"/>
    </row>
    <row r="757" spans="2:18" s="451" customFormat="1" ht="15.75" x14ac:dyDescent="0.25">
      <c r="B757" s="443"/>
      <c r="C757" s="444" t="s">
        <v>726</v>
      </c>
      <c r="D757" s="445">
        <v>2777</v>
      </c>
      <c r="E757" s="445" t="s">
        <v>755</v>
      </c>
      <c r="F757" s="446">
        <v>44313</v>
      </c>
      <c r="G757" s="447">
        <v>138060</v>
      </c>
      <c r="H757" s="447">
        <v>110447.2</v>
      </c>
      <c r="I757" s="447">
        <v>27612.799999999999</v>
      </c>
      <c r="J757" s="957" t="s">
        <v>289</v>
      </c>
      <c r="K757" s="957" t="s">
        <v>722</v>
      </c>
      <c r="L757" s="445" t="s">
        <v>2110</v>
      </c>
      <c r="M757" s="445">
        <v>2777</v>
      </c>
      <c r="N757" s="448">
        <v>45716</v>
      </c>
      <c r="O757" s="449" t="s">
        <v>308</v>
      </c>
      <c r="P757" s="450"/>
      <c r="Q757" s="2"/>
      <c r="R757" s="2"/>
    </row>
    <row r="758" spans="2:18" s="451" customFormat="1" ht="15.75" x14ac:dyDescent="0.25">
      <c r="B758" s="443"/>
      <c r="C758" s="444" t="s">
        <v>726</v>
      </c>
      <c r="D758" s="445">
        <v>2777</v>
      </c>
      <c r="E758" s="445" t="s">
        <v>756</v>
      </c>
      <c r="F758" s="446">
        <v>44655</v>
      </c>
      <c r="G758" s="447">
        <v>159241</v>
      </c>
      <c r="H758" s="447">
        <v>98198</v>
      </c>
      <c r="I758" s="447">
        <v>61043</v>
      </c>
      <c r="J758" s="957" t="s">
        <v>289</v>
      </c>
      <c r="K758" s="957" t="s">
        <v>722</v>
      </c>
      <c r="L758" s="445" t="s">
        <v>2110</v>
      </c>
      <c r="M758" s="445">
        <v>2777</v>
      </c>
      <c r="N758" s="448">
        <v>45716</v>
      </c>
      <c r="O758" s="449" t="s">
        <v>308</v>
      </c>
      <c r="P758" s="450"/>
      <c r="Q758" s="2"/>
      <c r="R758" s="2"/>
    </row>
    <row r="759" spans="2:18" s="451" customFormat="1" ht="15.75" x14ac:dyDescent="0.25">
      <c r="B759" s="443"/>
      <c r="C759" s="444" t="s">
        <v>726</v>
      </c>
      <c r="D759" s="445">
        <v>2777</v>
      </c>
      <c r="E759" s="445" t="s">
        <v>757</v>
      </c>
      <c r="F759" s="446">
        <v>44895</v>
      </c>
      <c r="G759" s="447">
        <v>168795.46</v>
      </c>
      <c r="H759" s="447">
        <v>81583.990000000005</v>
      </c>
      <c r="I759" s="447">
        <v>87211.47</v>
      </c>
      <c r="J759" s="957" t="s">
        <v>289</v>
      </c>
      <c r="K759" s="957" t="s">
        <v>722</v>
      </c>
      <c r="L759" s="445" t="s">
        <v>2110</v>
      </c>
      <c r="M759" s="445">
        <v>2777</v>
      </c>
      <c r="N759" s="448">
        <v>45716</v>
      </c>
      <c r="O759" s="449" t="s">
        <v>308</v>
      </c>
      <c r="P759" s="450"/>
      <c r="Q759" s="2"/>
      <c r="R759" s="2"/>
    </row>
    <row r="760" spans="2:18" s="451" customFormat="1" ht="15.75" x14ac:dyDescent="0.25">
      <c r="B760" s="443"/>
      <c r="C760" s="444" t="s">
        <v>747</v>
      </c>
      <c r="D760" s="445">
        <v>2777</v>
      </c>
      <c r="E760" s="445" t="s">
        <v>758</v>
      </c>
      <c r="F760" s="446">
        <v>44313</v>
      </c>
      <c r="G760" s="447">
        <v>138060</v>
      </c>
      <c r="H760" s="447">
        <v>110447.2</v>
      </c>
      <c r="I760" s="447">
        <v>27612.799999999999</v>
      </c>
      <c r="J760" s="957" t="s">
        <v>289</v>
      </c>
      <c r="K760" s="957" t="s">
        <v>722</v>
      </c>
      <c r="L760" s="445" t="s">
        <v>2110</v>
      </c>
      <c r="M760" s="445">
        <v>2777</v>
      </c>
      <c r="N760" s="448">
        <v>45716</v>
      </c>
      <c r="O760" s="449" t="s">
        <v>308</v>
      </c>
      <c r="P760" s="450"/>
      <c r="Q760" s="2"/>
      <c r="R760" s="2"/>
    </row>
    <row r="761" spans="2:18" s="451" customFormat="1" ht="15.75" x14ac:dyDescent="0.25">
      <c r="B761" s="443"/>
      <c r="C761" s="444" t="s">
        <v>747</v>
      </c>
      <c r="D761" s="445">
        <v>2777</v>
      </c>
      <c r="E761" s="445" t="s">
        <v>759</v>
      </c>
      <c r="F761" s="446">
        <v>44655</v>
      </c>
      <c r="G761" s="447">
        <v>159241</v>
      </c>
      <c r="H761" s="447">
        <v>98198</v>
      </c>
      <c r="I761" s="447">
        <v>61043</v>
      </c>
      <c r="J761" s="957" t="s">
        <v>289</v>
      </c>
      <c r="K761" s="957" t="s">
        <v>722</v>
      </c>
      <c r="L761" s="445" t="s">
        <v>2110</v>
      </c>
      <c r="M761" s="445">
        <v>2777</v>
      </c>
      <c r="N761" s="448">
        <v>45716</v>
      </c>
      <c r="O761" s="449" t="s">
        <v>308</v>
      </c>
      <c r="P761" s="450"/>
      <c r="Q761" s="2"/>
      <c r="R761" s="2"/>
    </row>
    <row r="762" spans="2:18" s="451" customFormat="1" ht="15.75" x14ac:dyDescent="0.25">
      <c r="B762" s="443"/>
      <c r="C762" s="444" t="s">
        <v>760</v>
      </c>
      <c r="D762" s="445">
        <v>2777</v>
      </c>
      <c r="E762" s="445" t="s">
        <v>761</v>
      </c>
      <c r="F762" s="446">
        <v>43461</v>
      </c>
      <c r="G762" s="447">
        <v>1512.76</v>
      </c>
      <c r="H762" s="447">
        <v>1511.76</v>
      </c>
      <c r="I762" s="447">
        <v>1</v>
      </c>
      <c r="J762" s="957" t="s">
        <v>289</v>
      </c>
      <c r="K762" s="957" t="s">
        <v>279</v>
      </c>
      <c r="L762" s="445" t="s">
        <v>2111</v>
      </c>
      <c r="M762" s="445">
        <v>2777</v>
      </c>
      <c r="N762" s="448">
        <v>45716</v>
      </c>
      <c r="O762" s="449" t="s">
        <v>762</v>
      </c>
      <c r="P762" s="450"/>
      <c r="Q762" s="2"/>
      <c r="R762" s="2"/>
    </row>
    <row r="763" spans="2:18" s="451" customFormat="1" ht="15.75" x14ac:dyDescent="0.25">
      <c r="B763" s="443"/>
      <c r="C763" s="444" t="s">
        <v>760</v>
      </c>
      <c r="D763" s="445">
        <v>2777</v>
      </c>
      <c r="E763" s="445" t="s">
        <v>763</v>
      </c>
      <c r="F763" s="446">
        <v>43461</v>
      </c>
      <c r="G763" s="447">
        <v>1512.76</v>
      </c>
      <c r="H763" s="447">
        <v>1511.76</v>
      </c>
      <c r="I763" s="447">
        <v>1</v>
      </c>
      <c r="J763" s="957" t="s">
        <v>289</v>
      </c>
      <c r="K763" s="957" t="s">
        <v>279</v>
      </c>
      <c r="L763" s="445" t="s">
        <v>2111</v>
      </c>
      <c r="M763" s="445">
        <v>2777</v>
      </c>
      <c r="N763" s="448">
        <v>45716</v>
      </c>
      <c r="O763" s="449" t="s">
        <v>762</v>
      </c>
      <c r="P763" s="450"/>
      <c r="Q763" s="2"/>
      <c r="R763" s="2"/>
    </row>
    <row r="764" spans="2:18" s="451" customFormat="1" ht="15.75" x14ac:dyDescent="0.25">
      <c r="B764" s="443"/>
      <c r="C764" s="444" t="s">
        <v>760</v>
      </c>
      <c r="D764" s="445">
        <v>2777</v>
      </c>
      <c r="E764" s="445" t="s">
        <v>764</v>
      </c>
      <c r="F764" s="446">
        <v>43461</v>
      </c>
      <c r="G764" s="447">
        <v>1512.76</v>
      </c>
      <c r="H764" s="447">
        <v>1511.76</v>
      </c>
      <c r="I764" s="447">
        <v>1</v>
      </c>
      <c r="J764" s="957" t="s">
        <v>289</v>
      </c>
      <c r="K764" s="957" t="s">
        <v>279</v>
      </c>
      <c r="L764" s="445" t="s">
        <v>2111</v>
      </c>
      <c r="M764" s="445">
        <v>2777</v>
      </c>
      <c r="N764" s="448">
        <v>45716</v>
      </c>
      <c r="O764" s="449" t="s">
        <v>762</v>
      </c>
      <c r="P764" s="450"/>
      <c r="Q764" s="2"/>
      <c r="R764" s="2"/>
    </row>
    <row r="765" spans="2:18" s="451" customFormat="1" ht="15.75" x14ac:dyDescent="0.25">
      <c r="B765" s="443"/>
      <c r="C765" s="444" t="s">
        <v>760</v>
      </c>
      <c r="D765" s="445">
        <v>2777</v>
      </c>
      <c r="E765" s="445" t="s">
        <v>765</v>
      </c>
      <c r="F765" s="446">
        <v>43461</v>
      </c>
      <c r="G765" s="447">
        <v>1512.76</v>
      </c>
      <c r="H765" s="447">
        <v>1511.76</v>
      </c>
      <c r="I765" s="447">
        <v>1</v>
      </c>
      <c r="J765" s="957" t="s">
        <v>289</v>
      </c>
      <c r="K765" s="957" t="s">
        <v>279</v>
      </c>
      <c r="L765" s="445" t="s">
        <v>2111</v>
      </c>
      <c r="M765" s="445">
        <v>2777</v>
      </c>
      <c r="N765" s="448">
        <v>45716</v>
      </c>
      <c r="O765" s="449" t="s">
        <v>762</v>
      </c>
      <c r="P765" s="450"/>
      <c r="Q765" s="2"/>
      <c r="R765" s="2"/>
    </row>
    <row r="766" spans="2:18" s="451" customFormat="1" ht="15.75" x14ac:dyDescent="0.25">
      <c r="B766" s="443"/>
      <c r="C766" s="444" t="s">
        <v>760</v>
      </c>
      <c r="D766" s="445">
        <v>2777</v>
      </c>
      <c r="E766" s="445" t="s">
        <v>766</v>
      </c>
      <c r="F766" s="446">
        <v>43461</v>
      </c>
      <c r="G766" s="447">
        <v>1512.76</v>
      </c>
      <c r="H766" s="447">
        <v>1511.76</v>
      </c>
      <c r="I766" s="447">
        <v>1</v>
      </c>
      <c r="J766" s="957" t="s">
        <v>289</v>
      </c>
      <c r="K766" s="957" t="s">
        <v>279</v>
      </c>
      <c r="L766" s="445" t="s">
        <v>2111</v>
      </c>
      <c r="M766" s="445">
        <v>2777</v>
      </c>
      <c r="N766" s="448">
        <v>45716</v>
      </c>
      <c r="O766" s="449" t="s">
        <v>762</v>
      </c>
      <c r="P766" s="450"/>
      <c r="Q766" s="2"/>
      <c r="R766" s="2"/>
    </row>
    <row r="767" spans="2:18" s="451" customFormat="1" ht="15.75" x14ac:dyDescent="0.25">
      <c r="B767" s="443"/>
      <c r="C767" s="444" t="s">
        <v>760</v>
      </c>
      <c r="D767" s="445">
        <v>2777</v>
      </c>
      <c r="E767" s="445" t="s">
        <v>767</v>
      </c>
      <c r="F767" s="446">
        <v>43461</v>
      </c>
      <c r="G767" s="447">
        <v>1512.76</v>
      </c>
      <c r="H767" s="447">
        <v>1511.76</v>
      </c>
      <c r="I767" s="447">
        <v>1</v>
      </c>
      <c r="J767" s="957" t="s">
        <v>289</v>
      </c>
      <c r="K767" s="957" t="s">
        <v>279</v>
      </c>
      <c r="L767" s="445" t="s">
        <v>2111</v>
      </c>
      <c r="M767" s="445">
        <v>2777</v>
      </c>
      <c r="N767" s="448">
        <v>45716</v>
      </c>
      <c r="O767" s="449" t="s">
        <v>762</v>
      </c>
      <c r="P767" s="450"/>
      <c r="Q767" s="2"/>
      <c r="R767" s="2"/>
    </row>
    <row r="768" spans="2:18" s="451" customFormat="1" ht="15.75" x14ac:dyDescent="0.25">
      <c r="B768" s="443"/>
      <c r="C768" s="444" t="s">
        <v>760</v>
      </c>
      <c r="D768" s="445">
        <v>2777</v>
      </c>
      <c r="E768" s="445" t="s">
        <v>768</v>
      </c>
      <c r="F768" s="446">
        <v>43461</v>
      </c>
      <c r="G768" s="447">
        <v>1512.76</v>
      </c>
      <c r="H768" s="447">
        <v>1511.76</v>
      </c>
      <c r="I768" s="447">
        <v>1</v>
      </c>
      <c r="J768" s="957" t="s">
        <v>289</v>
      </c>
      <c r="K768" s="957" t="s">
        <v>279</v>
      </c>
      <c r="L768" s="445" t="s">
        <v>2111</v>
      </c>
      <c r="M768" s="445">
        <v>2777</v>
      </c>
      <c r="N768" s="448">
        <v>45716</v>
      </c>
      <c r="O768" s="449" t="s">
        <v>762</v>
      </c>
      <c r="P768" s="450"/>
      <c r="Q768" s="2"/>
      <c r="R768" s="2"/>
    </row>
    <row r="769" spans="2:18" s="451" customFormat="1" ht="15.75" x14ac:dyDescent="0.25">
      <c r="B769" s="443"/>
      <c r="C769" s="444" t="s">
        <v>760</v>
      </c>
      <c r="D769" s="445">
        <v>2777</v>
      </c>
      <c r="E769" s="445" t="s">
        <v>769</v>
      </c>
      <c r="F769" s="446">
        <v>43461</v>
      </c>
      <c r="G769" s="447">
        <v>1512.76</v>
      </c>
      <c r="H769" s="447">
        <v>1511.76</v>
      </c>
      <c r="I769" s="447">
        <v>1</v>
      </c>
      <c r="J769" s="957" t="s">
        <v>289</v>
      </c>
      <c r="K769" s="957" t="s">
        <v>279</v>
      </c>
      <c r="L769" s="445" t="s">
        <v>2111</v>
      </c>
      <c r="M769" s="445">
        <v>2777</v>
      </c>
      <c r="N769" s="448">
        <v>45716</v>
      </c>
      <c r="O769" s="449" t="s">
        <v>762</v>
      </c>
      <c r="P769" s="450"/>
      <c r="Q769" s="2"/>
      <c r="R769" s="2"/>
    </row>
    <row r="770" spans="2:18" s="451" customFormat="1" ht="15.75" x14ac:dyDescent="0.25">
      <c r="B770" s="443"/>
      <c r="C770" s="444" t="s">
        <v>760</v>
      </c>
      <c r="D770" s="445">
        <v>2777</v>
      </c>
      <c r="E770" s="445" t="s">
        <v>770</v>
      </c>
      <c r="F770" s="446">
        <v>43461</v>
      </c>
      <c r="G770" s="447">
        <v>1512.76</v>
      </c>
      <c r="H770" s="447">
        <v>1511.76</v>
      </c>
      <c r="I770" s="447">
        <v>1</v>
      </c>
      <c r="J770" s="957" t="s">
        <v>289</v>
      </c>
      <c r="K770" s="957" t="s">
        <v>279</v>
      </c>
      <c r="L770" s="445" t="s">
        <v>2111</v>
      </c>
      <c r="M770" s="445">
        <v>2777</v>
      </c>
      <c r="N770" s="448">
        <v>45716</v>
      </c>
      <c r="O770" s="449" t="s">
        <v>762</v>
      </c>
      <c r="P770" s="450"/>
      <c r="Q770" s="2"/>
      <c r="R770" s="2"/>
    </row>
    <row r="771" spans="2:18" s="451" customFormat="1" ht="15.75" x14ac:dyDescent="0.25">
      <c r="B771" s="443"/>
      <c r="C771" s="444" t="s">
        <v>760</v>
      </c>
      <c r="D771" s="445">
        <v>2777</v>
      </c>
      <c r="E771" s="445" t="s">
        <v>771</v>
      </c>
      <c r="F771" s="446">
        <v>43461</v>
      </c>
      <c r="G771" s="447">
        <v>1512.76</v>
      </c>
      <c r="H771" s="447">
        <v>1511.76</v>
      </c>
      <c r="I771" s="447">
        <v>1</v>
      </c>
      <c r="J771" s="957" t="s">
        <v>289</v>
      </c>
      <c r="K771" s="957" t="s">
        <v>279</v>
      </c>
      <c r="L771" s="445" t="s">
        <v>2111</v>
      </c>
      <c r="M771" s="445">
        <v>2777</v>
      </c>
      <c r="N771" s="448">
        <v>45716</v>
      </c>
      <c r="O771" s="449" t="s">
        <v>762</v>
      </c>
      <c r="P771" s="450"/>
      <c r="Q771" s="2"/>
      <c r="R771" s="2"/>
    </row>
    <row r="772" spans="2:18" s="451" customFormat="1" ht="15.75" x14ac:dyDescent="0.25">
      <c r="B772" s="443"/>
      <c r="C772" s="444" t="s">
        <v>760</v>
      </c>
      <c r="D772" s="445">
        <v>2777</v>
      </c>
      <c r="E772" s="445" t="s">
        <v>772</v>
      </c>
      <c r="F772" s="446">
        <v>43461</v>
      </c>
      <c r="G772" s="447">
        <v>1512.76</v>
      </c>
      <c r="H772" s="447">
        <v>1511.76</v>
      </c>
      <c r="I772" s="447">
        <v>1</v>
      </c>
      <c r="J772" s="957" t="s">
        <v>289</v>
      </c>
      <c r="K772" s="957" t="s">
        <v>279</v>
      </c>
      <c r="L772" s="445" t="s">
        <v>2111</v>
      </c>
      <c r="M772" s="445">
        <v>2777</v>
      </c>
      <c r="N772" s="448">
        <v>45716</v>
      </c>
      <c r="O772" s="449" t="s">
        <v>762</v>
      </c>
      <c r="P772" s="450"/>
      <c r="Q772" s="2"/>
      <c r="R772" s="2"/>
    </row>
    <row r="773" spans="2:18" s="451" customFormat="1" ht="15.75" x14ac:dyDescent="0.25">
      <c r="B773" s="443"/>
      <c r="C773" s="444" t="s">
        <v>760</v>
      </c>
      <c r="D773" s="445">
        <v>2777</v>
      </c>
      <c r="E773" s="445" t="s">
        <v>773</v>
      </c>
      <c r="F773" s="446">
        <v>43461</v>
      </c>
      <c r="G773" s="447">
        <v>1512.76</v>
      </c>
      <c r="H773" s="447">
        <v>1511.76</v>
      </c>
      <c r="I773" s="447">
        <v>1</v>
      </c>
      <c r="J773" s="957" t="s">
        <v>289</v>
      </c>
      <c r="K773" s="957" t="s">
        <v>279</v>
      </c>
      <c r="L773" s="445" t="s">
        <v>2111</v>
      </c>
      <c r="M773" s="445">
        <v>2777</v>
      </c>
      <c r="N773" s="448">
        <v>45716</v>
      </c>
      <c r="O773" s="449" t="s">
        <v>762</v>
      </c>
      <c r="P773" s="450"/>
      <c r="Q773" s="2"/>
      <c r="R773" s="2"/>
    </row>
    <row r="774" spans="2:18" s="451" customFormat="1" ht="15.75" x14ac:dyDescent="0.25">
      <c r="B774" s="443"/>
      <c r="C774" s="444" t="s">
        <v>760</v>
      </c>
      <c r="D774" s="445">
        <v>2777</v>
      </c>
      <c r="E774" s="445" t="s">
        <v>774</v>
      </c>
      <c r="F774" s="446">
        <v>43461</v>
      </c>
      <c r="G774" s="447">
        <v>1512.76</v>
      </c>
      <c r="H774" s="447">
        <v>1511.76</v>
      </c>
      <c r="I774" s="447">
        <v>1</v>
      </c>
      <c r="J774" s="957" t="s">
        <v>289</v>
      </c>
      <c r="K774" s="957" t="s">
        <v>279</v>
      </c>
      <c r="L774" s="445" t="s">
        <v>2111</v>
      </c>
      <c r="M774" s="445">
        <v>2777</v>
      </c>
      <c r="N774" s="448">
        <v>45716</v>
      </c>
      <c r="O774" s="449" t="s">
        <v>762</v>
      </c>
      <c r="P774" s="450"/>
      <c r="Q774" s="2"/>
      <c r="R774" s="2"/>
    </row>
    <row r="775" spans="2:18" s="451" customFormat="1" ht="15.75" x14ac:dyDescent="0.25">
      <c r="B775" s="443"/>
      <c r="C775" s="444" t="s">
        <v>760</v>
      </c>
      <c r="D775" s="445">
        <v>2777</v>
      </c>
      <c r="E775" s="445" t="s">
        <v>775</v>
      </c>
      <c r="F775" s="446">
        <v>43461</v>
      </c>
      <c r="G775" s="447">
        <v>1512.76</v>
      </c>
      <c r="H775" s="447">
        <v>1511.76</v>
      </c>
      <c r="I775" s="447">
        <v>1</v>
      </c>
      <c r="J775" s="957" t="s">
        <v>289</v>
      </c>
      <c r="K775" s="957" t="s">
        <v>279</v>
      </c>
      <c r="L775" s="445" t="s">
        <v>2111</v>
      </c>
      <c r="M775" s="445">
        <v>2777</v>
      </c>
      <c r="N775" s="448">
        <v>45716</v>
      </c>
      <c r="O775" s="449" t="s">
        <v>762</v>
      </c>
      <c r="P775" s="450"/>
      <c r="Q775" s="2"/>
      <c r="R775" s="2"/>
    </row>
    <row r="776" spans="2:18" s="451" customFormat="1" ht="15.75" x14ac:dyDescent="0.25">
      <c r="B776" s="443"/>
      <c r="C776" s="444" t="s">
        <v>760</v>
      </c>
      <c r="D776" s="445">
        <v>2777</v>
      </c>
      <c r="E776" s="445" t="s">
        <v>776</v>
      </c>
      <c r="F776" s="446">
        <v>43461</v>
      </c>
      <c r="G776" s="447">
        <v>1512.76</v>
      </c>
      <c r="H776" s="447">
        <v>1511.76</v>
      </c>
      <c r="I776" s="447">
        <v>1</v>
      </c>
      <c r="J776" s="957" t="s">
        <v>289</v>
      </c>
      <c r="K776" s="957" t="s">
        <v>279</v>
      </c>
      <c r="L776" s="445" t="s">
        <v>2111</v>
      </c>
      <c r="M776" s="445">
        <v>2777</v>
      </c>
      <c r="N776" s="448">
        <v>45716</v>
      </c>
      <c r="O776" s="449" t="s">
        <v>762</v>
      </c>
      <c r="P776" s="450"/>
      <c r="Q776" s="2"/>
      <c r="R776" s="2"/>
    </row>
    <row r="777" spans="2:18" s="451" customFormat="1" ht="15.75" x14ac:dyDescent="0.25">
      <c r="B777" s="443"/>
      <c r="C777" s="444" t="s">
        <v>760</v>
      </c>
      <c r="D777" s="445">
        <v>2777</v>
      </c>
      <c r="E777" s="445" t="s">
        <v>777</v>
      </c>
      <c r="F777" s="446">
        <v>43461</v>
      </c>
      <c r="G777" s="447">
        <v>1512.76</v>
      </c>
      <c r="H777" s="447">
        <v>1511.76</v>
      </c>
      <c r="I777" s="447">
        <v>1</v>
      </c>
      <c r="J777" s="957" t="s">
        <v>289</v>
      </c>
      <c r="K777" s="957" t="s">
        <v>279</v>
      </c>
      <c r="L777" s="445" t="s">
        <v>2111</v>
      </c>
      <c r="M777" s="445">
        <v>2777</v>
      </c>
      <c r="N777" s="448">
        <v>45716</v>
      </c>
      <c r="O777" s="449" t="s">
        <v>762</v>
      </c>
      <c r="P777" s="450"/>
      <c r="Q777" s="2"/>
      <c r="R777" s="2"/>
    </row>
    <row r="778" spans="2:18" s="451" customFormat="1" ht="15.75" x14ac:dyDescent="0.25">
      <c r="B778" s="443"/>
      <c r="C778" s="444" t="s">
        <v>760</v>
      </c>
      <c r="D778" s="445">
        <v>2777</v>
      </c>
      <c r="E778" s="445" t="s">
        <v>778</v>
      </c>
      <c r="F778" s="446">
        <v>43461</v>
      </c>
      <c r="G778" s="447">
        <v>1512.76</v>
      </c>
      <c r="H778" s="447">
        <v>1511.76</v>
      </c>
      <c r="I778" s="447">
        <v>1</v>
      </c>
      <c r="J778" s="957" t="s">
        <v>289</v>
      </c>
      <c r="K778" s="957" t="s">
        <v>279</v>
      </c>
      <c r="L778" s="445" t="s">
        <v>2111</v>
      </c>
      <c r="M778" s="445">
        <v>2777</v>
      </c>
      <c r="N778" s="448">
        <v>45716</v>
      </c>
      <c r="O778" s="449" t="s">
        <v>762</v>
      </c>
      <c r="P778" s="450"/>
      <c r="Q778" s="2"/>
      <c r="R778" s="2"/>
    </row>
    <row r="779" spans="2:18" s="451" customFormat="1" ht="15.75" x14ac:dyDescent="0.25">
      <c r="B779" s="443"/>
      <c r="C779" s="444" t="s">
        <v>760</v>
      </c>
      <c r="D779" s="445">
        <v>2777</v>
      </c>
      <c r="E779" s="445" t="s">
        <v>779</v>
      </c>
      <c r="F779" s="446">
        <v>43461</v>
      </c>
      <c r="G779" s="447">
        <v>1512.76</v>
      </c>
      <c r="H779" s="447">
        <v>1511.76</v>
      </c>
      <c r="I779" s="447">
        <v>1</v>
      </c>
      <c r="J779" s="957" t="s">
        <v>289</v>
      </c>
      <c r="K779" s="957" t="s">
        <v>279</v>
      </c>
      <c r="L779" s="445" t="s">
        <v>2111</v>
      </c>
      <c r="M779" s="445">
        <v>2777</v>
      </c>
      <c r="N779" s="448">
        <v>45716</v>
      </c>
      <c r="O779" s="449" t="s">
        <v>762</v>
      </c>
      <c r="P779" s="450"/>
      <c r="Q779" s="2"/>
      <c r="R779" s="2"/>
    </row>
    <row r="780" spans="2:18" s="451" customFormat="1" ht="15.75" x14ac:dyDescent="0.25">
      <c r="B780" s="443"/>
      <c r="C780" s="444" t="s">
        <v>760</v>
      </c>
      <c r="D780" s="445">
        <v>2777</v>
      </c>
      <c r="E780" s="445" t="s">
        <v>780</v>
      </c>
      <c r="F780" s="446">
        <v>43461</v>
      </c>
      <c r="G780" s="447">
        <v>1512.76</v>
      </c>
      <c r="H780" s="447">
        <v>1511.76</v>
      </c>
      <c r="I780" s="447">
        <v>1</v>
      </c>
      <c r="J780" s="957" t="s">
        <v>289</v>
      </c>
      <c r="K780" s="957" t="s">
        <v>279</v>
      </c>
      <c r="L780" s="445" t="s">
        <v>2111</v>
      </c>
      <c r="M780" s="445">
        <v>2777</v>
      </c>
      <c r="N780" s="448">
        <v>45716</v>
      </c>
      <c r="O780" s="449" t="s">
        <v>762</v>
      </c>
      <c r="P780" s="450"/>
      <c r="Q780" s="2"/>
      <c r="R780" s="2"/>
    </row>
    <row r="781" spans="2:18" s="451" customFormat="1" ht="15.75" x14ac:dyDescent="0.25">
      <c r="B781" s="443"/>
      <c r="C781" s="444" t="s">
        <v>760</v>
      </c>
      <c r="D781" s="445">
        <v>2777</v>
      </c>
      <c r="E781" s="445" t="s">
        <v>781</v>
      </c>
      <c r="F781" s="446">
        <v>43461</v>
      </c>
      <c r="G781" s="447">
        <v>1512.76</v>
      </c>
      <c r="H781" s="447">
        <v>1511.76</v>
      </c>
      <c r="I781" s="447">
        <v>1</v>
      </c>
      <c r="J781" s="957" t="s">
        <v>289</v>
      </c>
      <c r="K781" s="957" t="s">
        <v>279</v>
      </c>
      <c r="L781" s="445" t="s">
        <v>2111</v>
      </c>
      <c r="M781" s="445">
        <v>2777</v>
      </c>
      <c r="N781" s="448">
        <v>45716</v>
      </c>
      <c r="O781" s="449" t="s">
        <v>762</v>
      </c>
      <c r="P781" s="450"/>
      <c r="Q781" s="2"/>
      <c r="R781" s="2"/>
    </row>
    <row r="782" spans="2:18" s="451" customFormat="1" ht="15.75" x14ac:dyDescent="0.25">
      <c r="B782" s="443"/>
      <c r="C782" s="444" t="s">
        <v>760</v>
      </c>
      <c r="D782" s="445">
        <v>2777</v>
      </c>
      <c r="E782" s="445" t="s">
        <v>782</v>
      </c>
      <c r="F782" s="446">
        <v>43461</v>
      </c>
      <c r="G782" s="447">
        <v>1512.76</v>
      </c>
      <c r="H782" s="447">
        <v>1511.76</v>
      </c>
      <c r="I782" s="447">
        <v>1</v>
      </c>
      <c r="J782" s="957" t="s">
        <v>289</v>
      </c>
      <c r="K782" s="957" t="s">
        <v>279</v>
      </c>
      <c r="L782" s="445" t="s">
        <v>2111</v>
      </c>
      <c r="M782" s="445">
        <v>2777</v>
      </c>
      <c r="N782" s="448">
        <v>45716</v>
      </c>
      <c r="O782" s="449" t="s">
        <v>762</v>
      </c>
      <c r="P782" s="450"/>
      <c r="Q782" s="2"/>
      <c r="R782" s="2"/>
    </row>
    <row r="783" spans="2:18" s="451" customFormat="1" ht="15.75" x14ac:dyDescent="0.25">
      <c r="B783" s="443"/>
      <c r="C783" s="444" t="s">
        <v>760</v>
      </c>
      <c r="D783" s="445">
        <v>2777</v>
      </c>
      <c r="E783" s="445" t="s">
        <v>783</v>
      </c>
      <c r="F783" s="446">
        <v>43461</v>
      </c>
      <c r="G783" s="447">
        <v>1512.76</v>
      </c>
      <c r="H783" s="447">
        <v>1511.76</v>
      </c>
      <c r="I783" s="447">
        <v>1</v>
      </c>
      <c r="J783" s="957" t="s">
        <v>289</v>
      </c>
      <c r="K783" s="957" t="s">
        <v>279</v>
      </c>
      <c r="L783" s="445" t="s">
        <v>2111</v>
      </c>
      <c r="M783" s="445">
        <v>2777</v>
      </c>
      <c r="N783" s="448">
        <v>45716</v>
      </c>
      <c r="O783" s="449" t="s">
        <v>762</v>
      </c>
      <c r="P783" s="450"/>
      <c r="Q783" s="2"/>
      <c r="R783" s="2"/>
    </row>
    <row r="784" spans="2:18" s="451" customFormat="1" ht="15.75" x14ac:dyDescent="0.25">
      <c r="B784" s="443"/>
      <c r="C784" s="444" t="s">
        <v>760</v>
      </c>
      <c r="D784" s="445">
        <v>2777</v>
      </c>
      <c r="E784" s="445" t="s">
        <v>784</v>
      </c>
      <c r="F784" s="446">
        <v>43461</v>
      </c>
      <c r="G784" s="447">
        <v>1512.76</v>
      </c>
      <c r="H784" s="447">
        <v>1511.76</v>
      </c>
      <c r="I784" s="447">
        <v>1</v>
      </c>
      <c r="J784" s="957" t="s">
        <v>289</v>
      </c>
      <c r="K784" s="957" t="s">
        <v>279</v>
      </c>
      <c r="L784" s="445" t="s">
        <v>2111</v>
      </c>
      <c r="M784" s="445">
        <v>2777</v>
      </c>
      <c r="N784" s="448">
        <v>45716</v>
      </c>
      <c r="O784" s="449" t="s">
        <v>762</v>
      </c>
      <c r="P784" s="450"/>
      <c r="Q784" s="2"/>
      <c r="R784" s="2"/>
    </row>
    <row r="785" spans="2:18" s="451" customFormat="1" ht="15.75" x14ac:dyDescent="0.25">
      <c r="B785" s="443"/>
      <c r="C785" s="444" t="s">
        <v>760</v>
      </c>
      <c r="D785" s="445">
        <v>2777</v>
      </c>
      <c r="E785" s="445" t="s">
        <v>785</v>
      </c>
      <c r="F785" s="446">
        <v>43461</v>
      </c>
      <c r="G785" s="447">
        <v>1512.76</v>
      </c>
      <c r="H785" s="447">
        <v>1511.76</v>
      </c>
      <c r="I785" s="447">
        <v>1</v>
      </c>
      <c r="J785" s="957" t="s">
        <v>289</v>
      </c>
      <c r="K785" s="957" t="s">
        <v>279</v>
      </c>
      <c r="L785" s="445" t="s">
        <v>2111</v>
      </c>
      <c r="M785" s="445">
        <v>2777</v>
      </c>
      <c r="N785" s="448">
        <v>45716</v>
      </c>
      <c r="O785" s="449" t="s">
        <v>762</v>
      </c>
      <c r="P785" s="450"/>
      <c r="Q785" s="2"/>
      <c r="R785" s="2"/>
    </row>
    <row r="786" spans="2:18" s="451" customFormat="1" ht="15.75" x14ac:dyDescent="0.25">
      <c r="B786" s="443"/>
      <c r="C786" s="444" t="s">
        <v>760</v>
      </c>
      <c r="D786" s="445">
        <v>2777</v>
      </c>
      <c r="E786" s="445" t="s">
        <v>786</v>
      </c>
      <c r="F786" s="446">
        <v>43461</v>
      </c>
      <c r="G786" s="447">
        <v>1512.76</v>
      </c>
      <c r="H786" s="447">
        <v>1511.76</v>
      </c>
      <c r="I786" s="447">
        <v>1</v>
      </c>
      <c r="J786" s="957" t="s">
        <v>289</v>
      </c>
      <c r="K786" s="957" t="s">
        <v>279</v>
      </c>
      <c r="L786" s="445" t="s">
        <v>2111</v>
      </c>
      <c r="M786" s="445">
        <v>2777</v>
      </c>
      <c r="N786" s="448">
        <v>45716</v>
      </c>
      <c r="O786" s="449" t="s">
        <v>762</v>
      </c>
      <c r="P786" s="450"/>
      <c r="Q786" s="2"/>
      <c r="R786" s="2"/>
    </row>
    <row r="787" spans="2:18" s="451" customFormat="1" ht="15.75" x14ac:dyDescent="0.25">
      <c r="B787" s="443"/>
      <c r="C787" s="444" t="s">
        <v>760</v>
      </c>
      <c r="D787" s="445">
        <v>2777</v>
      </c>
      <c r="E787" s="445" t="s">
        <v>787</v>
      </c>
      <c r="F787" s="446">
        <v>43461</v>
      </c>
      <c r="G787" s="447">
        <v>1512.76</v>
      </c>
      <c r="H787" s="447">
        <v>1511.76</v>
      </c>
      <c r="I787" s="447">
        <v>1</v>
      </c>
      <c r="J787" s="957" t="s">
        <v>289</v>
      </c>
      <c r="K787" s="957" t="s">
        <v>279</v>
      </c>
      <c r="L787" s="445" t="s">
        <v>2111</v>
      </c>
      <c r="M787" s="445">
        <v>2777</v>
      </c>
      <c r="N787" s="448">
        <v>45716</v>
      </c>
      <c r="O787" s="449" t="s">
        <v>762</v>
      </c>
      <c r="P787" s="450"/>
      <c r="Q787" s="2"/>
      <c r="R787" s="2"/>
    </row>
    <row r="788" spans="2:18" s="451" customFormat="1" ht="15.75" x14ac:dyDescent="0.25">
      <c r="B788" s="443"/>
      <c r="C788" s="444" t="s">
        <v>760</v>
      </c>
      <c r="D788" s="445">
        <v>2777</v>
      </c>
      <c r="E788" s="445" t="s">
        <v>788</v>
      </c>
      <c r="F788" s="446">
        <v>43461</v>
      </c>
      <c r="G788" s="447">
        <v>1512.76</v>
      </c>
      <c r="H788" s="447">
        <v>1511.76</v>
      </c>
      <c r="I788" s="447">
        <v>1</v>
      </c>
      <c r="J788" s="957" t="s">
        <v>289</v>
      </c>
      <c r="K788" s="957" t="s">
        <v>279</v>
      </c>
      <c r="L788" s="445" t="s">
        <v>2111</v>
      </c>
      <c r="M788" s="445">
        <v>2777</v>
      </c>
      <c r="N788" s="448">
        <v>45716</v>
      </c>
      <c r="O788" s="449" t="s">
        <v>762</v>
      </c>
      <c r="P788" s="450"/>
      <c r="Q788" s="2"/>
      <c r="R788" s="2"/>
    </row>
    <row r="789" spans="2:18" s="451" customFormat="1" ht="15.75" x14ac:dyDescent="0.25">
      <c r="B789" s="443"/>
      <c r="C789" s="444" t="s">
        <v>760</v>
      </c>
      <c r="D789" s="445">
        <v>2777</v>
      </c>
      <c r="E789" s="445" t="s">
        <v>789</v>
      </c>
      <c r="F789" s="446">
        <v>43461</v>
      </c>
      <c r="G789" s="447">
        <v>1512.76</v>
      </c>
      <c r="H789" s="447">
        <v>1511.76</v>
      </c>
      <c r="I789" s="447">
        <v>1</v>
      </c>
      <c r="J789" s="957" t="s">
        <v>289</v>
      </c>
      <c r="K789" s="957" t="s">
        <v>279</v>
      </c>
      <c r="L789" s="445" t="s">
        <v>2111</v>
      </c>
      <c r="M789" s="445">
        <v>2777</v>
      </c>
      <c r="N789" s="448">
        <v>45716</v>
      </c>
      <c r="O789" s="449" t="s">
        <v>762</v>
      </c>
      <c r="P789" s="450"/>
      <c r="Q789" s="2"/>
      <c r="R789" s="2"/>
    </row>
    <row r="790" spans="2:18" s="451" customFormat="1" ht="15.75" x14ac:dyDescent="0.25">
      <c r="B790" s="443"/>
      <c r="C790" s="444" t="s">
        <v>760</v>
      </c>
      <c r="D790" s="445">
        <v>2777</v>
      </c>
      <c r="E790" s="445" t="s">
        <v>790</v>
      </c>
      <c r="F790" s="446">
        <v>43461</v>
      </c>
      <c r="G790" s="447">
        <v>1512.76</v>
      </c>
      <c r="H790" s="447">
        <v>1511.76</v>
      </c>
      <c r="I790" s="447">
        <v>1</v>
      </c>
      <c r="J790" s="957" t="s">
        <v>289</v>
      </c>
      <c r="K790" s="957" t="s">
        <v>279</v>
      </c>
      <c r="L790" s="445" t="s">
        <v>2111</v>
      </c>
      <c r="M790" s="445">
        <v>2777</v>
      </c>
      <c r="N790" s="448">
        <v>45716</v>
      </c>
      <c r="O790" s="449" t="s">
        <v>762</v>
      </c>
      <c r="P790" s="450"/>
      <c r="Q790" s="2"/>
      <c r="R790" s="2"/>
    </row>
    <row r="791" spans="2:18" s="451" customFormat="1" ht="15.75" x14ac:dyDescent="0.25">
      <c r="B791" s="443"/>
      <c r="C791" s="444" t="s">
        <v>760</v>
      </c>
      <c r="D791" s="445">
        <v>2777</v>
      </c>
      <c r="E791" s="445" t="s">
        <v>791</v>
      </c>
      <c r="F791" s="446">
        <v>43461</v>
      </c>
      <c r="G791" s="447">
        <v>1512.76</v>
      </c>
      <c r="H791" s="447">
        <v>1511.76</v>
      </c>
      <c r="I791" s="447">
        <v>1</v>
      </c>
      <c r="J791" s="957" t="s">
        <v>289</v>
      </c>
      <c r="K791" s="957" t="s">
        <v>279</v>
      </c>
      <c r="L791" s="445" t="s">
        <v>2111</v>
      </c>
      <c r="M791" s="445">
        <v>2777</v>
      </c>
      <c r="N791" s="448">
        <v>45716</v>
      </c>
      <c r="O791" s="449" t="s">
        <v>762</v>
      </c>
      <c r="P791" s="450"/>
      <c r="Q791" s="2"/>
      <c r="R791" s="2"/>
    </row>
    <row r="792" spans="2:18" s="451" customFormat="1" ht="15.75" x14ac:dyDescent="0.25">
      <c r="B792" s="443"/>
      <c r="C792" s="444" t="s">
        <v>760</v>
      </c>
      <c r="D792" s="445">
        <v>2777</v>
      </c>
      <c r="E792" s="445" t="s">
        <v>792</v>
      </c>
      <c r="F792" s="446">
        <v>43461</v>
      </c>
      <c r="G792" s="447">
        <v>1512.76</v>
      </c>
      <c r="H792" s="447">
        <v>1511.76</v>
      </c>
      <c r="I792" s="447">
        <v>1</v>
      </c>
      <c r="J792" s="957" t="s">
        <v>289</v>
      </c>
      <c r="K792" s="957" t="s">
        <v>279</v>
      </c>
      <c r="L792" s="445" t="s">
        <v>2111</v>
      </c>
      <c r="M792" s="445">
        <v>2777</v>
      </c>
      <c r="N792" s="448">
        <v>45716</v>
      </c>
      <c r="O792" s="449" t="s">
        <v>762</v>
      </c>
      <c r="P792" s="450"/>
      <c r="Q792" s="2"/>
      <c r="R792" s="2"/>
    </row>
    <row r="793" spans="2:18" s="451" customFormat="1" ht="15.75" x14ac:dyDescent="0.25">
      <c r="B793" s="443"/>
      <c r="C793" s="444" t="s">
        <v>760</v>
      </c>
      <c r="D793" s="445">
        <v>2777</v>
      </c>
      <c r="E793" s="445" t="s">
        <v>793</v>
      </c>
      <c r="F793" s="446">
        <v>43461</v>
      </c>
      <c r="G793" s="447">
        <v>1512.76</v>
      </c>
      <c r="H793" s="447">
        <v>1511.76</v>
      </c>
      <c r="I793" s="447">
        <v>1</v>
      </c>
      <c r="J793" s="957" t="s">
        <v>289</v>
      </c>
      <c r="K793" s="957" t="s">
        <v>279</v>
      </c>
      <c r="L793" s="445" t="s">
        <v>2111</v>
      </c>
      <c r="M793" s="445">
        <v>2777</v>
      </c>
      <c r="N793" s="448">
        <v>45716</v>
      </c>
      <c r="O793" s="449" t="s">
        <v>762</v>
      </c>
      <c r="P793" s="450"/>
      <c r="Q793" s="2"/>
      <c r="R793" s="2"/>
    </row>
    <row r="794" spans="2:18" s="451" customFormat="1" ht="15.75" x14ac:dyDescent="0.25">
      <c r="B794" s="443"/>
      <c r="C794" s="444" t="s">
        <v>760</v>
      </c>
      <c r="D794" s="445">
        <v>2777</v>
      </c>
      <c r="E794" s="445" t="s">
        <v>794</v>
      </c>
      <c r="F794" s="446">
        <v>43461</v>
      </c>
      <c r="G794" s="447">
        <v>1512.76</v>
      </c>
      <c r="H794" s="447">
        <v>1511.76</v>
      </c>
      <c r="I794" s="447">
        <v>1</v>
      </c>
      <c r="J794" s="957" t="s">
        <v>289</v>
      </c>
      <c r="K794" s="957" t="s">
        <v>279</v>
      </c>
      <c r="L794" s="445" t="s">
        <v>2111</v>
      </c>
      <c r="M794" s="445">
        <v>2777</v>
      </c>
      <c r="N794" s="448">
        <v>45716</v>
      </c>
      <c r="O794" s="449" t="s">
        <v>762</v>
      </c>
      <c r="P794" s="450"/>
      <c r="Q794" s="2"/>
      <c r="R794" s="2"/>
    </row>
    <row r="795" spans="2:18" s="451" customFormat="1" ht="15.75" x14ac:dyDescent="0.25">
      <c r="B795" s="443"/>
      <c r="C795" s="444" t="s">
        <v>760</v>
      </c>
      <c r="D795" s="445">
        <v>2777</v>
      </c>
      <c r="E795" s="445" t="s">
        <v>795</v>
      </c>
      <c r="F795" s="446">
        <v>43461</v>
      </c>
      <c r="G795" s="447">
        <v>1512.76</v>
      </c>
      <c r="H795" s="447">
        <v>1511.76</v>
      </c>
      <c r="I795" s="447">
        <v>1</v>
      </c>
      <c r="J795" s="957" t="s">
        <v>289</v>
      </c>
      <c r="K795" s="957" t="s">
        <v>279</v>
      </c>
      <c r="L795" s="445" t="s">
        <v>2111</v>
      </c>
      <c r="M795" s="445">
        <v>2777</v>
      </c>
      <c r="N795" s="448">
        <v>45716</v>
      </c>
      <c r="O795" s="449" t="s">
        <v>762</v>
      </c>
      <c r="P795" s="450"/>
      <c r="Q795" s="2"/>
      <c r="R795" s="2"/>
    </row>
    <row r="796" spans="2:18" s="451" customFormat="1" ht="15.75" x14ac:dyDescent="0.25">
      <c r="B796" s="443"/>
      <c r="C796" s="444" t="s">
        <v>760</v>
      </c>
      <c r="D796" s="445">
        <v>2777</v>
      </c>
      <c r="E796" s="445" t="s">
        <v>796</v>
      </c>
      <c r="F796" s="446">
        <v>43461</v>
      </c>
      <c r="G796" s="447">
        <v>1512.76</v>
      </c>
      <c r="H796" s="447">
        <v>1511.76</v>
      </c>
      <c r="I796" s="447">
        <v>1</v>
      </c>
      <c r="J796" s="957" t="s">
        <v>289</v>
      </c>
      <c r="K796" s="957" t="s">
        <v>279</v>
      </c>
      <c r="L796" s="445" t="s">
        <v>2111</v>
      </c>
      <c r="M796" s="445">
        <v>2777</v>
      </c>
      <c r="N796" s="448">
        <v>45716</v>
      </c>
      <c r="O796" s="449" t="s">
        <v>762</v>
      </c>
      <c r="P796" s="450"/>
      <c r="Q796" s="2"/>
      <c r="R796" s="2"/>
    </row>
    <row r="797" spans="2:18" s="451" customFormat="1" ht="15.75" x14ac:dyDescent="0.25">
      <c r="B797" s="443"/>
      <c r="C797" s="444" t="s">
        <v>760</v>
      </c>
      <c r="D797" s="445">
        <v>2777</v>
      </c>
      <c r="E797" s="445" t="s">
        <v>797</v>
      </c>
      <c r="F797" s="446">
        <v>43461</v>
      </c>
      <c r="G797" s="447">
        <v>1512.76</v>
      </c>
      <c r="H797" s="447">
        <v>1511.76</v>
      </c>
      <c r="I797" s="447">
        <v>1</v>
      </c>
      <c r="J797" s="957" t="s">
        <v>289</v>
      </c>
      <c r="K797" s="957" t="s">
        <v>279</v>
      </c>
      <c r="L797" s="445" t="s">
        <v>2111</v>
      </c>
      <c r="M797" s="445">
        <v>2777</v>
      </c>
      <c r="N797" s="448">
        <v>45716</v>
      </c>
      <c r="O797" s="449" t="s">
        <v>762</v>
      </c>
      <c r="P797" s="450"/>
      <c r="Q797" s="2"/>
      <c r="R797" s="2"/>
    </row>
    <row r="798" spans="2:18" s="451" customFormat="1" ht="15.75" x14ac:dyDescent="0.25">
      <c r="B798" s="443"/>
      <c r="C798" s="444" t="s">
        <v>760</v>
      </c>
      <c r="D798" s="445">
        <v>2777</v>
      </c>
      <c r="E798" s="445" t="s">
        <v>798</v>
      </c>
      <c r="F798" s="446">
        <v>43461</v>
      </c>
      <c r="G798" s="447">
        <v>1512.76</v>
      </c>
      <c r="H798" s="447">
        <v>1511.76</v>
      </c>
      <c r="I798" s="447">
        <v>1</v>
      </c>
      <c r="J798" s="957" t="s">
        <v>289</v>
      </c>
      <c r="K798" s="957" t="s">
        <v>279</v>
      </c>
      <c r="L798" s="445" t="s">
        <v>2111</v>
      </c>
      <c r="M798" s="445">
        <v>2777</v>
      </c>
      <c r="N798" s="448">
        <v>45716</v>
      </c>
      <c r="O798" s="449" t="s">
        <v>762</v>
      </c>
      <c r="P798" s="450"/>
      <c r="Q798" s="2"/>
      <c r="R798" s="2"/>
    </row>
    <row r="799" spans="2:18" s="451" customFormat="1" ht="15.75" x14ac:dyDescent="0.25">
      <c r="B799" s="443"/>
      <c r="C799" s="444" t="s">
        <v>760</v>
      </c>
      <c r="D799" s="445">
        <v>2777</v>
      </c>
      <c r="E799" s="445" t="s">
        <v>799</v>
      </c>
      <c r="F799" s="446">
        <v>43461</v>
      </c>
      <c r="G799" s="447">
        <v>1512.76</v>
      </c>
      <c r="H799" s="447">
        <v>1511.76</v>
      </c>
      <c r="I799" s="447">
        <v>1</v>
      </c>
      <c r="J799" s="957" t="s">
        <v>289</v>
      </c>
      <c r="K799" s="957" t="s">
        <v>279</v>
      </c>
      <c r="L799" s="445" t="s">
        <v>2111</v>
      </c>
      <c r="M799" s="445">
        <v>2777</v>
      </c>
      <c r="N799" s="448">
        <v>45716</v>
      </c>
      <c r="O799" s="449" t="s">
        <v>762</v>
      </c>
      <c r="P799" s="450"/>
      <c r="Q799" s="2"/>
      <c r="R799" s="2"/>
    </row>
    <row r="800" spans="2:18" s="451" customFormat="1" ht="15.75" x14ac:dyDescent="0.25">
      <c r="B800" s="443"/>
      <c r="C800" s="444" t="s">
        <v>760</v>
      </c>
      <c r="D800" s="445">
        <v>2777</v>
      </c>
      <c r="E800" s="445" t="s">
        <v>800</v>
      </c>
      <c r="F800" s="446">
        <v>43461</v>
      </c>
      <c r="G800" s="447">
        <v>1512.76</v>
      </c>
      <c r="H800" s="447">
        <v>1511.76</v>
      </c>
      <c r="I800" s="447">
        <v>1</v>
      </c>
      <c r="J800" s="957" t="s">
        <v>289</v>
      </c>
      <c r="K800" s="957" t="s">
        <v>279</v>
      </c>
      <c r="L800" s="445" t="s">
        <v>2111</v>
      </c>
      <c r="M800" s="445">
        <v>2777</v>
      </c>
      <c r="N800" s="448">
        <v>45716</v>
      </c>
      <c r="O800" s="449" t="s">
        <v>762</v>
      </c>
      <c r="P800" s="450"/>
      <c r="Q800" s="2"/>
      <c r="R800" s="2"/>
    </row>
    <row r="801" spans="2:18" s="451" customFormat="1" ht="15.75" x14ac:dyDescent="0.25">
      <c r="B801" s="443"/>
      <c r="C801" s="444" t="s">
        <v>760</v>
      </c>
      <c r="D801" s="445">
        <v>2777</v>
      </c>
      <c r="E801" s="445" t="s">
        <v>801</v>
      </c>
      <c r="F801" s="446">
        <v>43461</v>
      </c>
      <c r="G801" s="447">
        <v>1512.76</v>
      </c>
      <c r="H801" s="447">
        <v>1511.76</v>
      </c>
      <c r="I801" s="447">
        <v>1</v>
      </c>
      <c r="J801" s="957" t="s">
        <v>289</v>
      </c>
      <c r="K801" s="957" t="s">
        <v>279</v>
      </c>
      <c r="L801" s="445" t="s">
        <v>2111</v>
      </c>
      <c r="M801" s="445">
        <v>2777</v>
      </c>
      <c r="N801" s="448">
        <v>45716</v>
      </c>
      <c r="O801" s="449" t="s">
        <v>762</v>
      </c>
      <c r="P801" s="450"/>
      <c r="Q801" s="2"/>
      <c r="R801" s="2"/>
    </row>
    <row r="802" spans="2:18" s="451" customFormat="1" ht="15.75" x14ac:dyDescent="0.25">
      <c r="B802" s="443"/>
      <c r="C802" s="444" t="s">
        <v>760</v>
      </c>
      <c r="D802" s="445">
        <v>2777</v>
      </c>
      <c r="E802" s="445" t="s">
        <v>802</v>
      </c>
      <c r="F802" s="446">
        <v>43461</v>
      </c>
      <c r="G802" s="447">
        <v>1512.76</v>
      </c>
      <c r="H802" s="447">
        <v>1511.76</v>
      </c>
      <c r="I802" s="447">
        <v>1</v>
      </c>
      <c r="J802" s="957" t="s">
        <v>289</v>
      </c>
      <c r="K802" s="957" t="s">
        <v>279</v>
      </c>
      <c r="L802" s="445" t="s">
        <v>2111</v>
      </c>
      <c r="M802" s="445">
        <v>2777</v>
      </c>
      <c r="N802" s="448">
        <v>45716</v>
      </c>
      <c r="O802" s="449" t="s">
        <v>762</v>
      </c>
      <c r="P802" s="450"/>
      <c r="Q802" s="2"/>
      <c r="R802" s="2"/>
    </row>
    <row r="803" spans="2:18" s="451" customFormat="1" ht="15.75" x14ac:dyDescent="0.25">
      <c r="B803" s="443"/>
      <c r="C803" s="444" t="s">
        <v>760</v>
      </c>
      <c r="D803" s="445">
        <v>2777</v>
      </c>
      <c r="E803" s="445" t="s">
        <v>803</v>
      </c>
      <c r="F803" s="446">
        <v>43461</v>
      </c>
      <c r="G803" s="447">
        <v>1512.76</v>
      </c>
      <c r="H803" s="447">
        <v>1511.76</v>
      </c>
      <c r="I803" s="447">
        <v>1</v>
      </c>
      <c r="J803" s="957" t="s">
        <v>289</v>
      </c>
      <c r="K803" s="957" t="s">
        <v>279</v>
      </c>
      <c r="L803" s="445" t="s">
        <v>2111</v>
      </c>
      <c r="M803" s="445">
        <v>2777</v>
      </c>
      <c r="N803" s="448">
        <v>45716</v>
      </c>
      <c r="O803" s="449" t="s">
        <v>762</v>
      </c>
      <c r="P803" s="450"/>
      <c r="Q803" s="2"/>
      <c r="R803" s="2"/>
    </row>
    <row r="804" spans="2:18" s="451" customFormat="1" ht="15.75" x14ac:dyDescent="0.25">
      <c r="B804" s="443"/>
      <c r="C804" s="444" t="s">
        <v>760</v>
      </c>
      <c r="D804" s="445">
        <v>2777</v>
      </c>
      <c r="E804" s="445" t="s">
        <v>804</v>
      </c>
      <c r="F804" s="446">
        <v>43461</v>
      </c>
      <c r="G804" s="447">
        <v>1512.76</v>
      </c>
      <c r="H804" s="447">
        <v>1511.76</v>
      </c>
      <c r="I804" s="447">
        <v>1</v>
      </c>
      <c r="J804" s="957" t="s">
        <v>289</v>
      </c>
      <c r="K804" s="957" t="s">
        <v>279</v>
      </c>
      <c r="L804" s="445" t="s">
        <v>2111</v>
      </c>
      <c r="M804" s="445">
        <v>2777</v>
      </c>
      <c r="N804" s="448">
        <v>45716</v>
      </c>
      <c r="O804" s="449" t="s">
        <v>762</v>
      </c>
      <c r="P804" s="450"/>
      <c r="Q804" s="2"/>
      <c r="R804" s="2"/>
    </row>
    <row r="805" spans="2:18" s="451" customFormat="1" ht="15.75" x14ac:dyDescent="0.25">
      <c r="B805" s="443"/>
      <c r="C805" s="444" t="s">
        <v>760</v>
      </c>
      <c r="D805" s="445">
        <v>2777</v>
      </c>
      <c r="E805" s="445" t="s">
        <v>805</v>
      </c>
      <c r="F805" s="446">
        <v>43461</v>
      </c>
      <c r="G805" s="447">
        <v>1512.76</v>
      </c>
      <c r="H805" s="447">
        <v>1511.76</v>
      </c>
      <c r="I805" s="447">
        <v>1</v>
      </c>
      <c r="J805" s="957" t="s">
        <v>289</v>
      </c>
      <c r="K805" s="957" t="s">
        <v>279</v>
      </c>
      <c r="L805" s="445" t="s">
        <v>2111</v>
      </c>
      <c r="M805" s="445">
        <v>2777</v>
      </c>
      <c r="N805" s="448">
        <v>45716</v>
      </c>
      <c r="O805" s="449" t="s">
        <v>762</v>
      </c>
      <c r="P805" s="450"/>
      <c r="Q805" s="2"/>
      <c r="R805" s="2"/>
    </row>
    <row r="806" spans="2:18" s="451" customFormat="1" ht="15.75" x14ac:dyDescent="0.25">
      <c r="B806" s="443"/>
      <c r="C806" s="444" t="s">
        <v>760</v>
      </c>
      <c r="D806" s="445">
        <v>2777</v>
      </c>
      <c r="E806" s="445" t="s">
        <v>806</v>
      </c>
      <c r="F806" s="446">
        <v>43461</v>
      </c>
      <c r="G806" s="447">
        <v>1512.76</v>
      </c>
      <c r="H806" s="447">
        <v>1511.76</v>
      </c>
      <c r="I806" s="447">
        <v>1</v>
      </c>
      <c r="J806" s="957" t="s">
        <v>289</v>
      </c>
      <c r="K806" s="957" t="s">
        <v>279</v>
      </c>
      <c r="L806" s="445" t="s">
        <v>2111</v>
      </c>
      <c r="M806" s="445">
        <v>2777</v>
      </c>
      <c r="N806" s="448">
        <v>45716</v>
      </c>
      <c r="O806" s="449" t="s">
        <v>762</v>
      </c>
      <c r="P806" s="450"/>
      <c r="Q806" s="2"/>
      <c r="R806" s="2"/>
    </row>
    <row r="807" spans="2:18" s="451" customFormat="1" ht="15.75" x14ac:dyDescent="0.25">
      <c r="B807" s="443"/>
      <c r="C807" s="444" t="s">
        <v>760</v>
      </c>
      <c r="D807" s="445">
        <v>2777</v>
      </c>
      <c r="E807" s="445" t="s">
        <v>807</v>
      </c>
      <c r="F807" s="446">
        <v>43461</v>
      </c>
      <c r="G807" s="447">
        <v>1512.76</v>
      </c>
      <c r="H807" s="447">
        <v>1511.76</v>
      </c>
      <c r="I807" s="447">
        <v>1</v>
      </c>
      <c r="J807" s="957" t="s">
        <v>289</v>
      </c>
      <c r="K807" s="957" t="s">
        <v>279</v>
      </c>
      <c r="L807" s="445" t="s">
        <v>2111</v>
      </c>
      <c r="M807" s="445">
        <v>2777</v>
      </c>
      <c r="N807" s="448">
        <v>45716</v>
      </c>
      <c r="O807" s="449" t="s">
        <v>762</v>
      </c>
      <c r="P807" s="450"/>
      <c r="Q807" s="2"/>
      <c r="R807" s="2"/>
    </row>
    <row r="808" spans="2:18" s="451" customFormat="1" ht="15.75" x14ac:dyDescent="0.25">
      <c r="B808" s="443"/>
      <c r="C808" s="444" t="s">
        <v>760</v>
      </c>
      <c r="D808" s="445">
        <v>2777</v>
      </c>
      <c r="E808" s="445" t="s">
        <v>808</v>
      </c>
      <c r="F808" s="446">
        <v>43461</v>
      </c>
      <c r="G808" s="447">
        <v>1512.76</v>
      </c>
      <c r="H808" s="447">
        <v>1511.76</v>
      </c>
      <c r="I808" s="447">
        <v>1</v>
      </c>
      <c r="J808" s="957" t="s">
        <v>289</v>
      </c>
      <c r="K808" s="957" t="s">
        <v>279</v>
      </c>
      <c r="L808" s="445" t="s">
        <v>2111</v>
      </c>
      <c r="M808" s="445">
        <v>2777</v>
      </c>
      <c r="N808" s="448">
        <v>45716</v>
      </c>
      <c r="O808" s="449" t="s">
        <v>762</v>
      </c>
      <c r="P808" s="450"/>
      <c r="Q808" s="2"/>
      <c r="R808" s="2"/>
    </row>
    <row r="809" spans="2:18" s="451" customFormat="1" ht="15.75" x14ac:dyDescent="0.25">
      <c r="B809" s="443"/>
      <c r="C809" s="444" t="s">
        <v>760</v>
      </c>
      <c r="D809" s="445">
        <v>2777</v>
      </c>
      <c r="E809" s="445" t="s">
        <v>809</v>
      </c>
      <c r="F809" s="446">
        <v>43461</v>
      </c>
      <c r="G809" s="447">
        <v>1512.76</v>
      </c>
      <c r="H809" s="447">
        <v>1511.76</v>
      </c>
      <c r="I809" s="447">
        <v>1</v>
      </c>
      <c r="J809" s="957" t="s">
        <v>289</v>
      </c>
      <c r="K809" s="957" t="s">
        <v>279</v>
      </c>
      <c r="L809" s="445" t="s">
        <v>2111</v>
      </c>
      <c r="M809" s="445">
        <v>2777</v>
      </c>
      <c r="N809" s="448">
        <v>45716</v>
      </c>
      <c r="O809" s="449" t="s">
        <v>762</v>
      </c>
      <c r="P809" s="450"/>
      <c r="Q809" s="2"/>
      <c r="R809" s="2"/>
    </row>
    <row r="810" spans="2:18" s="451" customFormat="1" ht="15.75" x14ac:dyDescent="0.25">
      <c r="B810" s="443"/>
      <c r="C810" s="444" t="s">
        <v>760</v>
      </c>
      <c r="D810" s="445">
        <v>2777</v>
      </c>
      <c r="E810" s="445" t="s">
        <v>810</v>
      </c>
      <c r="F810" s="446">
        <v>43461</v>
      </c>
      <c r="G810" s="447">
        <v>1512.76</v>
      </c>
      <c r="H810" s="447">
        <v>1511.76</v>
      </c>
      <c r="I810" s="447">
        <v>1</v>
      </c>
      <c r="J810" s="957" t="s">
        <v>289</v>
      </c>
      <c r="K810" s="957" t="s">
        <v>279</v>
      </c>
      <c r="L810" s="445" t="s">
        <v>2111</v>
      </c>
      <c r="M810" s="445">
        <v>2777</v>
      </c>
      <c r="N810" s="448">
        <v>45716</v>
      </c>
      <c r="O810" s="449" t="s">
        <v>762</v>
      </c>
      <c r="P810" s="450"/>
      <c r="Q810" s="2"/>
      <c r="R810" s="2"/>
    </row>
    <row r="811" spans="2:18" s="451" customFormat="1" ht="15.75" x14ac:dyDescent="0.25">
      <c r="B811" s="443"/>
      <c r="C811" s="444" t="s">
        <v>760</v>
      </c>
      <c r="D811" s="445">
        <v>2777</v>
      </c>
      <c r="E811" s="445" t="s">
        <v>811</v>
      </c>
      <c r="F811" s="446">
        <v>43461</v>
      </c>
      <c r="G811" s="447">
        <v>1512.76</v>
      </c>
      <c r="H811" s="447">
        <v>1511.76</v>
      </c>
      <c r="I811" s="447">
        <v>1</v>
      </c>
      <c r="J811" s="957" t="s">
        <v>289</v>
      </c>
      <c r="K811" s="957" t="s">
        <v>279</v>
      </c>
      <c r="L811" s="445" t="s">
        <v>2111</v>
      </c>
      <c r="M811" s="445">
        <v>2777</v>
      </c>
      <c r="N811" s="448">
        <v>45716</v>
      </c>
      <c r="O811" s="449" t="s">
        <v>762</v>
      </c>
      <c r="P811" s="450"/>
      <c r="Q811" s="2"/>
      <c r="R811" s="2"/>
    </row>
    <row r="812" spans="2:18" s="451" customFormat="1" ht="15.75" x14ac:dyDescent="0.25">
      <c r="B812" s="443"/>
      <c r="C812" s="444" t="s">
        <v>760</v>
      </c>
      <c r="D812" s="445">
        <v>2777</v>
      </c>
      <c r="E812" s="445" t="s">
        <v>812</v>
      </c>
      <c r="F812" s="446">
        <v>43461</v>
      </c>
      <c r="G812" s="447">
        <v>1512.76</v>
      </c>
      <c r="H812" s="447">
        <v>1511.76</v>
      </c>
      <c r="I812" s="447">
        <v>1</v>
      </c>
      <c r="J812" s="957" t="s">
        <v>289</v>
      </c>
      <c r="K812" s="957" t="s">
        <v>279</v>
      </c>
      <c r="L812" s="445" t="s">
        <v>2111</v>
      </c>
      <c r="M812" s="445">
        <v>2777</v>
      </c>
      <c r="N812" s="448">
        <v>45716</v>
      </c>
      <c r="O812" s="449" t="s">
        <v>762</v>
      </c>
      <c r="P812" s="450"/>
      <c r="Q812" s="2"/>
      <c r="R812" s="2"/>
    </row>
    <row r="813" spans="2:18" s="451" customFormat="1" ht="15.75" x14ac:dyDescent="0.25">
      <c r="B813" s="443"/>
      <c r="C813" s="444" t="s">
        <v>760</v>
      </c>
      <c r="D813" s="445">
        <v>2777</v>
      </c>
      <c r="E813" s="445" t="s">
        <v>813</v>
      </c>
      <c r="F813" s="446">
        <v>43461</v>
      </c>
      <c r="G813" s="447">
        <v>1512.76</v>
      </c>
      <c r="H813" s="447">
        <v>1511.76</v>
      </c>
      <c r="I813" s="447">
        <v>1</v>
      </c>
      <c r="J813" s="957" t="s">
        <v>289</v>
      </c>
      <c r="K813" s="957" t="s">
        <v>279</v>
      </c>
      <c r="L813" s="445" t="s">
        <v>2111</v>
      </c>
      <c r="M813" s="445">
        <v>2777</v>
      </c>
      <c r="N813" s="448">
        <v>45716</v>
      </c>
      <c r="O813" s="449" t="s">
        <v>762</v>
      </c>
      <c r="P813" s="450"/>
      <c r="Q813" s="2"/>
      <c r="R813" s="2"/>
    </row>
    <row r="814" spans="2:18" s="451" customFormat="1" ht="15.75" x14ac:dyDescent="0.25">
      <c r="B814" s="443"/>
      <c r="C814" s="444" t="s">
        <v>760</v>
      </c>
      <c r="D814" s="445">
        <v>2777</v>
      </c>
      <c r="E814" s="445" t="s">
        <v>814</v>
      </c>
      <c r="F814" s="446">
        <v>43461</v>
      </c>
      <c r="G814" s="447">
        <v>1512.76</v>
      </c>
      <c r="H814" s="447">
        <v>1511.76</v>
      </c>
      <c r="I814" s="447">
        <v>1</v>
      </c>
      <c r="J814" s="957" t="s">
        <v>289</v>
      </c>
      <c r="K814" s="957" t="s">
        <v>279</v>
      </c>
      <c r="L814" s="445" t="s">
        <v>2111</v>
      </c>
      <c r="M814" s="445">
        <v>2777</v>
      </c>
      <c r="N814" s="448">
        <v>45716</v>
      </c>
      <c r="O814" s="449" t="s">
        <v>762</v>
      </c>
      <c r="P814" s="450"/>
      <c r="Q814" s="2"/>
      <c r="R814" s="2"/>
    </row>
    <row r="815" spans="2:18" s="451" customFormat="1" ht="15.75" x14ac:dyDescent="0.25">
      <c r="B815" s="443"/>
      <c r="C815" s="444" t="s">
        <v>760</v>
      </c>
      <c r="D815" s="445">
        <v>2777</v>
      </c>
      <c r="E815" s="445" t="s">
        <v>815</v>
      </c>
      <c r="F815" s="446">
        <v>43461</v>
      </c>
      <c r="G815" s="447">
        <v>1512.76</v>
      </c>
      <c r="H815" s="447">
        <v>1511.76</v>
      </c>
      <c r="I815" s="447">
        <v>1</v>
      </c>
      <c r="J815" s="957" t="s">
        <v>289</v>
      </c>
      <c r="K815" s="957" t="s">
        <v>279</v>
      </c>
      <c r="L815" s="445" t="s">
        <v>2111</v>
      </c>
      <c r="M815" s="445">
        <v>2777</v>
      </c>
      <c r="N815" s="448">
        <v>45716</v>
      </c>
      <c r="O815" s="449" t="s">
        <v>762</v>
      </c>
      <c r="P815" s="450"/>
      <c r="Q815" s="2"/>
      <c r="R815" s="2"/>
    </row>
    <row r="816" spans="2:18" s="451" customFormat="1" ht="15.75" x14ac:dyDescent="0.25">
      <c r="B816" s="443"/>
      <c r="C816" s="444" t="s">
        <v>760</v>
      </c>
      <c r="D816" s="445">
        <v>2777</v>
      </c>
      <c r="E816" s="445" t="s">
        <v>816</v>
      </c>
      <c r="F816" s="446">
        <v>43461</v>
      </c>
      <c r="G816" s="447">
        <v>1512.76</v>
      </c>
      <c r="H816" s="447">
        <v>1511.76</v>
      </c>
      <c r="I816" s="447">
        <v>1</v>
      </c>
      <c r="J816" s="957" t="s">
        <v>289</v>
      </c>
      <c r="K816" s="957" t="s">
        <v>279</v>
      </c>
      <c r="L816" s="445" t="s">
        <v>2111</v>
      </c>
      <c r="M816" s="445">
        <v>2777</v>
      </c>
      <c r="N816" s="448">
        <v>45716</v>
      </c>
      <c r="O816" s="449" t="s">
        <v>762</v>
      </c>
      <c r="P816" s="450"/>
      <c r="Q816" s="2"/>
      <c r="R816" s="2"/>
    </row>
    <row r="817" spans="2:18" s="451" customFormat="1" ht="15.75" x14ac:dyDescent="0.25">
      <c r="B817" s="443"/>
      <c r="C817" s="444" t="s">
        <v>760</v>
      </c>
      <c r="D817" s="445">
        <v>2777</v>
      </c>
      <c r="E817" s="445" t="s">
        <v>817</v>
      </c>
      <c r="F817" s="446">
        <v>43461</v>
      </c>
      <c r="G817" s="447">
        <v>1512.76</v>
      </c>
      <c r="H817" s="447">
        <v>1511.76</v>
      </c>
      <c r="I817" s="447">
        <v>1</v>
      </c>
      <c r="J817" s="957" t="s">
        <v>289</v>
      </c>
      <c r="K817" s="957" t="s">
        <v>279</v>
      </c>
      <c r="L817" s="445" t="s">
        <v>2111</v>
      </c>
      <c r="M817" s="445">
        <v>2777</v>
      </c>
      <c r="N817" s="448">
        <v>45716</v>
      </c>
      <c r="O817" s="449" t="s">
        <v>762</v>
      </c>
      <c r="P817" s="450"/>
      <c r="Q817" s="2"/>
      <c r="R817" s="2"/>
    </row>
    <row r="818" spans="2:18" s="451" customFormat="1" ht="15.75" x14ac:dyDescent="0.25">
      <c r="B818" s="443"/>
      <c r="C818" s="444" t="s">
        <v>760</v>
      </c>
      <c r="D818" s="445">
        <v>2777</v>
      </c>
      <c r="E818" s="445" t="s">
        <v>818</v>
      </c>
      <c r="F818" s="446">
        <v>43461</v>
      </c>
      <c r="G818" s="447">
        <v>1512.76</v>
      </c>
      <c r="H818" s="447">
        <v>1511.76</v>
      </c>
      <c r="I818" s="447">
        <v>1</v>
      </c>
      <c r="J818" s="957" t="s">
        <v>289</v>
      </c>
      <c r="K818" s="957" t="s">
        <v>279</v>
      </c>
      <c r="L818" s="445" t="s">
        <v>2111</v>
      </c>
      <c r="M818" s="445">
        <v>2777</v>
      </c>
      <c r="N818" s="448">
        <v>45716</v>
      </c>
      <c r="O818" s="449" t="s">
        <v>762</v>
      </c>
      <c r="P818" s="450"/>
      <c r="Q818" s="2"/>
      <c r="R818" s="2"/>
    </row>
    <row r="819" spans="2:18" s="451" customFormat="1" ht="15.75" x14ac:dyDescent="0.25">
      <c r="B819" s="443"/>
      <c r="C819" s="444" t="s">
        <v>760</v>
      </c>
      <c r="D819" s="445">
        <v>2777</v>
      </c>
      <c r="E819" s="445" t="s">
        <v>819</v>
      </c>
      <c r="F819" s="446">
        <v>43461</v>
      </c>
      <c r="G819" s="447">
        <v>1512.76</v>
      </c>
      <c r="H819" s="447">
        <v>1511.76</v>
      </c>
      <c r="I819" s="447">
        <v>1</v>
      </c>
      <c r="J819" s="957" t="s">
        <v>289</v>
      </c>
      <c r="K819" s="957" t="s">
        <v>279</v>
      </c>
      <c r="L819" s="445" t="s">
        <v>2111</v>
      </c>
      <c r="M819" s="445">
        <v>2777</v>
      </c>
      <c r="N819" s="448">
        <v>45716</v>
      </c>
      <c r="O819" s="449" t="s">
        <v>762</v>
      </c>
      <c r="P819" s="450"/>
      <c r="Q819" s="2"/>
      <c r="R819" s="2"/>
    </row>
    <row r="820" spans="2:18" s="451" customFormat="1" ht="15.75" x14ac:dyDescent="0.25">
      <c r="B820" s="443"/>
      <c r="C820" s="444" t="s">
        <v>760</v>
      </c>
      <c r="D820" s="445">
        <v>2777</v>
      </c>
      <c r="E820" s="445" t="s">
        <v>820</v>
      </c>
      <c r="F820" s="446">
        <v>43461</v>
      </c>
      <c r="G820" s="447">
        <v>1512.76</v>
      </c>
      <c r="H820" s="447">
        <v>1511.76</v>
      </c>
      <c r="I820" s="447">
        <v>1</v>
      </c>
      <c r="J820" s="957" t="s">
        <v>289</v>
      </c>
      <c r="K820" s="957" t="s">
        <v>279</v>
      </c>
      <c r="L820" s="445" t="s">
        <v>2111</v>
      </c>
      <c r="M820" s="445">
        <v>2777</v>
      </c>
      <c r="N820" s="448">
        <v>45716</v>
      </c>
      <c r="O820" s="449" t="s">
        <v>762</v>
      </c>
      <c r="P820" s="450"/>
      <c r="Q820" s="2"/>
      <c r="R820" s="2"/>
    </row>
    <row r="821" spans="2:18" s="451" customFormat="1" ht="15.75" x14ac:dyDescent="0.25">
      <c r="B821" s="443"/>
      <c r="C821" s="444" t="s">
        <v>760</v>
      </c>
      <c r="D821" s="445">
        <v>2777</v>
      </c>
      <c r="E821" s="445" t="s">
        <v>821</v>
      </c>
      <c r="F821" s="446">
        <v>43461</v>
      </c>
      <c r="G821" s="447">
        <v>1512.76</v>
      </c>
      <c r="H821" s="447">
        <v>1511.76</v>
      </c>
      <c r="I821" s="447">
        <v>1</v>
      </c>
      <c r="J821" s="957" t="s">
        <v>289</v>
      </c>
      <c r="K821" s="957" t="s">
        <v>279</v>
      </c>
      <c r="L821" s="445" t="s">
        <v>2111</v>
      </c>
      <c r="M821" s="445">
        <v>2777</v>
      </c>
      <c r="N821" s="448">
        <v>45716</v>
      </c>
      <c r="O821" s="449" t="s">
        <v>762</v>
      </c>
      <c r="P821" s="450"/>
      <c r="Q821" s="2"/>
      <c r="R821" s="2"/>
    </row>
    <row r="822" spans="2:18" s="451" customFormat="1" ht="15.75" x14ac:dyDescent="0.25">
      <c r="B822" s="443"/>
      <c r="C822" s="444" t="s">
        <v>760</v>
      </c>
      <c r="D822" s="445">
        <v>2777</v>
      </c>
      <c r="E822" s="445" t="s">
        <v>822</v>
      </c>
      <c r="F822" s="446">
        <v>43461</v>
      </c>
      <c r="G822" s="447">
        <v>1512.76</v>
      </c>
      <c r="H822" s="447">
        <v>1511.76</v>
      </c>
      <c r="I822" s="447">
        <v>1</v>
      </c>
      <c r="J822" s="957" t="s">
        <v>289</v>
      </c>
      <c r="K822" s="957" t="s">
        <v>279</v>
      </c>
      <c r="L822" s="445" t="s">
        <v>2111</v>
      </c>
      <c r="M822" s="445">
        <v>2777</v>
      </c>
      <c r="N822" s="448">
        <v>45716</v>
      </c>
      <c r="O822" s="449" t="s">
        <v>762</v>
      </c>
      <c r="P822" s="450"/>
      <c r="Q822" s="2"/>
      <c r="R822" s="2"/>
    </row>
    <row r="823" spans="2:18" s="451" customFormat="1" ht="15.75" x14ac:dyDescent="0.25">
      <c r="B823" s="443"/>
      <c r="C823" s="444" t="s">
        <v>760</v>
      </c>
      <c r="D823" s="445">
        <v>2777</v>
      </c>
      <c r="E823" s="445" t="s">
        <v>823</v>
      </c>
      <c r="F823" s="446">
        <v>43461</v>
      </c>
      <c r="G823" s="447">
        <v>1512.76</v>
      </c>
      <c r="H823" s="447">
        <v>1511.76</v>
      </c>
      <c r="I823" s="447">
        <v>1</v>
      </c>
      <c r="J823" s="957" t="s">
        <v>289</v>
      </c>
      <c r="K823" s="957" t="s">
        <v>279</v>
      </c>
      <c r="L823" s="445" t="s">
        <v>2111</v>
      </c>
      <c r="M823" s="445">
        <v>2777</v>
      </c>
      <c r="N823" s="448">
        <v>45716</v>
      </c>
      <c r="O823" s="449" t="s">
        <v>762</v>
      </c>
      <c r="P823" s="450"/>
      <c r="Q823" s="2"/>
      <c r="R823" s="2"/>
    </row>
    <row r="824" spans="2:18" s="451" customFormat="1" ht="15.75" x14ac:dyDescent="0.25">
      <c r="B824" s="443"/>
      <c r="C824" s="444" t="s">
        <v>760</v>
      </c>
      <c r="D824" s="445">
        <v>2777</v>
      </c>
      <c r="E824" s="445" t="s">
        <v>824</v>
      </c>
      <c r="F824" s="446">
        <v>43461</v>
      </c>
      <c r="G824" s="447">
        <v>1512.76</v>
      </c>
      <c r="H824" s="447">
        <v>1511.76</v>
      </c>
      <c r="I824" s="447">
        <v>1</v>
      </c>
      <c r="J824" s="957" t="s">
        <v>289</v>
      </c>
      <c r="K824" s="957" t="s">
        <v>279</v>
      </c>
      <c r="L824" s="445" t="s">
        <v>2111</v>
      </c>
      <c r="M824" s="445">
        <v>2777</v>
      </c>
      <c r="N824" s="448">
        <v>45716</v>
      </c>
      <c r="O824" s="449" t="s">
        <v>762</v>
      </c>
      <c r="P824" s="450"/>
      <c r="Q824" s="2"/>
      <c r="R824" s="2"/>
    </row>
    <row r="825" spans="2:18" s="451" customFormat="1" ht="15.75" x14ac:dyDescent="0.25">
      <c r="B825" s="443"/>
      <c r="C825" s="444" t="s">
        <v>760</v>
      </c>
      <c r="D825" s="445">
        <v>2777</v>
      </c>
      <c r="E825" s="445" t="s">
        <v>825</v>
      </c>
      <c r="F825" s="446">
        <v>43461</v>
      </c>
      <c r="G825" s="447">
        <v>1512.76</v>
      </c>
      <c r="H825" s="447">
        <v>1511.76</v>
      </c>
      <c r="I825" s="447">
        <v>1</v>
      </c>
      <c r="J825" s="957" t="s">
        <v>289</v>
      </c>
      <c r="K825" s="957" t="s">
        <v>279</v>
      </c>
      <c r="L825" s="445" t="s">
        <v>2111</v>
      </c>
      <c r="M825" s="445">
        <v>2777</v>
      </c>
      <c r="N825" s="448">
        <v>45716</v>
      </c>
      <c r="O825" s="449" t="s">
        <v>762</v>
      </c>
      <c r="P825" s="450"/>
      <c r="Q825" s="2"/>
      <c r="R825" s="2"/>
    </row>
    <row r="826" spans="2:18" s="451" customFormat="1" ht="15.75" x14ac:dyDescent="0.25">
      <c r="B826" s="443"/>
      <c r="C826" s="444" t="s">
        <v>760</v>
      </c>
      <c r="D826" s="445">
        <v>2777</v>
      </c>
      <c r="E826" s="445" t="s">
        <v>826</v>
      </c>
      <c r="F826" s="446">
        <v>43461</v>
      </c>
      <c r="G826" s="447">
        <v>1512.76</v>
      </c>
      <c r="H826" s="447">
        <v>1511.76</v>
      </c>
      <c r="I826" s="447">
        <v>1</v>
      </c>
      <c r="J826" s="957" t="s">
        <v>289</v>
      </c>
      <c r="K826" s="957" t="s">
        <v>279</v>
      </c>
      <c r="L826" s="445" t="s">
        <v>2111</v>
      </c>
      <c r="M826" s="445">
        <v>2777</v>
      </c>
      <c r="N826" s="448">
        <v>45716</v>
      </c>
      <c r="O826" s="449" t="s">
        <v>762</v>
      </c>
      <c r="P826" s="450"/>
      <c r="Q826" s="2"/>
      <c r="R826" s="2"/>
    </row>
    <row r="827" spans="2:18" s="451" customFormat="1" ht="15.75" x14ac:dyDescent="0.25">
      <c r="B827" s="443"/>
      <c r="C827" s="444" t="s">
        <v>760</v>
      </c>
      <c r="D827" s="445">
        <v>2777</v>
      </c>
      <c r="E827" s="445" t="s">
        <v>827</v>
      </c>
      <c r="F827" s="446">
        <v>43461</v>
      </c>
      <c r="G827" s="447">
        <v>1512.76</v>
      </c>
      <c r="H827" s="447">
        <v>1511.76</v>
      </c>
      <c r="I827" s="447">
        <v>1</v>
      </c>
      <c r="J827" s="957" t="s">
        <v>289</v>
      </c>
      <c r="K827" s="957" t="s">
        <v>279</v>
      </c>
      <c r="L827" s="445" t="s">
        <v>2111</v>
      </c>
      <c r="M827" s="445">
        <v>2777</v>
      </c>
      <c r="N827" s="448">
        <v>45716</v>
      </c>
      <c r="O827" s="449" t="s">
        <v>762</v>
      </c>
      <c r="P827" s="450"/>
      <c r="Q827" s="2"/>
      <c r="R827" s="2"/>
    </row>
    <row r="828" spans="2:18" s="451" customFormat="1" ht="15.75" x14ac:dyDescent="0.25">
      <c r="B828" s="443"/>
      <c r="C828" s="444" t="s">
        <v>760</v>
      </c>
      <c r="D828" s="445">
        <v>2777</v>
      </c>
      <c r="E828" s="445" t="s">
        <v>828</v>
      </c>
      <c r="F828" s="446">
        <v>43461</v>
      </c>
      <c r="G828" s="447">
        <v>1512.76</v>
      </c>
      <c r="H828" s="447">
        <v>1511.76</v>
      </c>
      <c r="I828" s="447">
        <v>1</v>
      </c>
      <c r="J828" s="957" t="s">
        <v>289</v>
      </c>
      <c r="K828" s="957" t="s">
        <v>279</v>
      </c>
      <c r="L828" s="445" t="s">
        <v>2111</v>
      </c>
      <c r="M828" s="445">
        <v>2777</v>
      </c>
      <c r="N828" s="448">
        <v>45716</v>
      </c>
      <c r="O828" s="449" t="s">
        <v>762</v>
      </c>
      <c r="P828" s="450"/>
      <c r="Q828" s="2"/>
      <c r="R828" s="2"/>
    </row>
    <row r="829" spans="2:18" s="451" customFormat="1" ht="15.75" x14ac:dyDescent="0.25">
      <c r="B829" s="443"/>
      <c r="C829" s="444" t="s">
        <v>760</v>
      </c>
      <c r="D829" s="445">
        <v>2777</v>
      </c>
      <c r="E829" s="445" t="s">
        <v>829</v>
      </c>
      <c r="F829" s="446">
        <v>43461</v>
      </c>
      <c r="G829" s="447">
        <v>1512.76</v>
      </c>
      <c r="H829" s="447">
        <v>1511.76</v>
      </c>
      <c r="I829" s="447">
        <v>1</v>
      </c>
      <c r="J829" s="957" t="s">
        <v>289</v>
      </c>
      <c r="K829" s="957" t="s">
        <v>279</v>
      </c>
      <c r="L829" s="445" t="s">
        <v>2111</v>
      </c>
      <c r="M829" s="445">
        <v>2777</v>
      </c>
      <c r="N829" s="448">
        <v>45716</v>
      </c>
      <c r="O829" s="449" t="s">
        <v>762</v>
      </c>
      <c r="P829" s="450"/>
      <c r="Q829" s="2"/>
      <c r="R829" s="2"/>
    </row>
    <row r="830" spans="2:18" s="451" customFormat="1" ht="15.75" x14ac:dyDescent="0.25">
      <c r="B830" s="443"/>
      <c r="C830" s="444" t="s">
        <v>760</v>
      </c>
      <c r="D830" s="445">
        <v>2777</v>
      </c>
      <c r="E830" s="445" t="s">
        <v>830</v>
      </c>
      <c r="F830" s="446">
        <v>43461</v>
      </c>
      <c r="G830" s="447">
        <v>1512.76</v>
      </c>
      <c r="H830" s="447">
        <v>1511.76</v>
      </c>
      <c r="I830" s="447">
        <v>1</v>
      </c>
      <c r="J830" s="957" t="s">
        <v>289</v>
      </c>
      <c r="K830" s="957" t="s">
        <v>279</v>
      </c>
      <c r="L830" s="445" t="s">
        <v>2111</v>
      </c>
      <c r="M830" s="445">
        <v>2777</v>
      </c>
      <c r="N830" s="448">
        <v>45716</v>
      </c>
      <c r="O830" s="449" t="s">
        <v>762</v>
      </c>
      <c r="P830" s="450"/>
      <c r="Q830" s="2"/>
      <c r="R830" s="2"/>
    </row>
    <row r="831" spans="2:18" s="451" customFormat="1" ht="15.75" x14ac:dyDescent="0.25">
      <c r="B831" s="443"/>
      <c r="C831" s="444" t="s">
        <v>760</v>
      </c>
      <c r="D831" s="445">
        <v>2777</v>
      </c>
      <c r="E831" s="445" t="s">
        <v>831</v>
      </c>
      <c r="F831" s="446">
        <v>43461</v>
      </c>
      <c r="G831" s="447">
        <v>1512.76</v>
      </c>
      <c r="H831" s="447">
        <v>1511.76</v>
      </c>
      <c r="I831" s="447">
        <v>1</v>
      </c>
      <c r="J831" s="957" t="s">
        <v>289</v>
      </c>
      <c r="K831" s="957" t="s">
        <v>279</v>
      </c>
      <c r="L831" s="445" t="s">
        <v>2111</v>
      </c>
      <c r="M831" s="445">
        <v>2777</v>
      </c>
      <c r="N831" s="448">
        <v>45716</v>
      </c>
      <c r="O831" s="449" t="s">
        <v>762</v>
      </c>
      <c r="P831" s="450"/>
      <c r="Q831" s="2"/>
      <c r="R831" s="2"/>
    </row>
    <row r="832" spans="2:18" s="451" customFormat="1" ht="15.75" x14ac:dyDescent="0.25">
      <c r="B832" s="443"/>
      <c r="C832" s="444" t="s">
        <v>760</v>
      </c>
      <c r="D832" s="445">
        <v>2777</v>
      </c>
      <c r="E832" s="445" t="s">
        <v>832</v>
      </c>
      <c r="F832" s="446">
        <v>43461</v>
      </c>
      <c r="G832" s="447">
        <v>1512.76</v>
      </c>
      <c r="H832" s="447">
        <v>1511.76</v>
      </c>
      <c r="I832" s="447">
        <v>1</v>
      </c>
      <c r="J832" s="957" t="s">
        <v>289</v>
      </c>
      <c r="K832" s="957" t="s">
        <v>279</v>
      </c>
      <c r="L832" s="445" t="s">
        <v>2111</v>
      </c>
      <c r="M832" s="445">
        <v>2777</v>
      </c>
      <c r="N832" s="448">
        <v>45716</v>
      </c>
      <c r="O832" s="449" t="s">
        <v>762</v>
      </c>
      <c r="P832" s="450"/>
      <c r="Q832" s="2"/>
      <c r="R832" s="2"/>
    </row>
    <row r="833" spans="2:18" s="451" customFormat="1" ht="15.75" x14ac:dyDescent="0.25">
      <c r="B833" s="443"/>
      <c r="C833" s="444" t="s">
        <v>760</v>
      </c>
      <c r="D833" s="445">
        <v>2777</v>
      </c>
      <c r="E833" s="445" t="s">
        <v>833</v>
      </c>
      <c r="F833" s="446">
        <v>43461</v>
      </c>
      <c r="G833" s="447">
        <v>1512.76</v>
      </c>
      <c r="H833" s="447">
        <v>1511.76</v>
      </c>
      <c r="I833" s="447">
        <v>1</v>
      </c>
      <c r="J833" s="957" t="s">
        <v>289</v>
      </c>
      <c r="K833" s="957" t="s">
        <v>279</v>
      </c>
      <c r="L833" s="445" t="s">
        <v>2111</v>
      </c>
      <c r="M833" s="445">
        <v>2777</v>
      </c>
      <c r="N833" s="448">
        <v>45716</v>
      </c>
      <c r="O833" s="449" t="s">
        <v>762</v>
      </c>
      <c r="P833" s="450"/>
      <c r="Q833" s="2"/>
      <c r="R833" s="2"/>
    </row>
    <row r="834" spans="2:18" s="451" customFormat="1" ht="15.75" x14ac:dyDescent="0.25">
      <c r="B834" s="443"/>
      <c r="C834" s="444" t="s">
        <v>760</v>
      </c>
      <c r="D834" s="445">
        <v>2777</v>
      </c>
      <c r="E834" s="445" t="s">
        <v>834</v>
      </c>
      <c r="F834" s="446">
        <v>43461</v>
      </c>
      <c r="G834" s="447">
        <v>1512.76</v>
      </c>
      <c r="H834" s="447">
        <v>1511.76</v>
      </c>
      <c r="I834" s="447">
        <v>1</v>
      </c>
      <c r="J834" s="957" t="s">
        <v>289</v>
      </c>
      <c r="K834" s="957" t="s">
        <v>279</v>
      </c>
      <c r="L834" s="445" t="s">
        <v>2111</v>
      </c>
      <c r="M834" s="445">
        <v>2777</v>
      </c>
      <c r="N834" s="448">
        <v>45716</v>
      </c>
      <c r="O834" s="449" t="s">
        <v>762</v>
      </c>
      <c r="P834" s="450"/>
      <c r="Q834" s="2"/>
      <c r="R834" s="2"/>
    </row>
    <row r="835" spans="2:18" s="451" customFormat="1" ht="15.75" x14ac:dyDescent="0.25">
      <c r="B835" s="443"/>
      <c r="C835" s="444" t="s">
        <v>760</v>
      </c>
      <c r="D835" s="445">
        <v>2777</v>
      </c>
      <c r="E835" s="445" t="s">
        <v>835</v>
      </c>
      <c r="F835" s="446">
        <v>43461</v>
      </c>
      <c r="G835" s="447">
        <v>1512.76</v>
      </c>
      <c r="H835" s="447">
        <v>1511.76</v>
      </c>
      <c r="I835" s="447">
        <v>1</v>
      </c>
      <c r="J835" s="957" t="s">
        <v>289</v>
      </c>
      <c r="K835" s="957" t="s">
        <v>279</v>
      </c>
      <c r="L835" s="445" t="s">
        <v>2111</v>
      </c>
      <c r="M835" s="445">
        <v>2777</v>
      </c>
      <c r="N835" s="448">
        <v>45716</v>
      </c>
      <c r="O835" s="449" t="s">
        <v>762</v>
      </c>
      <c r="P835" s="450"/>
      <c r="Q835" s="2"/>
      <c r="R835" s="2"/>
    </row>
    <row r="836" spans="2:18" s="451" customFormat="1" ht="15.75" x14ac:dyDescent="0.25">
      <c r="B836" s="443"/>
      <c r="C836" s="444" t="s">
        <v>760</v>
      </c>
      <c r="D836" s="445">
        <v>2777</v>
      </c>
      <c r="E836" s="445" t="s">
        <v>836</v>
      </c>
      <c r="F836" s="446">
        <v>43461</v>
      </c>
      <c r="G836" s="447">
        <v>1512.76</v>
      </c>
      <c r="H836" s="447">
        <v>1511.76</v>
      </c>
      <c r="I836" s="447">
        <v>1</v>
      </c>
      <c r="J836" s="957" t="s">
        <v>289</v>
      </c>
      <c r="K836" s="957" t="s">
        <v>279</v>
      </c>
      <c r="L836" s="445" t="s">
        <v>2111</v>
      </c>
      <c r="M836" s="445">
        <v>2777</v>
      </c>
      <c r="N836" s="448">
        <v>45716</v>
      </c>
      <c r="O836" s="449" t="s">
        <v>762</v>
      </c>
      <c r="P836" s="450"/>
      <c r="Q836" s="2"/>
      <c r="R836" s="2"/>
    </row>
    <row r="837" spans="2:18" s="451" customFormat="1" ht="15.75" x14ac:dyDescent="0.25">
      <c r="B837" s="443"/>
      <c r="C837" s="444" t="s">
        <v>760</v>
      </c>
      <c r="D837" s="445">
        <v>2777</v>
      </c>
      <c r="E837" s="445" t="s">
        <v>837</v>
      </c>
      <c r="F837" s="446">
        <v>43461</v>
      </c>
      <c r="G837" s="447">
        <v>1512.76</v>
      </c>
      <c r="H837" s="447">
        <v>1511.76</v>
      </c>
      <c r="I837" s="447">
        <v>1</v>
      </c>
      <c r="J837" s="957" t="s">
        <v>289</v>
      </c>
      <c r="K837" s="957" t="s">
        <v>279</v>
      </c>
      <c r="L837" s="445" t="s">
        <v>2111</v>
      </c>
      <c r="M837" s="445">
        <v>2777</v>
      </c>
      <c r="N837" s="448">
        <v>45716</v>
      </c>
      <c r="O837" s="449" t="s">
        <v>762</v>
      </c>
      <c r="P837" s="450"/>
      <c r="Q837" s="2"/>
      <c r="R837" s="2"/>
    </row>
    <row r="838" spans="2:18" s="451" customFormat="1" ht="15.75" x14ac:dyDescent="0.25">
      <c r="B838" s="443"/>
      <c r="C838" s="444" t="s">
        <v>760</v>
      </c>
      <c r="D838" s="445">
        <v>2777</v>
      </c>
      <c r="E838" s="445" t="s">
        <v>838</v>
      </c>
      <c r="F838" s="446">
        <v>43461</v>
      </c>
      <c r="G838" s="447">
        <v>1512.76</v>
      </c>
      <c r="H838" s="447">
        <v>1511.76</v>
      </c>
      <c r="I838" s="447">
        <v>1</v>
      </c>
      <c r="J838" s="957" t="s">
        <v>289</v>
      </c>
      <c r="K838" s="957" t="s">
        <v>279</v>
      </c>
      <c r="L838" s="445" t="s">
        <v>2111</v>
      </c>
      <c r="M838" s="445">
        <v>2777</v>
      </c>
      <c r="N838" s="448">
        <v>45716</v>
      </c>
      <c r="O838" s="449" t="s">
        <v>762</v>
      </c>
      <c r="P838" s="450"/>
      <c r="Q838" s="2"/>
      <c r="R838" s="2"/>
    </row>
    <row r="839" spans="2:18" s="451" customFormat="1" ht="15.75" x14ac:dyDescent="0.25">
      <c r="B839" s="443"/>
      <c r="C839" s="444" t="s">
        <v>760</v>
      </c>
      <c r="D839" s="445">
        <v>2777</v>
      </c>
      <c r="E839" s="445" t="s">
        <v>839</v>
      </c>
      <c r="F839" s="446">
        <v>43461</v>
      </c>
      <c r="G839" s="447">
        <v>1512.76</v>
      </c>
      <c r="H839" s="447">
        <v>1511.76</v>
      </c>
      <c r="I839" s="447">
        <v>1</v>
      </c>
      <c r="J839" s="957" t="s">
        <v>289</v>
      </c>
      <c r="K839" s="957" t="s">
        <v>279</v>
      </c>
      <c r="L839" s="445" t="s">
        <v>2111</v>
      </c>
      <c r="M839" s="445">
        <v>2777</v>
      </c>
      <c r="N839" s="448">
        <v>45716</v>
      </c>
      <c r="O839" s="449" t="s">
        <v>762</v>
      </c>
      <c r="P839" s="450"/>
      <c r="Q839" s="2"/>
      <c r="R839" s="2"/>
    </row>
    <row r="840" spans="2:18" s="451" customFormat="1" ht="15.75" x14ac:dyDescent="0.25">
      <c r="B840" s="443"/>
      <c r="C840" s="444" t="s">
        <v>760</v>
      </c>
      <c r="D840" s="445">
        <v>2777</v>
      </c>
      <c r="E840" s="445" t="s">
        <v>840</v>
      </c>
      <c r="F840" s="446">
        <v>43461</v>
      </c>
      <c r="G840" s="447">
        <v>1512.76</v>
      </c>
      <c r="H840" s="447">
        <v>1511.76</v>
      </c>
      <c r="I840" s="447">
        <v>1</v>
      </c>
      <c r="J840" s="957" t="s">
        <v>289</v>
      </c>
      <c r="K840" s="957" t="s">
        <v>279</v>
      </c>
      <c r="L840" s="445" t="s">
        <v>2111</v>
      </c>
      <c r="M840" s="445">
        <v>2777</v>
      </c>
      <c r="N840" s="448">
        <v>45716</v>
      </c>
      <c r="O840" s="449" t="s">
        <v>762</v>
      </c>
      <c r="P840" s="450"/>
      <c r="Q840" s="2"/>
      <c r="R840" s="2"/>
    </row>
    <row r="841" spans="2:18" s="451" customFormat="1" ht="15.75" x14ac:dyDescent="0.25">
      <c r="B841" s="443"/>
      <c r="C841" s="444" t="s">
        <v>760</v>
      </c>
      <c r="D841" s="445">
        <v>2777</v>
      </c>
      <c r="E841" s="445" t="s">
        <v>841</v>
      </c>
      <c r="F841" s="446">
        <v>43461</v>
      </c>
      <c r="G841" s="447">
        <v>1512.76</v>
      </c>
      <c r="H841" s="447">
        <v>1511.76</v>
      </c>
      <c r="I841" s="447">
        <v>1</v>
      </c>
      <c r="J841" s="957" t="s">
        <v>289</v>
      </c>
      <c r="K841" s="957" t="s">
        <v>279</v>
      </c>
      <c r="L841" s="445" t="s">
        <v>2111</v>
      </c>
      <c r="M841" s="445">
        <v>2777</v>
      </c>
      <c r="N841" s="448">
        <v>45716</v>
      </c>
      <c r="O841" s="449" t="s">
        <v>762</v>
      </c>
      <c r="P841" s="450"/>
      <c r="Q841" s="2"/>
      <c r="R841" s="2"/>
    </row>
    <row r="842" spans="2:18" s="451" customFormat="1" ht="15.75" x14ac:dyDescent="0.25">
      <c r="B842" s="443"/>
      <c r="C842" s="444" t="s">
        <v>760</v>
      </c>
      <c r="D842" s="445">
        <v>2777</v>
      </c>
      <c r="E842" s="445" t="s">
        <v>842</v>
      </c>
      <c r="F842" s="446">
        <v>43461</v>
      </c>
      <c r="G842" s="447">
        <v>1512.76</v>
      </c>
      <c r="H842" s="447">
        <v>1511.76</v>
      </c>
      <c r="I842" s="447">
        <v>1</v>
      </c>
      <c r="J842" s="957" t="s">
        <v>289</v>
      </c>
      <c r="K842" s="957" t="s">
        <v>279</v>
      </c>
      <c r="L842" s="445" t="s">
        <v>2111</v>
      </c>
      <c r="M842" s="445">
        <v>2777</v>
      </c>
      <c r="N842" s="448">
        <v>45716</v>
      </c>
      <c r="O842" s="449" t="s">
        <v>762</v>
      </c>
      <c r="P842" s="450"/>
      <c r="Q842" s="2"/>
      <c r="R842" s="2"/>
    </row>
    <row r="843" spans="2:18" s="451" customFormat="1" ht="15.75" x14ac:dyDescent="0.25">
      <c r="B843" s="443"/>
      <c r="C843" s="444" t="s">
        <v>760</v>
      </c>
      <c r="D843" s="445">
        <v>2777</v>
      </c>
      <c r="E843" s="445" t="s">
        <v>843</v>
      </c>
      <c r="F843" s="446">
        <v>43461</v>
      </c>
      <c r="G843" s="447">
        <v>1512.76</v>
      </c>
      <c r="H843" s="447">
        <v>1511.76</v>
      </c>
      <c r="I843" s="447">
        <v>1</v>
      </c>
      <c r="J843" s="957" t="s">
        <v>289</v>
      </c>
      <c r="K843" s="957" t="s">
        <v>279</v>
      </c>
      <c r="L843" s="445" t="s">
        <v>2111</v>
      </c>
      <c r="M843" s="445">
        <v>2777</v>
      </c>
      <c r="N843" s="448">
        <v>45716</v>
      </c>
      <c r="O843" s="449" t="s">
        <v>762</v>
      </c>
      <c r="P843" s="450"/>
      <c r="Q843" s="2"/>
      <c r="R843" s="2"/>
    </row>
    <row r="844" spans="2:18" s="451" customFormat="1" ht="15.75" x14ac:dyDescent="0.25">
      <c r="B844" s="443"/>
      <c r="C844" s="444" t="s">
        <v>760</v>
      </c>
      <c r="D844" s="445">
        <v>2777</v>
      </c>
      <c r="E844" s="445" t="s">
        <v>844</v>
      </c>
      <c r="F844" s="446">
        <v>43461</v>
      </c>
      <c r="G844" s="447">
        <v>1512.76</v>
      </c>
      <c r="H844" s="447">
        <v>1511.76</v>
      </c>
      <c r="I844" s="447">
        <v>1</v>
      </c>
      <c r="J844" s="957" t="s">
        <v>289</v>
      </c>
      <c r="K844" s="957" t="s">
        <v>279</v>
      </c>
      <c r="L844" s="445" t="s">
        <v>2111</v>
      </c>
      <c r="M844" s="445">
        <v>2777</v>
      </c>
      <c r="N844" s="448">
        <v>45716</v>
      </c>
      <c r="O844" s="449" t="s">
        <v>762</v>
      </c>
      <c r="P844" s="450"/>
      <c r="Q844" s="2"/>
      <c r="R844" s="2"/>
    </row>
    <row r="845" spans="2:18" s="451" customFormat="1" ht="15.75" x14ac:dyDescent="0.25">
      <c r="B845" s="443"/>
      <c r="C845" s="444" t="s">
        <v>760</v>
      </c>
      <c r="D845" s="445">
        <v>2777</v>
      </c>
      <c r="E845" s="445" t="s">
        <v>845</v>
      </c>
      <c r="F845" s="446">
        <v>43461</v>
      </c>
      <c r="G845" s="447">
        <v>1512.76</v>
      </c>
      <c r="H845" s="447">
        <v>1511.76</v>
      </c>
      <c r="I845" s="447">
        <v>1</v>
      </c>
      <c r="J845" s="957" t="s">
        <v>289</v>
      </c>
      <c r="K845" s="957" t="s">
        <v>279</v>
      </c>
      <c r="L845" s="445" t="s">
        <v>2111</v>
      </c>
      <c r="M845" s="445">
        <v>2777</v>
      </c>
      <c r="N845" s="448">
        <v>45716</v>
      </c>
      <c r="O845" s="449" t="s">
        <v>762</v>
      </c>
      <c r="P845" s="450"/>
      <c r="Q845" s="2"/>
      <c r="R845" s="2"/>
    </row>
    <row r="846" spans="2:18" s="451" customFormat="1" ht="15.75" x14ac:dyDescent="0.25">
      <c r="B846" s="443"/>
      <c r="C846" s="444" t="s">
        <v>760</v>
      </c>
      <c r="D846" s="445">
        <v>2777</v>
      </c>
      <c r="E846" s="445" t="s">
        <v>846</v>
      </c>
      <c r="F846" s="446">
        <v>43461</v>
      </c>
      <c r="G846" s="447">
        <v>1512.76</v>
      </c>
      <c r="H846" s="447">
        <v>1511.76</v>
      </c>
      <c r="I846" s="447">
        <v>1</v>
      </c>
      <c r="J846" s="957" t="s">
        <v>289</v>
      </c>
      <c r="K846" s="957" t="s">
        <v>279</v>
      </c>
      <c r="L846" s="445" t="s">
        <v>2111</v>
      </c>
      <c r="M846" s="445">
        <v>2777</v>
      </c>
      <c r="N846" s="448">
        <v>45716</v>
      </c>
      <c r="O846" s="449" t="s">
        <v>762</v>
      </c>
      <c r="P846" s="450"/>
      <c r="Q846" s="2"/>
      <c r="R846" s="2"/>
    </row>
    <row r="847" spans="2:18" s="451" customFormat="1" ht="15.75" x14ac:dyDescent="0.25">
      <c r="B847" s="443"/>
      <c r="C847" s="444" t="s">
        <v>760</v>
      </c>
      <c r="D847" s="445">
        <v>2777</v>
      </c>
      <c r="E847" s="445" t="s">
        <v>847</v>
      </c>
      <c r="F847" s="446">
        <v>43461</v>
      </c>
      <c r="G847" s="447">
        <v>1512.76</v>
      </c>
      <c r="H847" s="447">
        <v>1511.76</v>
      </c>
      <c r="I847" s="447">
        <v>1</v>
      </c>
      <c r="J847" s="957" t="s">
        <v>289</v>
      </c>
      <c r="K847" s="957" t="s">
        <v>279</v>
      </c>
      <c r="L847" s="445" t="s">
        <v>2111</v>
      </c>
      <c r="M847" s="445">
        <v>2777</v>
      </c>
      <c r="N847" s="448">
        <v>45716</v>
      </c>
      <c r="O847" s="449" t="s">
        <v>762</v>
      </c>
      <c r="P847" s="450"/>
      <c r="Q847" s="2"/>
      <c r="R847" s="2"/>
    </row>
    <row r="848" spans="2:18" s="451" customFormat="1" ht="15.75" x14ac:dyDescent="0.25">
      <c r="B848" s="443"/>
      <c r="C848" s="444" t="s">
        <v>760</v>
      </c>
      <c r="D848" s="445">
        <v>2777</v>
      </c>
      <c r="E848" s="445" t="s">
        <v>848</v>
      </c>
      <c r="F848" s="446">
        <v>43461</v>
      </c>
      <c r="G848" s="447">
        <v>1512.76</v>
      </c>
      <c r="H848" s="447">
        <v>1511.76</v>
      </c>
      <c r="I848" s="447">
        <v>1</v>
      </c>
      <c r="J848" s="957" t="s">
        <v>289</v>
      </c>
      <c r="K848" s="957" t="s">
        <v>279</v>
      </c>
      <c r="L848" s="445" t="s">
        <v>2111</v>
      </c>
      <c r="M848" s="445">
        <v>2777</v>
      </c>
      <c r="N848" s="448">
        <v>45716</v>
      </c>
      <c r="O848" s="449" t="s">
        <v>762</v>
      </c>
      <c r="P848" s="450"/>
      <c r="Q848" s="2"/>
      <c r="R848" s="2"/>
    </row>
    <row r="849" spans="2:18" s="451" customFormat="1" ht="15.75" x14ac:dyDescent="0.25">
      <c r="B849" s="443"/>
      <c r="C849" s="444" t="s">
        <v>760</v>
      </c>
      <c r="D849" s="445">
        <v>2777</v>
      </c>
      <c r="E849" s="445" t="s">
        <v>849</v>
      </c>
      <c r="F849" s="446">
        <v>43461</v>
      </c>
      <c r="G849" s="447">
        <v>1512.76</v>
      </c>
      <c r="H849" s="447">
        <v>1511.76</v>
      </c>
      <c r="I849" s="447">
        <v>1</v>
      </c>
      <c r="J849" s="957" t="s">
        <v>289</v>
      </c>
      <c r="K849" s="957" t="s">
        <v>279</v>
      </c>
      <c r="L849" s="445" t="s">
        <v>2111</v>
      </c>
      <c r="M849" s="445">
        <v>2777</v>
      </c>
      <c r="N849" s="448">
        <v>45716</v>
      </c>
      <c r="O849" s="449" t="s">
        <v>762</v>
      </c>
      <c r="P849" s="450"/>
      <c r="Q849" s="2"/>
      <c r="R849" s="2"/>
    </row>
    <row r="850" spans="2:18" s="451" customFormat="1" ht="15.75" x14ac:dyDescent="0.25">
      <c r="B850" s="443"/>
      <c r="C850" s="444" t="s">
        <v>760</v>
      </c>
      <c r="D850" s="445">
        <v>2777</v>
      </c>
      <c r="E850" s="445" t="s">
        <v>850</v>
      </c>
      <c r="F850" s="446">
        <v>43461</v>
      </c>
      <c r="G850" s="447">
        <v>1512.76</v>
      </c>
      <c r="H850" s="447">
        <v>1511.76</v>
      </c>
      <c r="I850" s="447">
        <v>1</v>
      </c>
      <c r="J850" s="957" t="s">
        <v>289</v>
      </c>
      <c r="K850" s="957" t="s">
        <v>279</v>
      </c>
      <c r="L850" s="445" t="s">
        <v>2111</v>
      </c>
      <c r="M850" s="445">
        <v>2777</v>
      </c>
      <c r="N850" s="448">
        <v>45716</v>
      </c>
      <c r="O850" s="449" t="s">
        <v>762</v>
      </c>
      <c r="P850" s="450"/>
      <c r="Q850" s="2"/>
      <c r="R850" s="2"/>
    </row>
    <row r="851" spans="2:18" s="451" customFormat="1" ht="15.75" x14ac:dyDescent="0.25">
      <c r="B851" s="443"/>
      <c r="C851" s="444" t="s">
        <v>760</v>
      </c>
      <c r="D851" s="445">
        <v>2777</v>
      </c>
      <c r="E851" s="445" t="s">
        <v>851</v>
      </c>
      <c r="F851" s="446">
        <v>43461</v>
      </c>
      <c r="G851" s="447">
        <v>1512.76</v>
      </c>
      <c r="H851" s="447">
        <v>1511.76</v>
      </c>
      <c r="I851" s="447">
        <v>1</v>
      </c>
      <c r="J851" s="957" t="s">
        <v>289</v>
      </c>
      <c r="K851" s="957" t="s">
        <v>279</v>
      </c>
      <c r="L851" s="445" t="s">
        <v>2111</v>
      </c>
      <c r="M851" s="445">
        <v>2777</v>
      </c>
      <c r="N851" s="448">
        <v>45716</v>
      </c>
      <c r="O851" s="449" t="s">
        <v>762</v>
      </c>
      <c r="P851" s="450"/>
      <c r="Q851" s="2"/>
      <c r="R851" s="2"/>
    </row>
    <row r="852" spans="2:18" s="451" customFormat="1" ht="15.75" x14ac:dyDescent="0.25">
      <c r="B852" s="443"/>
      <c r="C852" s="444" t="s">
        <v>760</v>
      </c>
      <c r="D852" s="445">
        <v>2777</v>
      </c>
      <c r="E852" s="445" t="s">
        <v>852</v>
      </c>
      <c r="F852" s="446">
        <v>43461</v>
      </c>
      <c r="G852" s="447">
        <v>1512.76</v>
      </c>
      <c r="H852" s="447">
        <v>1511.76</v>
      </c>
      <c r="I852" s="447">
        <v>1</v>
      </c>
      <c r="J852" s="957" t="s">
        <v>289</v>
      </c>
      <c r="K852" s="957" t="s">
        <v>279</v>
      </c>
      <c r="L852" s="445" t="s">
        <v>2111</v>
      </c>
      <c r="M852" s="445">
        <v>2777</v>
      </c>
      <c r="N852" s="448">
        <v>45716</v>
      </c>
      <c r="O852" s="449" t="s">
        <v>762</v>
      </c>
      <c r="P852" s="450"/>
      <c r="Q852" s="2"/>
      <c r="R852" s="2"/>
    </row>
    <row r="853" spans="2:18" s="451" customFormat="1" ht="15.75" x14ac:dyDescent="0.25">
      <c r="B853" s="443"/>
      <c r="C853" s="444" t="s">
        <v>760</v>
      </c>
      <c r="D853" s="445">
        <v>2777</v>
      </c>
      <c r="E853" s="445" t="s">
        <v>853</v>
      </c>
      <c r="F853" s="446">
        <v>43461</v>
      </c>
      <c r="G853" s="447">
        <v>1512.76</v>
      </c>
      <c r="H853" s="447">
        <v>1511.76</v>
      </c>
      <c r="I853" s="447">
        <v>1</v>
      </c>
      <c r="J853" s="957" t="s">
        <v>289</v>
      </c>
      <c r="K853" s="957" t="s">
        <v>279</v>
      </c>
      <c r="L853" s="445" t="s">
        <v>2111</v>
      </c>
      <c r="M853" s="445">
        <v>2777</v>
      </c>
      <c r="N853" s="448">
        <v>45716</v>
      </c>
      <c r="O853" s="449" t="s">
        <v>762</v>
      </c>
      <c r="P853" s="450"/>
      <c r="Q853" s="2"/>
      <c r="R853" s="2"/>
    </row>
    <row r="854" spans="2:18" s="451" customFormat="1" ht="15.75" x14ac:dyDescent="0.25">
      <c r="B854" s="443"/>
      <c r="C854" s="444" t="s">
        <v>760</v>
      </c>
      <c r="D854" s="445">
        <v>2777</v>
      </c>
      <c r="E854" s="445" t="s">
        <v>854</v>
      </c>
      <c r="F854" s="446">
        <v>43461</v>
      </c>
      <c r="G854" s="447">
        <v>1512.76</v>
      </c>
      <c r="H854" s="447">
        <v>1511.76</v>
      </c>
      <c r="I854" s="447">
        <v>1</v>
      </c>
      <c r="J854" s="957" t="s">
        <v>289</v>
      </c>
      <c r="K854" s="957" t="s">
        <v>279</v>
      </c>
      <c r="L854" s="445" t="s">
        <v>2111</v>
      </c>
      <c r="M854" s="445">
        <v>2777</v>
      </c>
      <c r="N854" s="448">
        <v>45716</v>
      </c>
      <c r="O854" s="449" t="s">
        <v>762</v>
      </c>
      <c r="P854" s="450"/>
      <c r="Q854" s="2"/>
      <c r="R854" s="2"/>
    </row>
    <row r="855" spans="2:18" s="451" customFormat="1" ht="15.75" x14ac:dyDescent="0.25">
      <c r="B855" s="443"/>
      <c r="C855" s="444" t="s">
        <v>760</v>
      </c>
      <c r="D855" s="445">
        <v>2777</v>
      </c>
      <c r="E855" s="445" t="s">
        <v>855</v>
      </c>
      <c r="F855" s="446">
        <v>43461</v>
      </c>
      <c r="G855" s="447">
        <v>1512.76</v>
      </c>
      <c r="H855" s="447">
        <v>1511.76</v>
      </c>
      <c r="I855" s="447">
        <v>1</v>
      </c>
      <c r="J855" s="957" t="s">
        <v>289</v>
      </c>
      <c r="K855" s="957" t="s">
        <v>279</v>
      </c>
      <c r="L855" s="445" t="s">
        <v>2111</v>
      </c>
      <c r="M855" s="445">
        <v>2777</v>
      </c>
      <c r="N855" s="448">
        <v>45716</v>
      </c>
      <c r="O855" s="449" t="s">
        <v>762</v>
      </c>
      <c r="P855" s="450"/>
      <c r="Q855" s="2"/>
      <c r="R855" s="2"/>
    </row>
    <row r="856" spans="2:18" s="451" customFormat="1" ht="15.75" x14ac:dyDescent="0.25">
      <c r="B856" s="443"/>
      <c r="C856" s="444" t="s">
        <v>760</v>
      </c>
      <c r="D856" s="445">
        <v>2777</v>
      </c>
      <c r="E856" s="445" t="s">
        <v>856</v>
      </c>
      <c r="F856" s="446">
        <v>43461</v>
      </c>
      <c r="G856" s="447">
        <v>1512.76</v>
      </c>
      <c r="H856" s="447">
        <v>1511.76</v>
      </c>
      <c r="I856" s="447">
        <v>1</v>
      </c>
      <c r="J856" s="957" t="s">
        <v>289</v>
      </c>
      <c r="K856" s="957" t="s">
        <v>279</v>
      </c>
      <c r="L856" s="445" t="s">
        <v>2111</v>
      </c>
      <c r="M856" s="445">
        <v>2777</v>
      </c>
      <c r="N856" s="448">
        <v>45716</v>
      </c>
      <c r="O856" s="449" t="s">
        <v>762</v>
      </c>
      <c r="P856" s="450"/>
      <c r="Q856" s="2"/>
      <c r="R856" s="2"/>
    </row>
    <row r="857" spans="2:18" s="451" customFormat="1" ht="15.75" x14ac:dyDescent="0.25">
      <c r="B857" s="443"/>
      <c r="C857" s="444" t="s">
        <v>760</v>
      </c>
      <c r="D857" s="445">
        <v>2777</v>
      </c>
      <c r="E857" s="445" t="s">
        <v>857</v>
      </c>
      <c r="F857" s="446">
        <v>43461</v>
      </c>
      <c r="G857" s="447">
        <v>1512.76</v>
      </c>
      <c r="H857" s="447">
        <v>1511.76</v>
      </c>
      <c r="I857" s="447">
        <v>1</v>
      </c>
      <c r="J857" s="957" t="s">
        <v>289</v>
      </c>
      <c r="K857" s="957" t="s">
        <v>279</v>
      </c>
      <c r="L857" s="445" t="s">
        <v>2111</v>
      </c>
      <c r="M857" s="445">
        <v>2777</v>
      </c>
      <c r="N857" s="448">
        <v>45716</v>
      </c>
      <c r="O857" s="449" t="s">
        <v>762</v>
      </c>
      <c r="P857" s="450"/>
      <c r="Q857" s="2"/>
      <c r="R857" s="2"/>
    </row>
    <row r="858" spans="2:18" s="451" customFormat="1" ht="15.75" x14ac:dyDescent="0.25">
      <c r="B858" s="443"/>
      <c r="C858" s="444" t="s">
        <v>760</v>
      </c>
      <c r="D858" s="445">
        <v>2777</v>
      </c>
      <c r="E858" s="445" t="s">
        <v>858</v>
      </c>
      <c r="F858" s="446">
        <v>43461</v>
      </c>
      <c r="G858" s="447">
        <v>1512.76</v>
      </c>
      <c r="H858" s="447">
        <v>1511.76</v>
      </c>
      <c r="I858" s="447">
        <v>1</v>
      </c>
      <c r="J858" s="957" t="s">
        <v>289</v>
      </c>
      <c r="K858" s="957" t="s">
        <v>279</v>
      </c>
      <c r="L858" s="445" t="s">
        <v>2111</v>
      </c>
      <c r="M858" s="445">
        <v>2777</v>
      </c>
      <c r="N858" s="448">
        <v>45716</v>
      </c>
      <c r="O858" s="449" t="s">
        <v>762</v>
      </c>
      <c r="P858" s="450"/>
      <c r="Q858" s="2"/>
      <c r="R858" s="2"/>
    </row>
    <row r="859" spans="2:18" s="451" customFormat="1" ht="15.75" x14ac:dyDescent="0.25">
      <c r="B859" s="443"/>
      <c r="C859" s="444" t="s">
        <v>760</v>
      </c>
      <c r="D859" s="445">
        <v>2777</v>
      </c>
      <c r="E859" s="445" t="s">
        <v>859</v>
      </c>
      <c r="F859" s="446">
        <v>43461</v>
      </c>
      <c r="G859" s="447">
        <v>1512.76</v>
      </c>
      <c r="H859" s="447">
        <v>1511.76</v>
      </c>
      <c r="I859" s="447">
        <v>1</v>
      </c>
      <c r="J859" s="957" t="s">
        <v>289</v>
      </c>
      <c r="K859" s="957" t="s">
        <v>279</v>
      </c>
      <c r="L859" s="445" t="s">
        <v>2111</v>
      </c>
      <c r="M859" s="445">
        <v>2777</v>
      </c>
      <c r="N859" s="448">
        <v>45716</v>
      </c>
      <c r="O859" s="449" t="s">
        <v>762</v>
      </c>
      <c r="P859" s="450"/>
      <c r="Q859" s="2"/>
      <c r="R859" s="2"/>
    </row>
    <row r="860" spans="2:18" s="451" customFormat="1" ht="15.75" x14ac:dyDescent="0.25">
      <c r="B860" s="443"/>
      <c r="C860" s="454" t="s">
        <v>860</v>
      </c>
      <c r="D860" s="445">
        <v>2777</v>
      </c>
      <c r="E860" s="455" t="s">
        <v>861</v>
      </c>
      <c r="F860" s="446">
        <v>44523</v>
      </c>
      <c r="G860" s="447">
        <v>40000</v>
      </c>
      <c r="H860" s="447">
        <v>39999</v>
      </c>
      <c r="I860" s="447">
        <v>1</v>
      </c>
      <c r="J860" s="957" t="s">
        <v>289</v>
      </c>
      <c r="K860" s="957" t="s">
        <v>261</v>
      </c>
      <c r="L860" s="445" t="s">
        <v>260</v>
      </c>
      <c r="M860" s="445">
        <v>2777</v>
      </c>
      <c r="N860" s="448">
        <v>45716</v>
      </c>
      <c r="O860" s="449" t="s">
        <v>308</v>
      </c>
      <c r="P860" s="450"/>
      <c r="Q860" s="2"/>
      <c r="R860" s="2"/>
    </row>
    <row r="861" spans="2:18" s="451" customFormat="1" ht="15.75" x14ac:dyDescent="0.25">
      <c r="B861" s="443"/>
      <c r="C861" s="454" t="s">
        <v>860</v>
      </c>
      <c r="D861" s="445">
        <v>2777</v>
      </c>
      <c r="E861" s="455" t="s">
        <v>862</v>
      </c>
      <c r="F861" s="446">
        <v>44523</v>
      </c>
      <c r="G861" s="447"/>
      <c r="H861" s="456"/>
      <c r="I861" s="456"/>
      <c r="J861" s="957" t="s">
        <v>289</v>
      </c>
      <c r="K861" s="957" t="s">
        <v>261</v>
      </c>
      <c r="L861" s="445" t="s">
        <v>260</v>
      </c>
      <c r="M861" s="445">
        <v>2777</v>
      </c>
      <c r="N861" s="448">
        <v>45716</v>
      </c>
      <c r="O861" s="449" t="s">
        <v>308</v>
      </c>
      <c r="P861" s="450"/>
      <c r="Q861" s="2"/>
      <c r="R861" s="2"/>
    </row>
    <row r="862" spans="2:18" s="451" customFormat="1" ht="15.75" x14ac:dyDescent="0.25">
      <c r="B862" s="443"/>
      <c r="C862" s="454" t="s">
        <v>860</v>
      </c>
      <c r="D862" s="445">
        <v>2777</v>
      </c>
      <c r="E862" s="455" t="s">
        <v>863</v>
      </c>
      <c r="F862" s="446">
        <v>44781</v>
      </c>
      <c r="G862" s="447">
        <v>34000</v>
      </c>
      <c r="H862" s="447">
        <v>31165.75</v>
      </c>
      <c r="I862" s="447">
        <v>2834.25</v>
      </c>
      <c r="J862" s="957" t="s">
        <v>289</v>
      </c>
      <c r="K862" s="957" t="s">
        <v>261</v>
      </c>
      <c r="L862" s="445" t="s">
        <v>260</v>
      </c>
      <c r="M862" s="445">
        <v>2777</v>
      </c>
      <c r="N862" s="448">
        <v>45716</v>
      </c>
      <c r="O862" s="449" t="s">
        <v>308</v>
      </c>
      <c r="P862" s="450"/>
      <c r="Q862" s="2"/>
      <c r="R862" s="2"/>
    </row>
    <row r="863" spans="2:18" s="451" customFormat="1" ht="15.75" x14ac:dyDescent="0.25">
      <c r="B863" s="443"/>
      <c r="C863" s="454" t="s">
        <v>860</v>
      </c>
      <c r="D863" s="445">
        <v>2777</v>
      </c>
      <c r="E863" s="455" t="s">
        <v>864</v>
      </c>
      <c r="F863" s="446">
        <v>43825</v>
      </c>
      <c r="G863" s="447">
        <v>25200</v>
      </c>
      <c r="H863" s="447">
        <v>25199</v>
      </c>
      <c r="I863" s="447">
        <v>1</v>
      </c>
      <c r="J863" s="957" t="s">
        <v>289</v>
      </c>
      <c r="K863" s="957" t="s">
        <v>261</v>
      </c>
      <c r="L863" s="445" t="s">
        <v>260</v>
      </c>
      <c r="M863" s="445">
        <v>2777</v>
      </c>
      <c r="N863" s="448">
        <v>45716</v>
      </c>
      <c r="O863" s="449" t="s">
        <v>308</v>
      </c>
      <c r="P863" s="450"/>
      <c r="Q863" s="2"/>
      <c r="R863" s="2"/>
    </row>
    <row r="864" spans="2:18" s="451" customFormat="1" ht="15.75" x14ac:dyDescent="0.25">
      <c r="B864" s="443"/>
      <c r="C864" s="454" t="s">
        <v>860</v>
      </c>
      <c r="D864" s="445">
        <v>2777</v>
      </c>
      <c r="E864" s="455" t="s">
        <v>865</v>
      </c>
      <c r="F864" s="446">
        <v>43825</v>
      </c>
      <c r="G864" s="447"/>
      <c r="H864" s="447"/>
      <c r="I864" s="447"/>
      <c r="J864" s="957" t="s">
        <v>289</v>
      </c>
      <c r="K864" s="957" t="s">
        <v>261</v>
      </c>
      <c r="L864" s="445" t="s">
        <v>260</v>
      </c>
      <c r="M864" s="445">
        <v>2777</v>
      </c>
      <c r="N864" s="448">
        <v>45716</v>
      </c>
      <c r="O864" s="449" t="s">
        <v>308</v>
      </c>
      <c r="P864" s="450"/>
      <c r="Q864" s="2"/>
      <c r="R864" s="2"/>
    </row>
    <row r="865" spans="2:18" s="451" customFormat="1" ht="15.75" x14ac:dyDescent="0.25">
      <c r="B865" s="443"/>
      <c r="C865" s="454" t="s">
        <v>866</v>
      </c>
      <c r="D865" s="445">
        <v>2777</v>
      </c>
      <c r="E865" s="455" t="s">
        <v>867</v>
      </c>
      <c r="F865" s="446">
        <v>43825</v>
      </c>
      <c r="G865" s="447"/>
      <c r="H865" s="447"/>
      <c r="I865" s="447"/>
      <c r="J865" s="957" t="s">
        <v>289</v>
      </c>
      <c r="K865" s="957" t="s">
        <v>261</v>
      </c>
      <c r="L865" s="445" t="s">
        <v>260</v>
      </c>
      <c r="M865" s="445">
        <v>2777</v>
      </c>
      <c r="N865" s="448">
        <v>45716</v>
      </c>
      <c r="O865" s="449" t="s">
        <v>308</v>
      </c>
      <c r="P865" s="450"/>
      <c r="Q865" s="2"/>
      <c r="R865" s="2"/>
    </row>
    <row r="866" spans="2:18" s="451" customFormat="1" ht="15.75" x14ac:dyDescent="0.25">
      <c r="B866" s="443"/>
      <c r="C866" s="454" t="s">
        <v>860</v>
      </c>
      <c r="D866" s="445">
        <v>2777</v>
      </c>
      <c r="E866" s="455" t="s">
        <v>868</v>
      </c>
      <c r="F866" s="446">
        <v>43825</v>
      </c>
      <c r="G866" s="447"/>
      <c r="H866" s="447"/>
      <c r="I866" s="447"/>
      <c r="J866" s="957" t="s">
        <v>289</v>
      </c>
      <c r="K866" s="957" t="s">
        <v>261</v>
      </c>
      <c r="L866" s="445" t="s">
        <v>260</v>
      </c>
      <c r="M866" s="445">
        <v>2777</v>
      </c>
      <c r="N866" s="448">
        <v>45716</v>
      </c>
      <c r="O866" s="449" t="s">
        <v>308</v>
      </c>
      <c r="P866" s="450"/>
      <c r="Q866" s="2"/>
      <c r="R866" s="2"/>
    </row>
    <row r="867" spans="2:18" s="451" customFormat="1" ht="15.75" x14ac:dyDescent="0.25">
      <c r="B867" s="443"/>
      <c r="C867" s="454" t="s">
        <v>866</v>
      </c>
      <c r="D867" s="445">
        <v>2777</v>
      </c>
      <c r="E867" s="455" t="s">
        <v>869</v>
      </c>
      <c r="F867" s="446">
        <v>43825</v>
      </c>
      <c r="G867" s="447"/>
      <c r="H867" s="447"/>
      <c r="I867" s="447"/>
      <c r="J867" s="957" t="s">
        <v>289</v>
      </c>
      <c r="K867" s="957" t="s">
        <v>261</v>
      </c>
      <c r="L867" s="445" t="s">
        <v>260</v>
      </c>
      <c r="M867" s="445">
        <v>2777</v>
      </c>
      <c r="N867" s="448">
        <v>45716</v>
      </c>
      <c r="O867" s="449" t="s">
        <v>308</v>
      </c>
      <c r="P867" s="450"/>
      <c r="Q867" s="2"/>
      <c r="R867" s="2"/>
    </row>
    <row r="868" spans="2:18" s="451" customFormat="1" ht="15.75" x14ac:dyDescent="0.25">
      <c r="B868" s="443"/>
      <c r="C868" s="454" t="s">
        <v>870</v>
      </c>
      <c r="D868" s="445">
        <v>2777</v>
      </c>
      <c r="E868" s="455" t="s">
        <v>871</v>
      </c>
      <c r="F868" s="446">
        <v>43469</v>
      </c>
      <c r="G868" s="447">
        <v>10000</v>
      </c>
      <c r="H868" s="447">
        <v>9999</v>
      </c>
      <c r="I868" s="447">
        <v>1</v>
      </c>
      <c r="J868" s="957" t="s">
        <v>289</v>
      </c>
      <c r="K868" s="957" t="s">
        <v>261</v>
      </c>
      <c r="L868" s="445" t="s">
        <v>260</v>
      </c>
      <c r="M868" s="445">
        <v>2777</v>
      </c>
      <c r="N868" s="448">
        <v>45716</v>
      </c>
      <c r="O868" s="449" t="s">
        <v>308</v>
      </c>
      <c r="P868" s="450"/>
      <c r="Q868" s="2"/>
      <c r="R868" s="2"/>
    </row>
    <row r="869" spans="2:18" s="451" customFormat="1" ht="15.75" x14ac:dyDescent="0.25">
      <c r="B869" s="443"/>
      <c r="C869" s="454" t="s">
        <v>870</v>
      </c>
      <c r="D869" s="445">
        <v>2777</v>
      </c>
      <c r="E869" s="455" t="s">
        <v>872</v>
      </c>
      <c r="F869" s="446">
        <v>43469</v>
      </c>
      <c r="G869" s="447">
        <v>10000</v>
      </c>
      <c r="H869" s="447">
        <v>9999</v>
      </c>
      <c r="I869" s="447">
        <v>1</v>
      </c>
      <c r="J869" s="957" t="s">
        <v>289</v>
      </c>
      <c r="K869" s="957" t="s">
        <v>261</v>
      </c>
      <c r="L869" s="445" t="s">
        <v>260</v>
      </c>
      <c r="M869" s="445">
        <v>2777</v>
      </c>
      <c r="N869" s="448">
        <v>45716</v>
      </c>
      <c r="O869" s="449" t="s">
        <v>308</v>
      </c>
      <c r="P869" s="450"/>
      <c r="Q869" s="2"/>
      <c r="R869" s="2"/>
    </row>
    <row r="870" spans="2:18" s="451" customFormat="1" ht="15.75" x14ac:dyDescent="0.25">
      <c r="B870" s="443"/>
      <c r="C870" s="454" t="s">
        <v>860</v>
      </c>
      <c r="D870" s="445">
        <v>2777</v>
      </c>
      <c r="E870" s="455" t="s">
        <v>873</v>
      </c>
      <c r="F870" s="446">
        <v>43469</v>
      </c>
      <c r="G870" s="447"/>
      <c r="H870" s="447"/>
      <c r="I870" s="447"/>
      <c r="J870" s="957" t="s">
        <v>289</v>
      </c>
      <c r="K870" s="957" t="s">
        <v>261</v>
      </c>
      <c r="L870" s="445" t="s">
        <v>260</v>
      </c>
      <c r="M870" s="445">
        <v>2777</v>
      </c>
      <c r="N870" s="448">
        <v>45716</v>
      </c>
      <c r="O870" s="449" t="s">
        <v>308</v>
      </c>
      <c r="P870" s="450"/>
      <c r="Q870" s="2"/>
      <c r="R870" s="2"/>
    </row>
    <row r="871" spans="2:18" s="451" customFormat="1" ht="15.75" x14ac:dyDescent="0.25">
      <c r="B871" s="443"/>
      <c r="C871" s="454" t="s">
        <v>874</v>
      </c>
      <c r="D871" s="445">
        <v>2777</v>
      </c>
      <c r="E871" s="455" t="s">
        <v>875</v>
      </c>
      <c r="F871" s="446">
        <v>43469</v>
      </c>
      <c r="G871" s="447"/>
      <c r="H871" s="447"/>
      <c r="I871" s="447"/>
      <c r="J871" s="957" t="s">
        <v>289</v>
      </c>
      <c r="K871" s="957" t="s">
        <v>261</v>
      </c>
      <c r="L871" s="445" t="s">
        <v>260</v>
      </c>
      <c r="M871" s="445">
        <v>2777</v>
      </c>
      <c r="N871" s="448">
        <v>45716</v>
      </c>
      <c r="O871" s="449" t="s">
        <v>308</v>
      </c>
      <c r="P871" s="450"/>
      <c r="Q871" s="2"/>
      <c r="R871" s="2"/>
    </row>
    <row r="872" spans="2:18" s="451" customFormat="1" ht="15.75" x14ac:dyDescent="0.25">
      <c r="B872" s="443"/>
      <c r="C872" s="454" t="s">
        <v>860</v>
      </c>
      <c r="D872" s="445">
        <v>2777</v>
      </c>
      <c r="E872" s="455" t="s">
        <v>876</v>
      </c>
      <c r="F872" s="446">
        <v>44523</v>
      </c>
      <c r="G872" s="447">
        <v>20000</v>
      </c>
      <c r="H872" s="447">
        <v>19999</v>
      </c>
      <c r="I872" s="447">
        <v>1</v>
      </c>
      <c r="J872" s="957" t="s">
        <v>289</v>
      </c>
      <c r="K872" s="957" t="s">
        <v>261</v>
      </c>
      <c r="L872" s="445" t="s">
        <v>260</v>
      </c>
      <c r="M872" s="445">
        <v>2777</v>
      </c>
      <c r="N872" s="448">
        <v>45716</v>
      </c>
      <c r="O872" s="449" t="s">
        <v>308</v>
      </c>
      <c r="P872" s="450"/>
      <c r="Q872" s="2"/>
      <c r="R872" s="2"/>
    </row>
    <row r="873" spans="2:18" s="451" customFormat="1" ht="15.75" x14ac:dyDescent="0.25">
      <c r="B873" s="443"/>
      <c r="C873" s="454" t="s">
        <v>870</v>
      </c>
      <c r="D873" s="445">
        <v>2777</v>
      </c>
      <c r="E873" s="455" t="s">
        <v>877</v>
      </c>
      <c r="F873" s="446">
        <v>43469</v>
      </c>
      <c r="G873" s="447">
        <v>10000</v>
      </c>
      <c r="H873" s="447">
        <v>9999</v>
      </c>
      <c r="I873" s="447">
        <v>1</v>
      </c>
      <c r="J873" s="957" t="s">
        <v>289</v>
      </c>
      <c r="K873" s="957" t="s">
        <v>261</v>
      </c>
      <c r="L873" s="445" t="s">
        <v>260</v>
      </c>
      <c r="M873" s="445">
        <v>2777</v>
      </c>
      <c r="N873" s="448">
        <v>45716</v>
      </c>
      <c r="O873" s="449" t="s">
        <v>308</v>
      </c>
      <c r="P873" s="450"/>
      <c r="Q873" s="2"/>
      <c r="R873" s="2"/>
    </row>
    <row r="874" spans="2:18" s="451" customFormat="1" ht="15.75" x14ac:dyDescent="0.25">
      <c r="B874" s="443"/>
      <c r="C874" s="454" t="s">
        <v>866</v>
      </c>
      <c r="D874" s="445">
        <v>2777</v>
      </c>
      <c r="E874" s="455" t="s">
        <v>878</v>
      </c>
      <c r="F874" s="446">
        <v>43469</v>
      </c>
      <c r="G874" s="447"/>
      <c r="H874" s="447"/>
      <c r="I874" s="447"/>
      <c r="J874" s="957" t="s">
        <v>289</v>
      </c>
      <c r="K874" s="957" t="s">
        <v>261</v>
      </c>
      <c r="L874" s="445" t="s">
        <v>260</v>
      </c>
      <c r="M874" s="445">
        <v>2777</v>
      </c>
      <c r="N874" s="448">
        <v>45716</v>
      </c>
      <c r="O874" s="449" t="s">
        <v>308</v>
      </c>
      <c r="P874" s="450"/>
      <c r="Q874" s="2"/>
      <c r="R874" s="2"/>
    </row>
    <row r="875" spans="2:18" s="451" customFormat="1" ht="15.75" x14ac:dyDescent="0.25">
      <c r="B875" s="443"/>
      <c r="C875" s="454" t="s">
        <v>860</v>
      </c>
      <c r="D875" s="445">
        <v>2777</v>
      </c>
      <c r="E875" s="455" t="s">
        <v>879</v>
      </c>
      <c r="F875" s="446">
        <v>43469</v>
      </c>
      <c r="G875" s="447"/>
      <c r="H875" s="447"/>
      <c r="I875" s="447"/>
      <c r="J875" s="957" t="s">
        <v>289</v>
      </c>
      <c r="K875" s="957" t="s">
        <v>261</v>
      </c>
      <c r="L875" s="445" t="s">
        <v>260</v>
      </c>
      <c r="M875" s="445">
        <v>2777</v>
      </c>
      <c r="N875" s="448">
        <v>45716</v>
      </c>
      <c r="O875" s="449" t="s">
        <v>308</v>
      </c>
      <c r="P875" s="450"/>
      <c r="Q875" s="2"/>
      <c r="R875" s="2"/>
    </row>
    <row r="876" spans="2:18" s="451" customFormat="1" ht="15.75" x14ac:dyDescent="0.25">
      <c r="B876" s="443"/>
      <c r="C876" s="454" t="s">
        <v>860</v>
      </c>
      <c r="D876" s="445">
        <v>2777</v>
      </c>
      <c r="E876" s="455" t="s">
        <v>880</v>
      </c>
      <c r="F876" s="446">
        <v>43469</v>
      </c>
      <c r="G876" s="447"/>
      <c r="H876" s="447"/>
      <c r="I876" s="447"/>
      <c r="J876" s="957" t="s">
        <v>289</v>
      </c>
      <c r="K876" s="957" t="s">
        <v>261</v>
      </c>
      <c r="L876" s="445" t="s">
        <v>260</v>
      </c>
      <c r="M876" s="445">
        <v>2777</v>
      </c>
      <c r="N876" s="448">
        <v>45716</v>
      </c>
      <c r="O876" s="449" t="s">
        <v>308</v>
      </c>
      <c r="P876" s="450"/>
      <c r="Q876" s="2"/>
      <c r="R876" s="2"/>
    </row>
    <row r="877" spans="2:18" s="451" customFormat="1" ht="15.75" x14ac:dyDescent="0.25">
      <c r="B877" s="443"/>
      <c r="C877" s="454" t="s">
        <v>860</v>
      </c>
      <c r="D877" s="445">
        <v>2777</v>
      </c>
      <c r="E877" s="455" t="s">
        <v>881</v>
      </c>
      <c r="F877" s="446">
        <v>44781</v>
      </c>
      <c r="G877" s="447">
        <v>34000</v>
      </c>
      <c r="H877" s="447">
        <v>31165.75</v>
      </c>
      <c r="I877" s="447">
        <v>2834.25</v>
      </c>
      <c r="J877" s="957" t="s">
        <v>289</v>
      </c>
      <c r="K877" s="957" t="s">
        <v>261</v>
      </c>
      <c r="L877" s="445" t="s">
        <v>260</v>
      </c>
      <c r="M877" s="445">
        <v>2777</v>
      </c>
      <c r="N877" s="448">
        <v>45716</v>
      </c>
      <c r="O877" s="449" t="s">
        <v>308</v>
      </c>
      <c r="P877" s="450"/>
      <c r="Q877" s="2"/>
      <c r="R877" s="2"/>
    </row>
    <row r="878" spans="2:18" s="451" customFormat="1" ht="15.75" x14ac:dyDescent="0.25">
      <c r="B878" s="443"/>
      <c r="C878" s="454" t="s">
        <v>860</v>
      </c>
      <c r="D878" s="445">
        <v>2777</v>
      </c>
      <c r="E878" s="455" t="s">
        <v>882</v>
      </c>
      <c r="F878" s="446">
        <v>42493</v>
      </c>
      <c r="G878" s="459">
        <v>40000</v>
      </c>
      <c r="H878" s="447">
        <v>39999</v>
      </c>
      <c r="I878" s="447">
        <v>1</v>
      </c>
      <c r="J878" s="957" t="s">
        <v>289</v>
      </c>
      <c r="K878" s="957" t="s">
        <v>261</v>
      </c>
      <c r="L878" s="445" t="s">
        <v>260</v>
      </c>
      <c r="M878" s="445">
        <v>2777</v>
      </c>
      <c r="N878" s="448">
        <v>45716</v>
      </c>
      <c r="O878" s="449" t="s">
        <v>308</v>
      </c>
      <c r="P878" s="450"/>
      <c r="Q878" s="2"/>
      <c r="R878" s="2"/>
    </row>
    <row r="879" spans="2:18" s="451" customFormat="1" ht="15.75" x14ac:dyDescent="0.25">
      <c r="B879" s="443"/>
      <c r="C879" s="454" t="s">
        <v>883</v>
      </c>
      <c r="D879" s="445">
        <v>2777</v>
      </c>
      <c r="E879" s="455" t="s">
        <v>884</v>
      </c>
      <c r="F879" s="446">
        <v>42493</v>
      </c>
      <c r="G879" s="447"/>
      <c r="H879" s="447"/>
      <c r="I879" s="447"/>
      <c r="J879" s="957" t="s">
        <v>289</v>
      </c>
      <c r="K879" s="957" t="s">
        <v>261</v>
      </c>
      <c r="L879" s="445" t="s">
        <v>260</v>
      </c>
      <c r="M879" s="445">
        <v>2777</v>
      </c>
      <c r="N879" s="448">
        <v>45716</v>
      </c>
      <c r="O879" s="449" t="s">
        <v>308</v>
      </c>
      <c r="P879" s="450"/>
      <c r="Q879" s="2"/>
      <c r="R879" s="2"/>
    </row>
    <row r="880" spans="2:18" s="451" customFormat="1" ht="15.75" x14ac:dyDescent="0.25">
      <c r="B880" s="443"/>
      <c r="C880" s="454" t="s">
        <v>860</v>
      </c>
      <c r="D880" s="445">
        <v>2777</v>
      </c>
      <c r="E880" s="455" t="s">
        <v>885</v>
      </c>
      <c r="F880" s="446">
        <v>42493</v>
      </c>
      <c r="G880" s="447"/>
      <c r="H880" s="447"/>
      <c r="I880" s="447"/>
      <c r="J880" s="957" t="s">
        <v>289</v>
      </c>
      <c r="K880" s="957" t="s">
        <v>261</v>
      </c>
      <c r="L880" s="445" t="s">
        <v>260</v>
      </c>
      <c r="M880" s="445">
        <v>2777</v>
      </c>
      <c r="N880" s="448">
        <v>45716</v>
      </c>
      <c r="O880" s="449" t="s">
        <v>308</v>
      </c>
      <c r="P880" s="450"/>
      <c r="Q880" s="2"/>
      <c r="R880" s="2"/>
    </row>
    <row r="881" spans="2:18" s="451" customFormat="1" ht="15.75" x14ac:dyDescent="0.25">
      <c r="B881" s="443"/>
      <c r="C881" s="454" t="s">
        <v>860</v>
      </c>
      <c r="D881" s="445">
        <v>2777</v>
      </c>
      <c r="E881" s="455" t="s">
        <v>886</v>
      </c>
      <c r="F881" s="446">
        <v>43644</v>
      </c>
      <c r="G881" s="447">
        <v>14600</v>
      </c>
      <c r="H881" s="447">
        <v>14599</v>
      </c>
      <c r="I881" s="447">
        <v>1</v>
      </c>
      <c r="J881" s="957" t="s">
        <v>289</v>
      </c>
      <c r="K881" s="957" t="s">
        <v>261</v>
      </c>
      <c r="L881" s="445" t="s">
        <v>260</v>
      </c>
      <c r="M881" s="445">
        <v>2777</v>
      </c>
      <c r="N881" s="448">
        <v>45716</v>
      </c>
      <c r="O881" s="449" t="s">
        <v>308</v>
      </c>
      <c r="P881" s="450"/>
      <c r="Q881" s="2"/>
      <c r="R881" s="2"/>
    </row>
    <row r="882" spans="2:18" s="451" customFormat="1" ht="15.75" x14ac:dyDescent="0.25">
      <c r="B882" s="443"/>
      <c r="C882" s="454" t="s">
        <v>860</v>
      </c>
      <c r="D882" s="445">
        <v>2777</v>
      </c>
      <c r="E882" s="455" t="s">
        <v>887</v>
      </c>
      <c r="F882" s="446">
        <v>43644</v>
      </c>
      <c r="G882" s="447"/>
      <c r="H882" s="447"/>
      <c r="I882" s="447"/>
      <c r="J882" s="957" t="s">
        <v>289</v>
      </c>
      <c r="K882" s="957" t="s">
        <v>261</v>
      </c>
      <c r="L882" s="445" t="s">
        <v>260</v>
      </c>
      <c r="M882" s="445">
        <v>2777</v>
      </c>
      <c r="N882" s="448">
        <v>45716</v>
      </c>
      <c r="O882" s="449" t="s">
        <v>308</v>
      </c>
      <c r="P882" s="450"/>
      <c r="Q882" s="2"/>
      <c r="R882" s="2"/>
    </row>
    <row r="883" spans="2:18" s="451" customFormat="1" ht="15.75" x14ac:dyDescent="0.25">
      <c r="B883" s="443"/>
      <c r="C883" s="454" t="s">
        <v>874</v>
      </c>
      <c r="D883" s="445">
        <v>2777</v>
      </c>
      <c r="E883" s="455" t="s">
        <v>888</v>
      </c>
      <c r="F883" s="446">
        <v>43644</v>
      </c>
      <c r="G883" s="447"/>
      <c r="H883" s="447"/>
      <c r="I883" s="447"/>
      <c r="J883" s="957" t="s">
        <v>289</v>
      </c>
      <c r="K883" s="957" t="s">
        <v>261</v>
      </c>
      <c r="L883" s="445" t="s">
        <v>260</v>
      </c>
      <c r="M883" s="445">
        <v>2777</v>
      </c>
      <c r="N883" s="448">
        <v>45716</v>
      </c>
      <c r="O883" s="449" t="s">
        <v>308</v>
      </c>
      <c r="P883" s="450"/>
      <c r="Q883" s="2"/>
      <c r="R883" s="2"/>
    </row>
    <row r="884" spans="2:18" s="451" customFormat="1" ht="15.75" x14ac:dyDescent="0.25">
      <c r="B884" s="443"/>
      <c r="C884" s="454" t="s">
        <v>860</v>
      </c>
      <c r="D884" s="445">
        <v>2777</v>
      </c>
      <c r="E884" s="455" t="s">
        <v>889</v>
      </c>
      <c r="F884" s="446">
        <v>42513</v>
      </c>
      <c r="G884" s="447">
        <v>34161</v>
      </c>
      <c r="H884" s="447">
        <v>31313.33</v>
      </c>
      <c r="I884" s="447">
        <v>2847.67</v>
      </c>
      <c r="J884" s="957" t="s">
        <v>289</v>
      </c>
      <c r="K884" s="957" t="s">
        <v>261</v>
      </c>
      <c r="L884" s="445" t="s">
        <v>260</v>
      </c>
      <c r="M884" s="445">
        <v>2777</v>
      </c>
      <c r="N884" s="448">
        <v>45716</v>
      </c>
      <c r="O884" s="449" t="s">
        <v>308</v>
      </c>
      <c r="P884" s="450"/>
      <c r="Q884" s="2"/>
      <c r="R884" s="2"/>
    </row>
    <row r="885" spans="2:18" s="451" customFormat="1" ht="15.75" x14ac:dyDescent="0.25">
      <c r="B885" s="443"/>
      <c r="C885" s="454" t="s">
        <v>866</v>
      </c>
      <c r="D885" s="445">
        <v>2777</v>
      </c>
      <c r="E885" s="455" t="s">
        <v>890</v>
      </c>
      <c r="F885" s="446">
        <v>42513</v>
      </c>
      <c r="G885" s="447">
        <v>5000</v>
      </c>
      <c r="H885" s="447">
        <v>4999</v>
      </c>
      <c r="I885" s="447">
        <v>1</v>
      </c>
      <c r="J885" s="957" t="s">
        <v>289</v>
      </c>
      <c r="K885" s="957" t="s">
        <v>261</v>
      </c>
      <c r="L885" s="445" t="s">
        <v>260</v>
      </c>
      <c r="M885" s="445">
        <v>2777</v>
      </c>
      <c r="N885" s="448">
        <v>45716</v>
      </c>
      <c r="O885" s="449" t="s">
        <v>308</v>
      </c>
      <c r="P885" s="450"/>
      <c r="Q885" s="2"/>
      <c r="R885" s="2"/>
    </row>
    <row r="886" spans="2:18" s="451" customFormat="1" ht="15.75" x14ac:dyDescent="0.25">
      <c r="B886" s="443"/>
      <c r="C886" s="454" t="s">
        <v>860</v>
      </c>
      <c r="D886" s="445">
        <v>2777</v>
      </c>
      <c r="E886" s="455" t="s">
        <v>891</v>
      </c>
      <c r="F886" s="446">
        <v>44781</v>
      </c>
      <c r="G886" s="447">
        <v>34000</v>
      </c>
      <c r="H886" s="447">
        <v>31165.75</v>
      </c>
      <c r="I886" s="447">
        <v>2831.25</v>
      </c>
      <c r="J886" s="957" t="s">
        <v>289</v>
      </c>
      <c r="K886" s="957" t="s">
        <v>261</v>
      </c>
      <c r="L886" s="445" t="s">
        <v>260</v>
      </c>
      <c r="M886" s="445">
        <v>2777</v>
      </c>
      <c r="N886" s="448">
        <v>45716</v>
      </c>
      <c r="O886" s="449" t="s">
        <v>308</v>
      </c>
      <c r="P886" s="450"/>
      <c r="Q886" s="2"/>
      <c r="R886" s="2"/>
    </row>
    <row r="887" spans="2:18" s="451" customFormat="1" ht="15.75" x14ac:dyDescent="0.25">
      <c r="B887" s="443"/>
      <c r="C887" s="454" t="s">
        <v>860</v>
      </c>
      <c r="D887" s="445">
        <v>2777</v>
      </c>
      <c r="E887" s="455" t="s">
        <v>892</v>
      </c>
      <c r="F887" s="446">
        <v>44781</v>
      </c>
      <c r="G887" s="447"/>
      <c r="H887" s="447"/>
      <c r="I887" s="447"/>
      <c r="J887" s="957" t="s">
        <v>289</v>
      </c>
      <c r="K887" s="957" t="s">
        <v>261</v>
      </c>
      <c r="L887" s="445" t="s">
        <v>260</v>
      </c>
      <c r="M887" s="445">
        <v>2777</v>
      </c>
      <c r="N887" s="448">
        <v>45716</v>
      </c>
      <c r="O887" s="449" t="s">
        <v>308</v>
      </c>
      <c r="P887" s="450"/>
      <c r="Q887" s="2"/>
      <c r="R887" s="2"/>
    </row>
    <row r="888" spans="2:18" s="451" customFormat="1" ht="15.75" x14ac:dyDescent="0.25">
      <c r="B888" s="443"/>
      <c r="C888" s="454" t="s">
        <v>860</v>
      </c>
      <c r="D888" s="445">
        <v>2777</v>
      </c>
      <c r="E888" s="455" t="s">
        <v>893</v>
      </c>
      <c r="F888" s="446">
        <v>42513</v>
      </c>
      <c r="G888" s="447">
        <v>29980</v>
      </c>
      <c r="H888" s="447">
        <v>9160.25</v>
      </c>
      <c r="I888" s="447">
        <v>20819.75</v>
      </c>
      <c r="J888" s="957" t="s">
        <v>289</v>
      </c>
      <c r="K888" s="957" t="s">
        <v>261</v>
      </c>
      <c r="L888" s="445" t="s">
        <v>260</v>
      </c>
      <c r="M888" s="445">
        <v>2777</v>
      </c>
      <c r="N888" s="448">
        <v>45716</v>
      </c>
      <c r="O888" s="449" t="s">
        <v>308</v>
      </c>
      <c r="P888" s="450"/>
      <c r="Q888" s="2"/>
      <c r="R888" s="2"/>
    </row>
    <row r="889" spans="2:18" s="451" customFormat="1" ht="15.75" x14ac:dyDescent="0.25">
      <c r="B889" s="443"/>
      <c r="C889" s="454" t="s">
        <v>860</v>
      </c>
      <c r="D889" s="445">
        <v>2777</v>
      </c>
      <c r="E889" s="455" t="s">
        <v>894</v>
      </c>
      <c r="F889" s="446">
        <v>42513</v>
      </c>
      <c r="G889" s="447">
        <v>34000</v>
      </c>
      <c r="H889" s="447">
        <v>31165.75</v>
      </c>
      <c r="I889" s="447">
        <v>2834.25</v>
      </c>
      <c r="J889" s="957" t="s">
        <v>289</v>
      </c>
      <c r="K889" s="957" t="s">
        <v>261</v>
      </c>
      <c r="L889" s="445" t="s">
        <v>260</v>
      </c>
      <c r="M889" s="445">
        <v>2777</v>
      </c>
      <c r="N889" s="448">
        <v>45716</v>
      </c>
      <c r="O889" s="449" t="s">
        <v>308</v>
      </c>
      <c r="P889" s="450"/>
      <c r="Q889" s="2"/>
      <c r="R889" s="2"/>
    </row>
    <row r="890" spans="2:18" s="451" customFormat="1" ht="15.75" x14ac:dyDescent="0.25">
      <c r="B890" s="443"/>
      <c r="C890" s="454" t="s">
        <v>860</v>
      </c>
      <c r="D890" s="445">
        <v>2777</v>
      </c>
      <c r="E890" s="455" t="s">
        <v>895</v>
      </c>
      <c r="F890" s="446">
        <v>42513</v>
      </c>
      <c r="G890" s="447"/>
      <c r="H890" s="447"/>
      <c r="I890" s="447"/>
      <c r="J890" s="957" t="s">
        <v>289</v>
      </c>
      <c r="K890" s="957" t="s">
        <v>261</v>
      </c>
      <c r="L890" s="445" t="s">
        <v>260</v>
      </c>
      <c r="M890" s="445">
        <v>2777</v>
      </c>
      <c r="N890" s="448">
        <v>45716</v>
      </c>
      <c r="O890" s="449" t="s">
        <v>308</v>
      </c>
      <c r="P890" s="450"/>
      <c r="Q890" s="2"/>
      <c r="R890" s="2"/>
    </row>
    <row r="891" spans="2:18" s="451" customFormat="1" ht="15.75" x14ac:dyDescent="0.25">
      <c r="B891" s="443"/>
      <c r="C891" s="454" t="s">
        <v>860</v>
      </c>
      <c r="D891" s="445">
        <v>2777</v>
      </c>
      <c r="E891" s="455" t="s">
        <v>868</v>
      </c>
      <c r="F891" s="446">
        <v>42513</v>
      </c>
      <c r="G891" s="447"/>
      <c r="H891" s="447"/>
      <c r="I891" s="447"/>
      <c r="J891" s="957" t="s">
        <v>289</v>
      </c>
      <c r="K891" s="957" t="s">
        <v>261</v>
      </c>
      <c r="L891" s="445" t="s">
        <v>260</v>
      </c>
      <c r="M891" s="445">
        <v>2777</v>
      </c>
      <c r="N891" s="448">
        <v>45716</v>
      </c>
      <c r="O891" s="449" t="s">
        <v>308</v>
      </c>
      <c r="P891" s="450"/>
      <c r="Q891" s="2"/>
      <c r="R891" s="2"/>
    </row>
    <row r="892" spans="2:18" s="451" customFormat="1" ht="15.75" x14ac:dyDescent="0.25">
      <c r="B892" s="443"/>
      <c r="C892" s="454" t="s">
        <v>860</v>
      </c>
      <c r="D892" s="445">
        <v>2777</v>
      </c>
      <c r="E892" s="455" t="s">
        <v>896</v>
      </c>
      <c r="F892" s="446">
        <v>42513</v>
      </c>
      <c r="G892" s="447"/>
      <c r="H892" s="447"/>
      <c r="I892" s="447"/>
      <c r="J892" s="957" t="s">
        <v>289</v>
      </c>
      <c r="K892" s="957" t="s">
        <v>261</v>
      </c>
      <c r="L892" s="445" t="s">
        <v>260</v>
      </c>
      <c r="M892" s="445">
        <v>2777</v>
      </c>
      <c r="N892" s="448">
        <v>45716</v>
      </c>
      <c r="O892" s="449" t="s">
        <v>308</v>
      </c>
      <c r="P892" s="450"/>
      <c r="Q892" s="2"/>
      <c r="R892" s="2"/>
    </row>
    <row r="893" spans="2:18" s="451" customFormat="1" ht="15.75" x14ac:dyDescent="0.25">
      <c r="B893" s="443"/>
      <c r="C893" s="454" t="s">
        <v>883</v>
      </c>
      <c r="D893" s="445">
        <v>2777</v>
      </c>
      <c r="E893" s="455" t="s">
        <v>897</v>
      </c>
      <c r="F893" s="446">
        <v>42513</v>
      </c>
      <c r="G893" s="447">
        <v>5000</v>
      </c>
      <c r="H893" s="447">
        <v>4999</v>
      </c>
      <c r="I893" s="447">
        <v>1</v>
      </c>
      <c r="J893" s="957" t="s">
        <v>289</v>
      </c>
      <c r="K893" s="957" t="s">
        <v>261</v>
      </c>
      <c r="L893" s="445" t="s">
        <v>260</v>
      </c>
      <c r="M893" s="445">
        <v>2777</v>
      </c>
      <c r="N893" s="448">
        <v>45716</v>
      </c>
      <c r="O893" s="449" t="s">
        <v>308</v>
      </c>
      <c r="P893" s="450"/>
      <c r="Q893" s="2"/>
      <c r="R893" s="2"/>
    </row>
    <row r="894" spans="2:18" s="451" customFormat="1" ht="15.75" x14ac:dyDescent="0.25">
      <c r="B894" s="443"/>
      <c r="C894" s="454" t="s">
        <v>860</v>
      </c>
      <c r="D894" s="445">
        <v>2777</v>
      </c>
      <c r="E894" s="455" t="s">
        <v>898</v>
      </c>
      <c r="F894" s="446">
        <v>42513</v>
      </c>
      <c r="G894" s="447"/>
      <c r="H894" s="447"/>
      <c r="I894" s="447"/>
      <c r="J894" s="957" t="s">
        <v>289</v>
      </c>
      <c r="K894" s="957" t="s">
        <v>261</v>
      </c>
      <c r="L894" s="445" t="s">
        <v>260</v>
      </c>
      <c r="M894" s="445">
        <v>2777</v>
      </c>
      <c r="N894" s="448">
        <v>45716</v>
      </c>
      <c r="O894" s="449" t="s">
        <v>308</v>
      </c>
      <c r="P894" s="450"/>
      <c r="Q894" s="2"/>
      <c r="R894" s="2"/>
    </row>
    <row r="895" spans="2:18" s="451" customFormat="1" ht="15.75" x14ac:dyDescent="0.25">
      <c r="B895" s="443"/>
      <c r="C895" s="454" t="s">
        <v>860</v>
      </c>
      <c r="D895" s="445">
        <v>2777</v>
      </c>
      <c r="E895" s="455" t="s">
        <v>899</v>
      </c>
      <c r="F895" s="446">
        <v>43644</v>
      </c>
      <c r="G895" s="447">
        <v>14600</v>
      </c>
      <c r="H895" s="447">
        <v>14599</v>
      </c>
      <c r="I895" s="447">
        <v>1</v>
      </c>
      <c r="J895" s="957" t="s">
        <v>289</v>
      </c>
      <c r="K895" s="957" t="s">
        <v>261</v>
      </c>
      <c r="L895" s="445" t="s">
        <v>260</v>
      </c>
      <c r="M895" s="445">
        <v>2777</v>
      </c>
      <c r="N895" s="448">
        <v>45716</v>
      </c>
      <c r="O895" s="449" t="s">
        <v>308</v>
      </c>
      <c r="P895" s="450"/>
      <c r="Q895" s="2"/>
      <c r="R895" s="2"/>
    </row>
    <row r="896" spans="2:18" s="451" customFormat="1" ht="15.75" x14ac:dyDescent="0.25">
      <c r="B896" s="443"/>
      <c r="C896" s="454" t="s">
        <v>866</v>
      </c>
      <c r="D896" s="445">
        <v>2777</v>
      </c>
      <c r="E896" s="455" t="s">
        <v>868</v>
      </c>
      <c r="F896" s="446">
        <v>42513</v>
      </c>
      <c r="G896" s="447"/>
      <c r="H896" s="447"/>
      <c r="I896" s="447"/>
      <c r="J896" s="957" t="s">
        <v>289</v>
      </c>
      <c r="K896" s="957" t="s">
        <v>261</v>
      </c>
      <c r="L896" s="445" t="s">
        <v>260</v>
      </c>
      <c r="M896" s="445">
        <v>2777</v>
      </c>
      <c r="N896" s="448">
        <v>45716</v>
      </c>
      <c r="O896" s="449" t="s">
        <v>308</v>
      </c>
      <c r="P896" s="450"/>
      <c r="Q896" s="2"/>
      <c r="R896" s="2"/>
    </row>
    <row r="897" spans="2:18" s="451" customFormat="1" ht="15.75" x14ac:dyDescent="0.25">
      <c r="B897" s="443"/>
      <c r="C897" s="454" t="s">
        <v>866</v>
      </c>
      <c r="D897" s="445">
        <v>2777</v>
      </c>
      <c r="E897" s="455" t="s">
        <v>900</v>
      </c>
      <c r="F897" s="446">
        <v>42513</v>
      </c>
      <c r="G897" s="447"/>
      <c r="H897" s="447"/>
      <c r="I897" s="447"/>
      <c r="J897" s="957" t="s">
        <v>289</v>
      </c>
      <c r="K897" s="957" t="s">
        <v>261</v>
      </c>
      <c r="L897" s="445" t="s">
        <v>260</v>
      </c>
      <c r="M897" s="445">
        <v>2777</v>
      </c>
      <c r="N897" s="448">
        <v>45716</v>
      </c>
      <c r="O897" s="449" t="s">
        <v>308</v>
      </c>
      <c r="P897" s="450"/>
      <c r="Q897" s="2"/>
      <c r="R897" s="2"/>
    </row>
    <row r="898" spans="2:18" s="451" customFormat="1" ht="15.75" x14ac:dyDescent="0.25">
      <c r="B898" s="443"/>
      <c r="C898" s="454" t="s">
        <v>883</v>
      </c>
      <c r="D898" s="445">
        <v>2777</v>
      </c>
      <c r="E898" s="455" t="s">
        <v>901</v>
      </c>
      <c r="F898" s="446">
        <v>42513</v>
      </c>
      <c r="G898" s="447"/>
      <c r="H898" s="447"/>
      <c r="I898" s="447"/>
      <c r="J898" s="957" t="s">
        <v>289</v>
      </c>
      <c r="K898" s="957" t="s">
        <v>261</v>
      </c>
      <c r="L898" s="445" t="s">
        <v>260</v>
      </c>
      <c r="M898" s="445">
        <v>2777</v>
      </c>
      <c r="N898" s="448">
        <v>45716</v>
      </c>
      <c r="O898" s="449" t="s">
        <v>308</v>
      </c>
      <c r="P898" s="450"/>
      <c r="Q898" s="2"/>
      <c r="R898" s="2"/>
    </row>
    <row r="899" spans="2:18" s="451" customFormat="1" ht="15.75" x14ac:dyDescent="0.25">
      <c r="B899" s="443"/>
      <c r="C899" s="454" t="s">
        <v>860</v>
      </c>
      <c r="D899" s="445">
        <v>2777</v>
      </c>
      <c r="E899" s="455" t="s">
        <v>902</v>
      </c>
      <c r="F899" s="446">
        <v>42513</v>
      </c>
      <c r="G899" s="447"/>
      <c r="H899" s="447"/>
      <c r="I899" s="447"/>
      <c r="J899" s="957" t="s">
        <v>289</v>
      </c>
      <c r="K899" s="957" t="s">
        <v>261</v>
      </c>
      <c r="L899" s="445" t="s">
        <v>260</v>
      </c>
      <c r="M899" s="445">
        <v>2777</v>
      </c>
      <c r="N899" s="448">
        <v>45716</v>
      </c>
      <c r="O899" s="449" t="s">
        <v>308</v>
      </c>
      <c r="P899" s="450"/>
      <c r="Q899" s="2"/>
      <c r="R899" s="2"/>
    </row>
    <row r="900" spans="2:18" s="451" customFormat="1" ht="15.75" x14ac:dyDescent="0.25">
      <c r="B900" s="443"/>
      <c r="C900" s="454" t="s">
        <v>866</v>
      </c>
      <c r="D900" s="445">
        <v>2777</v>
      </c>
      <c r="E900" s="455" t="s">
        <v>903</v>
      </c>
      <c r="F900" s="446">
        <v>42513</v>
      </c>
      <c r="G900" s="447"/>
      <c r="H900" s="447"/>
      <c r="I900" s="447"/>
      <c r="J900" s="957" t="s">
        <v>289</v>
      </c>
      <c r="K900" s="957" t="s">
        <v>261</v>
      </c>
      <c r="L900" s="445" t="s">
        <v>260</v>
      </c>
      <c r="M900" s="445">
        <v>2777</v>
      </c>
      <c r="N900" s="448">
        <v>45716</v>
      </c>
      <c r="O900" s="449" t="s">
        <v>308</v>
      </c>
      <c r="P900" s="450"/>
      <c r="Q900" s="2"/>
      <c r="R900" s="2"/>
    </row>
    <row r="901" spans="2:18" s="451" customFormat="1" ht="15.75" x14ac:dyDescent="0.25">
      <c r="B901" s="443"/>
      <c r="C901" s="454" t="s">
        <v>904</v>
      </c>
      <c r="D901" s="445">
        <v>2777</v>
      </c>
      <c r="E901" s="455" t="s">
        <v>905</v>
      </c>
      <c r="F901" s="446">
        <v>45450</v>
      </c>
      <c r="G901" s="447">
        <v>29980</v>
      </c>
      <c r="H901" s="447">
        <v>9160.25</v>
      </c>
      <c r="I901" s="447">
        <v>20819.75</v>
      </c>
      <c r="J901" s="957" t="s">
        <v>289</v>
      </c>
      <c r="K901" s="957" t="s">
        <v>261</v>
      </c>
      <c r="L901" s="445" t="s">
        <v>260</v>
      </c>
      <c r="M901" s="445">
        <v>2777</v>
      </c>
      <c r="N901" s="448">
        <v>45716</v>
      </c>
      <c r="O901" s="449" t="s">
        <v>308</v>
      </c>
      <c r="P901" s="450"/>
      <c r="Q901" s="2"/>
      <c r="R901" s="2"/>
    </row>
    <row r="902" spans="2:18" s="451" customFormat="1" ht="15.75" x14ac:dyDescent="0.25">
      <c r="B902" s="443"/>
      <c r="C902" s="454" t="s">
        <v>860</v>
      </c>
      <c r="D902" s="445">
        <v>2777</v>
      </c>
      <c r="E902" s="455" t="s">
        <v>906</v>
      </c>
      <c r="F902" s="446">
        <v>42513</v>
      </c>
      <c r="G902" s="447"/>
      <c r="H902" s="447"/>
      <c r="I902" s="447"/>
      <c r="J902" s="957" t="s">
        <v>289</v>
      </c>
      <c r="K902" s="957" t="s">
        <v>261</v>
      </c>
      <c r="L902" s="445" t="s">
        <v>260</v>
      </c>
      <c r="M902" s="445">
        <v>2777</v>
      </c>
      <c r="N902" s="448">
        <v>45716</v>
      </c>
      <c r="O902" s="449" t="s">
        <v>308</v>
      </c>
      <c r="P902" s="450"/>
      <c r="Q902" s="2"/>
      <c r="R902" s="2"/>
    </row>
    <row r="903" spans="2:18" s="451" customFormat="1" ht="15.75" x14ac:dyDescent="0.25">
      <c r="B903" s="443"/>
      <c r="C903" s="454" t="s">
        <v>860</v>
      </c>
      <c r="D903" s="445">
        <v>2777</v>
      </c>
      <c r="E903" s="455" t="s">
        <v>907</v>
      </c>
      <c r="F903" s="446">
        <v>42513</v>
      </c>
      <c r="G903" s="447"/>
      <c r="H903" s="447"/>
      <c r="I903" s="447"/>
      <c r="J903" s="957" t="s">
        <v>289</v>
      </c>
      <c r="K903" s="957" t="s">
        <v>261</v>
      </c>
      <c r="L903" s="445" t="s">
        <v>260</v>
      </c>
      <c r="M903" s="445">
        <v>2777</v>
      </c>
      <c r="N903" s="448">
        <v>45716</v>
      </c>
      <c r="O903" s="449" t="s">
        <v>308</v>
      </c>
      <c r="P903" s="450"/>
      <c r="Q903" s="2"/>
      <c r="R903" s="2"/>
    </row>
    <row r="904" spans="2:18" s="451" customFormat="1" ht="15.75" x14ac:dyDescent="0.25">
      <c r="B904" s="443"/>
      <c r="C904" s="454" t="s">
        <v>860</v>
      </c>
      <c r="D904" s="445">
        <v>2777</v>
      </c>
      <c r="E904" s="455" t="s">
        <v>908</v>
      </c>
      <c r="F904" s="446">
        <v>42513</v>
      </c>
      <c r="G904" s="447"/>
      <c r="H904" s="447"/>
      <c r="I904" s="447"/>
      <c r="J904" s="957" t="s">
        <v>289</v>
      </c>
      <c r="K904" s="957" t="s">
        <v>261</v>
      </c>
      <c r="L904" s="445" t="s">
        <v>260</v>
      </c>
      <c r="M904" s="445">
        <v>2777</v>
      </c>
      <c r="N904" s="448">
        <v>45716</v>
      </c>
      <c r="O904" s="449" t="s">
        <v>308</v>
      </c>
      <c r="P904" s="450"/>
      <c r="Q904" s="2"/>
      <c r="R904" s="2"/>
    </row>
    <row r="905" spans="2:18" s="451" customFormat="1" ht="15.75" x14ac:dyDescent="0.25">
      <c r="B905" s="443"/>
      <c r="C905" s="454" t="s">
        <v>860</v>
      </c>
      <c r="D905" s="445">
        <v>2777</v>
      </c>
      <c r="E905" s="455" t="s">
        <v>909</v>
      </c>
      <c r="F905" s="446">
        <v>42513</v>
      </c>
      <c r="G905" s="447"/>
      <c r="H905" s="447"/>
      <c r="I905" s="447"/>
      <c r="J905" s="957" t="s">
        <v>289</v>
      </c>
      <c r="K905" s="957" t="s">
        <v>261</v>
      </c>
      <c r="L905" s="445" t="s">
        <v>260</v>
      </c>
      <c r="M905" s="445">
        <v>2777</v>
      </c>
      <c r="N905" s="448">
        <v>45716</v>
      </c>
      <c r="O905" s="449" t="s">
        <v>308</v>
      </c>
      <c r="P905" s="450"/>
      <c r="Q905" s="2"/>
      <c r="R905" s="2"/>
    </row>
    <row r="906" spans="2:18" s="451" customFormat="1" ht="15.75" x14ac:dyDescent="0.25">
      <c r="B906" s="443"/>
      <c r="C906" s="454" t="s">
        <v>860</v>
      </c>
      <c r="D906" s="445">
        <v>2777</v>
      </c>
      <c r="E906" s="455" t="s">
        <v>910</v>
      </c>
      <c r="F906" s="446">
        <v>42513</v>
      </c>
      <c r="G906" s="447"/>
      <c r="H906" s="447"/>
      <c r="I906" s="447"/>
      <c r="J906" s="957" t="s">
        <v>289</v>
      </c>
      <c r="K906" s="957" t="s">
        <v>261</v>
      </c>
      <c r="L906" s="445" t="s">
        <v>260</v>
      </c>
      <c r="M906" s="445">
        <v>2777</v>
      </c>
      <c r="N906" s="448">
        <v>45716</v>
      </c>
      <c r="O906" s="449" t="s">
        <v>308</v>
      </c>
      <c r="P906" s="450"/>
      <c r="Q906" s="2"/>
      <c r="R906" s="2"/>
    </row>
    <row r="907" spans="2:18" s="451" customFormat="1" ht="15.75" x14ac:dyDescent="0.25">
      <c r="B907" s="443"/>
      <c r="C907" s="454" t="s">
        <v>904</v>
      </c>
      <c r="D907" s="445">
        <v>2777</v>
      </c>
      <c r="E907" s="455" t="s">
        <v>911</v>
      </c>
      <c r="F907" s="446">
        <v>42513</v>
      </c>
      <c r="G907" s="447"/>
      <c r="H907" s="447"/>
      <c r="I907" s="447"/>
      <c r="J907" s="957" t="s">
        <v>289</v>
      </c>
      <c r="K907" s="957" t="s">
        <v>261</v>
      </c>
      <c r="L907" s="445" t="s">
        <v>260</v>
      </c>
      <c r="M907" s="445">
        <v>2777</v>
      </c>
      <c r="N907" s="448">
        <v>45716</v>
      </c>
      <c r="O907" s="449" t="s">
        <v>308</v>
      </c>
      <c r="P907" s="450"/>
      <c r="Q907" s="2"/>
      <c r="R907" s="2"/>
    </row>
    <row r="908" spans="2:18" s="451" customFormat="1" ht="15.75" x14ac:dyDescent="0.25">
      <c r="B908" s="443"/>
      <c r="C908" s="454" t="s">
        <v>860</v>
      </c>
      <c r="D908" s="445">
        <v>2777</v>
      </c>
      <c r="E908" s="455" t="s">
        <v>912</v>
      </c>
      <c r="F908" s="446">
        <v>42513</v>
      </c>
      <c r="G908" s="447"/>
      <c r="H908" s="447"/>
      <c r="I908" s="447"/>
      <c r="J908" s="957" t="s">
        <v>289</v>
      </c>
      <c r="K908" s="957" t="s">
        <v>261</v>
      </c>
      <c r="L908" s="445" t="s">
        <v>260</v>
      </c>
      <c r="M908" s="445">
        <v>2777</v>
      </c>
      <c r="N908" s="448">
        <v>45716</v>
      </c>
      <c r="O908" s="449" t="s">
        <v>308</v>
      </c>
      <c r="P908" s="450"/>
      <c r="Q908" s="2"/>
      <c r="R908" s="2"/>
    </row>
    <row r="909" spans="2:18" s="451" customFormat="1" ht="15.75" x14ac:dyDescent="0.25">
      <c r="B909" s="443"/>
      <c r="C909" s="454" t="s">
        <v>874</v>
      </c>
      <c r="D909" s="445">
        <v>2777</v>
      </c>
      <c r="E909" s="455" t="s">
        <v>913</v>
      </c>
      <c r="F909" s="446">
        <v>42513</v>
      </c>
      <c r="G909" s="447"/>
      <c r="H909" s="447"/>
      <c r="I909" s="447"/>
      <c r="J909" s="957" t="s">
        <v>289</v>
      </c>
      <c r="K909" s="957" t="s">
        <v>261</v>
      </c>
      <c r="L909" s="445" t="s">
        <v>260</v>
      </c>
      <c r="M909" s="445">
        <v>2777</v>
      </c>
      <c r="N909" s="448">
        <v>45716</v>
      </c>
      <c r="O909" s="449" t="s">
        <v>308</v>
      </c>
      <c r="P909" s="450"/>
      <c r="Q909" s="2"/>
      <c r="R909" s="2"/>
    </row>
    <row r="910" spans="2:18" s="451" customFormat="1" ht="15.75" x14ac:dyDescent="0.25">
      <c r="B910" s="443"/>
      <c r="C910" s="454" t="s">
        <v>860</v>
      </c>
      <c r="D910" s="445">
        <v>2777</v>
      </c>
      <c r="E910" s="455" t="s">
        <v>914</v>
      </c>
      <c r="F910" s="446">
        <v>42513</v>
      </c>
      <c r="G910" s="447"/>
      <c r="H910" s="447"/>
      <c r="I910" s="447"/>
      <c r="J910" s="957" t="s">
        <v>289</v>
      </c>
      <c r="K910" s="957" t="s">
        <v>261</v>
      </c>
      <c r="L910" s="445" t="s">
        <v>260</v>
      </c>
      <c r="M910" s="445">
        <v>2777</v>
      </c>
      <c r="N910" s="448">
        <v>45716</v>
      </c>
      <c r="O910" s="449" t="s">
        <v>308</v>
      </c>
      <c r="P910" s="450"/>
      <c r="Q910" s="2"/>
      <c r="R910" s="2"/>
    </row>
    <row r="911" spans="2:18" s="451" customFormat="1" ht="15.75" x14ac:dyDescent="0.25">
      <c r="B911" s="443"/>
      <c r="C911" s="454" t="s">
        <v>860</v>
      </c>
      <c r="D911" s="445">
        <v>2777</v>
      </c>
      <c r="E911" s="455" t="s">
        <v>915</v>
      </c>
      <c r="F911" s="446">
        <v>42513</v>
      </c>
      <c r="G911" s="447"/>
      <c r="H911" s="447"/>
      <c r="I911" s="447"/>
      <c r="J911" s="957" t="s">
        <v>289</v>
      </c>
      <c r="K911" s="957" t="s">
        <v>261</v>
      </c>
      <c r="L911" s="445" t="s">
        <v>260</v>
      </c>
      <c r="M911" s="445">
        <v>2777</v>
      </c>
      <c r="N911" s="448">
        <v>45716</v>
      </c>
      <c r="O911" s="449" t="s">
        <v>308</v>
      </c>
      <c r="P911" s="450"/>
      <c r="Q911" s="2"/>
      <c r="R911" s="2"/>
    </row>
    <row r="912" spans="2:18" s="451" customFormat="1" ht="15.75" x14ac:dyDescent="0.25">
      <c r="B912" s="443"/>
      <c r="C912" s="454" t="s">
        <v>860</v>
      </c>
      <c r="D912" s="445">
        <v>2777</v>
      </c>
      <c r="E912" s="455" t="s">
        <v>916</v>
      </c>
      <c r="F912" s="446">
        <v>42513</v>
      </c>
      <c r="G912" s="447"/>
      <c r="H912" s="447"/>
      <c r="I912" s="447"/>
      <c r="J912" s="957" t="s">
        <v>289</v>
      </c>
      <c r="K912" s="957" t="s">
        <v>261</v>
      </c>
      <c r="L912" s="445" t="s">
        <v>260</v>
      </c>
      <c r="M912" s="445">
        <v>2777</v>
      </c>
      <c r="N912" s="448">
        <v>45716</v>
      </c>
      <c r="O912" s="449" t="s">
        <v>308</v>
      </c>
      <c r="P912" s="450"/>
      <c r="Q912" s="2"/>
      <c r="R912" s="2"/>
    </row>
    <row r="913" spans="2:18" s="451" customFormat="1" ht="15.75" x14ac:dyDescent="0.25">
      <c r="B913" s="443"/>
      <c r="C913" s="454" t="s">
        <v>860</v>
      </c>
      <c r="D913" s="445">
        <v>2777</v>
      </c>
      <c r="E913" s="455" t="s">
        <v>917</v>
      </c>
      <c r="F913" s="446">
        <v>42513</v>
      </c>
      <c r="G913" s="447"/>
      <c r="H913" s="447"/>
      <c r="I913" s="447"/>
      <c r="J913" s="957" t="s">
        <v>289</v>
      </c>
      <c r="K913" s="957" t="s">
        <v>261</v>
      </c>
      <c r="L913" s="445" t="s">
        <v>260</v>
      </c>
      <c r="M913" s="445">
        <v>2777</v>
      </c>
      <c r="N913" s="448">
        <v>45716</v>
      </c>
      <c r="O913" s="449" t="s">
        <v>308</v>
      </c>
      <c r="P913" s="450"/>
      <c r="Q913" s="2"/>
      <c r="R913" s="2"/>
    </row>
    <row r="914" spans="2:18" s="451" customFormat="1" ht="15.75" x14ac:dyDescent="0.25">
      <c r="B914" s="443"/>
      <c r="C914" s="454" t="s">
        <v>860</v>
      </c>
      <c r="D914" s="445">
        <v>2777</v>
      </c>
      <c r="E914" s="455" t="s">
        <v>918</v>
      </c>
      <c r="F914" s="446">
        <v>42513</v>
      </c>
      <c r="G914" s="447"/>
      <c r="H914" s="447"/>
      <c r="I914" s="447"/>
      <c r="J914" s="957" t="s">
        <v>289</v>
      </c>
      <c r="K914" s="957" t="s">
        <v>261</v>
      </c>
      <c r="L914" s="445" t="s">
        <v>260</v>
      </c>
      <c r="M914" s="445">
        <v>2777</v>
      </c>
      <c r="N914" s="448">
        <v>45716</v>
      </c>
      <c r="O914" s="449" t="s">
        <v>308</v>
      </c>
      <c r="P914" s="450"/>
      <c r="Q914" s="2"/>
      <c r="R914" s="2"/>
    </row>
    <row r="915" spans="2:18" s="451" customFormat="1" ht="15.75" x14ac:dyDescent="0.25">
      <c r="B915" s="443"/>
      <c r="C915" s="454" t="s">
        <v>860</v>
      </c>
      <c r="D915" s="445">
        <v>2777</v>
      </c>
      <c r="E915" s="455" t="s">
        <v>919</v>
      </c>
      <c r="F915" s="446">
        <v>42513</v>
      </c>
      <c r="G915" s="447"/>
      <c r="H915" s="447"/>
      <c r="I915" s="447"/>
      <c r="J915" s="957" t="s">
        <v>289</v>
      </c>
      <c r="K915" s="957" t="s">
        <v>261</v>
      </c>
      <c r="L915" s="445" t="s">
        <v>260</v>
      </c>
      <c r="M915" s="445">
        <v>2777</v>
      </c>
      <c r="N915" s="448">
        <v>45716</v>
      </c>
      <c r="O915" s="449" t="s">
        <v>308</v>
      </c>
      <c r="P915" s="450"/>
      <c r="Q915" s="2"/>
      <c r="R915" s="2"/>
    </row>
    <row r="916" spans="2:18" s="451" customFormat="1" ht="15.75" x14ac:dyDescent="0.25">
      <c r="B916" s="443"/>
      <c r="C916" s="454" t="s">
        <v>860</v>
      </c>
      <c r="D916" s="445">
        <v>2777</v>
      </c>
      <c r="E916" s="455" t="s">
        <v>920</v>
      </c>
      <c r="F916" s="446">
        <v>42513</v>
      </c>
      <c r="G916" s="447"/>
      <c r="H916" s="447"/>
      <c r="I916" s="447"/>
      <c r="J916" s="957" t="s">
        <v>289</v>
      </c>
      <c r="K916" s="957" t="s">
        <v>261</v>
      </c>
      <c r="L916" s="445" t="s">
        <v>260</v>
      </c>
      <c r="M916" s="445">
        <v>2777</v>
      </c>
      <c r="N916" s="448">
        <v>45716</v>
      </c>
      <c r="O916" s="449" t="s">
        <v>308</v>
      </c>
      <c r="P916" s="450"/>
      <c r="Q916" s="2"/>
      <c r="R916" s="2"/>
    </row>
    <row r="917" spans="2:18" s="451" customFormat="1" ht="15.75" x14ac:dyDescent="0.25">
      <c r="B917" s="443"/>
      <c r="C917" s="454" t="s">
        <v>860</v>
      </c>
      <c r="D917" s="445">
        <v>2777</v>
      </c>
      <c r="E917" s="455" t="s">
        <v>921</v>
      </c>
      <c r="F917" s="446">
        <v>42513</v>
      </c>
      <c r="G917" s="447"/>
      <c r="H917" s="447"/>
      <c r="I917" s="447"/>
      <c r="J917" s="957" t="s">
        <v>289</v>
      </c>
      <c r="K917" s="957" t="s">
        <v>261</v>
      </c>
      <c r="L917" s="445" t="s">
        <v>260</v>
      </c>
      <c r="M917" s="445">
        <v>2777</v>
      </c>
      <c r="N917" s="448">
        <v>45716</v>
      </c>
      <c r="O917" s="449" t="s">
        <v>308</v>
      </c>
      <c r="P917" s="450"/>
      <c r="Q917" s="2"/>
      <c r="R917" s="2"/>
    </row>
    <row r="918" spans="2:18" s="451" customFormat="1" ht="15.75" x14ac:dyDescent="0.25">
      <c r="B918" s="443"/>
      <c r="C918" s="454" t="s">
        <v>860</v>
      </c>
      <c r="D918" s="445">
        <v>2777</v>
      </c>
      <c r="E918" s="458" t="s">
        <v>922</v>
      </c>
      <c r="F918" s="446">
        <v>42513</v>
      </c>
      <c r="G918" s="447"/>
      <c r="H918" s="447"/>
      <c r="I918" s="447"/>
      <c r="J918" s="957" t="s">
        <v>289</v>
      </c>
      <c r="K918" s="957" t="s">
        <v>261</v>
      </c>
      <c r="L918" s="445" t="s">
        <v>260</v>
      </c>
      <c r="M918" s="445">
        <v>2777</v>
      </c>
      <c r="N918" s="448">
        <v>45716</v>
      </c>
      <c r="O918" s="449" t="s">
        <v>308</v>
      </c>
      <c r="P918" s="450"/>
      <c r="Q918" s="2"/>
      <c r="R918" s="2"/>
    </row>
    <row r="919" spans="2:18" s="451" customFormat="1" ht="15.75" x14ac:dyDescent="0.25">
      <c r="B919" s="443"/>
      <c r="C919" s="457" t="s">
        <v>860</v>
      </c>
      <c r="D919" s="445">
        <v>2777</v>
      </c>
      <c r="E919" s="458" t="s">
        <v>923</v>
      </c>
      <c r="F919" s="446">
        <v>43644</v>
      </c>
      <c r="G919" s="447">
        <v>14600</v>
      </c>
      <c r="H919" s="447">
        <v>14599</v>
      </c>
      <c r="I919" s="447">
        <v>1</v>
      </c>
      <c r="J919" s="957" t="s">
        <v>289</v>
      </c>
      <c r="K919" s="957" t="s">
        <v>261</v>
      </c>
      <c r="L919" s="445" t="s">
        <v>260</v>
      </c>
      <c r="M919" s="445">
        <v>2777</v>
      </c>
      <c r="N919" s="448">
        <v>45716</v>
      </c>
      <c r="O919" s="449" t="s">
        <v>308</v>
      </c>
      <c r="P919" s="450"/>
      <c r="Q919" s="2"/>
      <c r="R919" s="2"/>
    </row>
    <row r="920" spans="2:18" s="451" customFormat="1" ht="15.75" x14ac:dyDescent="0.25">
      <c r="B920" s="443"/>
      <c r="C920" s="457" t="s">
        <v>860</v>
      </c>
      <c r="D920" s="445">
        <v>2777</v>
      </c>
      <c r="E920" s="458" t="s">
        <v>924</v>
      </c>
      <c r="F920" s="446">
        <v>44781</v>
      </c>
      <c r="G920" s="447">
        <v>34161</v>
      </c>
      <c r="H920" s="447">
        <v>31313.33</v>
      </c>
      <c r="I920" s="447">
        <v>2847.67</v>
      </c>
      <c r="J920" s="957" t="s">
        <v>289</v>
      </c>
      <c r="K920" s="957" t="s">
        <v>261</v>
      </c>
      <c r="L920" s="445" t="s">
        <v>260</v>
      </c>
      <c r="M920" s="445">
        <v>2777</v>
      </c>
      <c r="N920" s="448">
        <v>45716</v>
      </c>
      <c r="O920" s="449" t="s">
        <v>308</v>
      </c>
      <c r="P920" s="450"/>
      <c r="Q920" s="2"/>
      <c r="R920" s="2"/>
    </row>
    <row r="921" spans="2:18" s="451" customFormat="1" ht="15.75" x14ac:dyDescent="0.25">
      <c r="B921" s="443"/>
      <c r="C921" s="457" t="s">
        <v>860</v>
      </c>
      <c r="D921" s="445">
        <v>2777</v>
      </c>
      <c r="E921" s="458" t="s">
        <v>925</v>
      </c>
      <c r="F921" s="446">
        <v>44781</v>
      </c>
      <c r="G921" s="447">
        <v>34161</v>
      </c>
      <c r="H921" s="447">
        <v>31313.33</v>
      </c>
      <c r="I921" s="447">
        <v>2847.67</v>
      </c>
      <c r="J921" s="957" t="s">
        <v>289</v>
      </c>
      <c r="K921" s="957" t="s">
        <v>261</v>
      </c>
      <c r="L921" s="445" t="s">
        <v>260</v>
      </c>
      <c r="M921" s="445">
        <v>2777</v>
      </c>
      <c r="N921" s="448">
        <v>45716</v>
      </c>
      <c r="O921" s="449" t="s">
        <v>308</v>
      </c>
      <c r="P921" s="450"/>
      <c r="Q921" s="2"/>
      <c r="R921" s="2"/>
    </row>
    <row r="922" spans="2:18" s="451" customFormat="1" ht="15.75" x14ac:dyDescent="0.25">
      <c r="B922" s="443"/>
      <c r="C922" s="457" t="s">
        <v>860</v>
      </c>
      <c r="D922" s="445">
        <v>2777</v>
      </c>
      <c r="E922" s="458" t="s">
        <v>926</v>
      </c>
      <c r="F922" s="446">
        <v>42513</v>
      </c>
      <c r="G922" s="447"/>
      <c r="H922" s="447"/>
      <c r="I922" s="447"/>
      <c r="J922" s="957" t="s">
        <v>289</v>
      </c>
      <c r="K922" s="957" t="s">
        <v>261</v>
      </c>
      <c r="L922" s="445" t="s">
        <v>260</v>
      </c>
      <c r="M922" s="445">
        <v>2777</v>
      </c>
      <c r="N922" s="448">
        <v>45716</v>
      </c>
      <c r="O922" s="449" t="s">
        <v>308</v>
      </c>
      <c r="P922" s="450"/>
      <c r="Q922" s="2"/>
      <c r="R922" s="2"/>
    </row>
    <row r="923" spans="2:18" s="451" customFormat="1" ht="15.75" x14ac:dyDescent="0.25">
      <c r="B923" s="443"/>
      <c r="C923" s="457" t="s">
        <v>927</v>
      </c>
      <c r="D923" s="445">
        <v>2777</v>
      </c>
      <c r="E923" s="458" t="s">
        <v>928</v>
      </c>
      <c r="F923" s="446">
        <v>42513</v>
      </c>
      <c r="G923" s="447"/>
      <c r="H923" s="447"/>
      <c r="I923" s="447"/>
      <c r="J923" s="957" t="s">
        <v>289</v>
      </c>
      <c r="K923" s="957" t="s">
        <v>261</v>
      </c>
      <c r="L923" s="445" t="s">
        <v>260</v>
      </c>
      <c r="M923" s="445">
        <v>2777</v>
      </c>
      <c r="N923" s="448">
        <v>45716</v>
      </c>
      <c r="O923" s="449" t="s">
        <v>308</v>
      </c>
      <c r="P923" s="450"/>
      <c r="Q923" s="2"/>
      <c r="R923" s="2"/>
    </row>
    <row r="924" spans="2:18" s="451" customFormat="1" ht="15.75" x14ac:dyDescent="0.25">
      <c r="B924" s="443"/>
      <c r="C924" s="457" t="s">
        <v>860</v>
      </c>
      <c r="D924" s="445">
        <v>2777</v>
      </c>
      <c r="E924" s="458" t="s">
        <v>929</v>
      </c>
      <c r="F924" s="446">
        <v>42513</v>
      </c>
      <c r="G924" s="447"/>
      <c r="H924" s="447"/>
      <c r="I924" s="447"/>
      <c r="J924" s="957" t="s">
        <v>289</v>
      </c>
      <c r="K924" s="957" t="s">
        <v>261</v>
      </c>
      <c r="L924" s="445" t="s">
        <v>260</v>
      </c>
      <c r="M924" s="445">
        <v>2777</v>
      </c>
      <c r="N924" s="448">
        <v>45716</v>
      </c>
      <c r="O924" s="449" t="s">
        <v>308</v>
      </c>
      <c r="P924" s="450"/>
      <c r="Q924" s="2"/>
      <c r="R924" s="2"/>
    </row>
    <row r="925" spans="2:18" s="451" customFormat="1" ht="15.75" x14ac:dyDescent="0.25">
      <c r="B925" s="443"/>
      <c r="C925" s="457" t="s">
        <v>860</v>
      </c>
      <c r="D925" s="445">
        <v>2777</v>
      </c>
      <c r="E925" s="458" t="s">
        <v>930</v>
      </c>
      <c r="F925" s="446">
        <v>42513</v>
      </c>
      <c r="G925" s="447"/>
      <c r="H925" s="447"/>
      <c r="I925" s="447"/>
      <c r="J925" s="957" t="s">
        <v>289</v>
      </c>
      <c r="K925" s="957" t="s">
        <v>261</v>
      </c>
      <c r="L925" s="445" t="s">
        <v>260</v>
      </c>
      <c r="M925" s="445">
        <v>2777</v>
      </c>
      <c r="N925" s="448">
        <v>45716</v>
      </c>
      <c r="O925" s="449" t="s">
        <v>308</v>
      </c>
      <c r="P925" s="450"/>
      <c r="Q925" s="2"/>
      <c r="R925" s="2"/>
    </row>
    <row r="926" spans="2:18" s="451" customFormat="1" ht="15.75" x14ac:dyDescent="0.25">
      <c r="B926" s="443"/>
      <c r="C926" s="457" t="s">
        <v>860</v>
      </c>
      <c r="D926" s="445">
        <v>2777</v>
      </c>
      <c r="E926" s="458" t="s">
        <v>931</v>
      </c>
      <c r="F926" s="446">
        <v>44781</v>
      </c>
      <c r="G926" s="447">
        <v>34000</v>
      </c>
      <c r="H926" s="447">
        <v>31165.75</v>
      </c>
      <c r="I926" s="447">
        <v>2834.25</v>
      </c>
      <c r="J926" s="957" t="s">
        <v>289</v>
      </c>
      <c r="K926" s="957" t="s">
        <v>261</v>
      </c>
      <c r="L926" s="445" t="s">
        <v>260</v>
      </c>
      <c r="M926" s="445">
        <v>2777</v>
      </c>
      <c r="N926" s="448">
        <v>45716</v>
      </c>
      <c r="O926" s="449" t="s">
        <v>308</v>
      </c>
      <c r="P926" s="450"/>
      <c r="Q926" s="2"/>
      <c r="R926" s="2"/>
    </row>
    <row r="927" spans="2:18" s="451" customFormat="1" ht="15.75" x14ac:dyDescent="0.25">
      <c r="B927" s="443"/>
      <c r="C927" s="457" t="s">
        <v>860</v>
      </c>
      <c r="D927" s="445">
        <v>2777</v>
      </c>
      <c r="E927" s="458" t="s">
        <v>932</v>
      </c>
      <c r="F927" s="446">
        <v>44781</v>
      </c>
      <c r="G927" s="447">
        <v>34000</v>
      </c>
      <c r="H927" s="447">
        <v>31165.75</v>
      </c>
      <c r="I927" s="447">
        <v>2834.25</v>
      </c>
      <c r="J927" s="957" t="s">
        <v>289</v>
      </c>
      <c r="K927" s="957" t="s">
        <v>261</v>
      </c>
      <c r="L927" s="445" t="s">
        <v>260</v>
      </c>
      <c r="M927" s="445">
        <v>2777</v>
      </c>
      <c r="N927" s="448">
        <v>45716</v>
      </c>
      <c r="O927" s="449" t="s">
        <v>308</v>
      </c>
      <c r="P927" s="450"/>
      <c r="Q927" s="2"/>
      <c r="R927" s="2"/>
    </row>
    <row r="928" spans="2:18" s="451" customFormat="1" ht="15.75" x14ac:dyDescent="0.25">
      <c r="B928" s="443"/>
      <c r="C928" s="457" t="s">
        <v>933</v>
      </c>
      <c r="D928" s="445">
        <v>2777</v>
      </c>
      <c r="E928" s="458" t="s">
        <v>934</v>
      </c>
      <c r="F928" s="446">
        <v>42513</v>
      </c>
      <c r="G928" s="447"/>
      <c r="H928" s="447"/>
      <c r="I928" s="447"/>
      <c r="J928" s="957" t="s">
        <v>289</v>
      </c>
      <c r="K928" s="957" t="s">
        <v>261</v>
      </c>
      <c r="L928" s="445" t="s">
        <v>260</v>
      </c>
      <c r="M928" s="445">
        <v>2777</v>
      </c>
      <c r="N928" s="448">
        <v>45716</v>
      </c>
      <c r="O928" s="449" t="s">
        <v>308</v>
      </c>
      <c r="P928" s="450"/>
      <c r="Q928" s="2"/>
      <c r="R928" s="2"/>
    </row>
    <row r="929" spans="2:18" s="451" customFormat="1" ht="15.75" x14ac:dyDescent="0.25">
      <c r="B929" s="443"/>
      <c r="C929" s="457" t="s">
        <v>933</v>
      </c>
      <c r="D929" s="445">
        <v>2777</v>
      </c>
      <c r="E929" s="458" t="s">
        <v>935</v>
      </c>
      <c r="F929" s="446">
        <v>42493</v>
      </c>
      <c r="G929" s="447">
        <v>22540</v>
      </c>
      <c r="H929" s="447">
        <v>22539</v>
      </c>
      <c r="I929" s="447">
        <v>1</v>
      </c>
      <c r="J929" s="957" t="s">
        <v>289</v>
      </c>
      <c r="K929" s="957" t="s">
        <v>261</v>
      </c>
      <c r="L929" s="445" t="s">
        <v>260</v>
      </c>
      <c r="M929" s="445">
        <v>2777</v>
      </c>
      <c r="N929" s="448">
        <v>45716</v>
      </c>
      <c r="O929" s="449" t="s">
        <v>308</v>
      </c>
      <c r="P929" s="450"/>
      <c r="Q929" s="2"/>
      <c r="R929" s="2"/>
    </row>
    <row r="930" spans="2:18" s="451" customFormat="1" ht="15.75" x14ac:dyDescent="0.25">
      <c r="B930" s="443"/>
      <c r="C930" s="457" t="s">
        <v>933</v>
      </c>
      <c r="D930" s="445">
        <v>2777</v>
      </c>
      <c r="E930" s="458" t="s">
        <v>936</v>
      </c>
      <c r="F930" s="446">
        <v>45276</v>
      </c>
      <c r="G930" s="447">
        <v>17789.990000000002</v>
      </c>
      <c r="H930" s="447">
        <v>7906.22</v>
      </c>
      <c r="I930" s="447">
        <v>9883.77</v>
      </c>
      <c r="J930" s="957" t="s">
        <v>289</v>
      </c>
      <c r="K930" s="957" t="s">
        <v>261</v>
      </c>
      <c r="L930" s="445" t="s">
        <v>260</v>
      </c>
      <c r="M930" s="445">
        <v>2777</v>
      </c>
      <c r="N930" s="448">
        <v>45716</v>
      </c>
      <c r="O930" s="449" t="s">
        <v>308</v>
      </c>
      <c r="P930" s="450"/>
      <c r="Q930" s="2"/>
      <c r="R930" s="2"/>
    </row>
    <row r="931" spans="2:18" s="451" customFormat="1" ht="15.75" x14ac:dyDescent="0.25">
      <c r="B931" s="443"/>
      <c r="C931" s="457" t="s">
        <v>933</v>
      </c>
      <c r="D931" s="445">
        <v>2777</v>
      </c>
      <c r="E931" s="458" t="s">
        <v>937</v>
      </c>
      <c r="F931" s="446">
        <v>42513</v>
      </c>
      <c r="G931" s="447"/>
      <c r="H931" s="447"/>
      <c r="I931" s="447"/>
      <c r="J931" s="957" t="s">
        <v>289</v>
      </c>
      <c r="K931" s="957" t="s">
        <v>261</v>
      </c>
      <c r="L931" s="445" t="s">
        <v>260</v>
      </c>
      <c r="M931" s="445">
        <v>2777</v>
      </c>
      <c r="N931" s="448">
        <v>45716</v>
      </c>
      <c r="O931" s="449" t="s">
        <v>308</v>
      </c>
      <c r="P931" s="450"/>
      <c r="Q931" s="2"/>
      <c r="R931" s="2"/>
    </row>
    <row r="932" spans="2:18" s="451" customFormat="1" ht="15.75" x14ac:dyDescent="0.25">
      <c r="B932" s="443"/>
      <c r="C932" s="457" t="s">
        <v>933</v>
      </c>
      <c r="D932" s="445">
        <v>2777</v>
      </c>
      <c r="E932" s="458" t="s">
        <v>868</v>
      </c>
      <c r="F932" s="446">
        <v>42513</v>
      </c>
      <c r="G932" s="447"/>
      <c r="H932" s="447"/>
      <c r="I932" s="447"/>
      <c r="J932" s="957" t="s">
        <v>289</v>
      </c>
      <c r="K932" s="957" t="s">
        <v>261</v>
      </c>
      <c r="L932" s="445" t="s">
        <v>260</v>
      </c>
      <c r="M932" s="445">
        <v>2777</v>
      </c>
      <c r="N932" s="448">
        <v>45716</v>
      </c>
      <c r="O932" s="449" t="s">
        <v>308</v>
      </c>
      <c r="P932" s="450"/>
      <c r="Q932" s="2"/>
      <c r="R932" s="2"/>
    </row>
    <row r="933" spans="2:18" s="451" customFormat="1" ht="15.75" x14ac:dyDescent="0.25">
      <c r="B933" s="443"/>
      <c r="C933" s="457" t="s">
        <v>933</v>
      </c>
      <c r="D933" s="445">
        <v>2777</v>
      </c>
      <c r="E933" s="458" t="s">
        <v>938</v>
      </c>
      <c r="F933" s="446">
        <v>42513</v>
      </c>
      <c r="G933" s="447"/>
      <c r="H933" s="447"/>
      <c r="I933" s="447"/>
      <c r="J933" s="957" t="s">
        <v>289</v>
      </c>
      <c r="K933" s="957" t="s">
        <v>261</v>
      </c>
      <c r="L933" s="445" t="s">
        <v>260</v>
      </c>
      <c r="M933" s="445">
        <v>2777</v>
      </c>
      <c r="N933" s="448">
        <v>45716</v>
      </c>
      <c r="O933" s="449" t="s">
        <v>308</v>
      </c>
      <c r="P933" s="450"/>
      <c r="Q933" s="2"/>
      <c r="R933" s="2"/>
    </row>
    <row r="934" spans="2:18" s="451" customFormat="1" ht="15.75" x14ac:dyDescent="0.25">
      <c r="B934" s="443"/>
      <c r="C934" s="457" t="s">
        <v>933</v>
      </c>
      <c r="D934" s="445">
        <v>2777</v>
      </c>
      <c r="E934" s="458" t="s">
        <v>939</v>
      </c>
      <c r="F934" s="446">
        <v>43825</v>
      </c>
      <c r="G934" s="447">
        <v>22000</v>
      </c>
      <c r="H934" s="447">
        <v>21999</v>
      </c>
      <c r="I934" s="447">
        <v>1</v>
      </c>
      <c r="J934" s="957" t="s">
        <v>289</v>
      </c>
      <c r="K934" s="957" t="s">
        <v>261</v>
      </c>
      <c r="L934" s="445" t="s">
        <v>260</v>
      </c>
      <c r="M934" s="445">
        <v>2777</v>
      </c>
      <c r="N934" s="448">
        <v>45716</v>
      </c>
      <c r="O934" s="449" t="s">
        <v>308</v>
      </c>
      <c r="P934" s="450"/>
      <c r="Q934" s="2"/>
      <c r="R934" s="2"/>
    </row>
    <row r="935" spans="2:18" s="451" customFormat="1" ht="15.75" x14ac:dyDescent="0.25">
      <c r="B935" s="443"/>
      <c r="C935" s="457" t="s">
        <v>933</v>
      </c>
      <c r="D935" s="445">
        <v>2777</v>
      </c>
      <c r="E935" s="458" t="s">
        <v>940</v>
      </c>
      <c r="F935" s="446">
        <v>42513</v>
      </c>
      <c r="G935" s="447"/>
      <c r="H935" s="447"/>
      <c r="I935" s="447"/>
      <c r="J935" s="957" t="s">
        <v>289</v>
      </c>
      <c r="K935" s="957" t="s">
        <v>261</v>
      </c>
      <c r="L935" s="445" t="s">
        <v>260</v>
      </c>
      <c r="M935" s="445">
        <v>2777</v>
      </c>
      <c r="N935" s="448">
        <v>45716</v>
      </c>
      <c r="O935" s="449" t="s">
        <v>308</v>
      </c>
      <c r="P935" s="450"/>
      <c r="Q935" s="2"/>
      <c r="R935" s="2"/>
    </row>
    <row r="936" spans="2:18" s="451" customFormat="1" ht="15.75" x14ac:dyDescent="0.25">
      <c r="B936" s="443"/>
      <c r="C936" s="457" t="s">
        <v>933</v>
      </c>
      <c r="D936" s="445">
        <v>2777</v>
      </c>
      <c r="E936" s="458" t="s">
        <v>941</v>
      </c>
      <c r="F936" s="446">
        <v>44523</v>
      </c>
      <c r="G936" s="447">
        <v>16639</v>
      </c>
      <c r="H936" s="447">
        <v>16638</v>
      </c>
      <c r="I936" s="447">
        <v>1</v>
      </c>
      <c r="J936" s="957" t="s">
        <v>289</v>
      </c>
      <c r="K936" s="957" t="s">
        <v>261</v>
      </c>
      <c r="L936" s="445" t="s">
        <v>260</v>
      </c>
      <c r="M936" s="445">
        <v>2777</v>
      </c>
      <c r="N936" s="448">
        <v>45716</v>
      </c>
      <c r="O936" s="449" t="s">
        <v>308</v>
      </c>
      <c r="P936" s="450"/>
      <c r="Q936" s="2"/>
      <c r="R936" s="2"/>
    </row>
    <row r="937" spans="2:18" s="451" customFormat="1" ht="15.75" x14ac:dyDescent="0.25">
      <c r="B937" s="443"/>
      <c r="C937" s="457" t="s">
        <v>933</v>
      </c>
      <c r="D937" s="445">
        <v>2777</v>
      </c>
      <c r="E937" s="458" t="s">
        <v>942</v>
      </c>
      <c r="F937" s="446">
        <v>42513</v>
      </c>
      <c r="G937" s="447"/>
      <c r="H937" s="447"/>
      <c r="I937" s="447"/>
      <c r="J937" s="957" t="s">
        <v>289</v>
      </c>
      <c r="K937" s="957" t="s">
        <v>261</v>
      </c>
      <c r="L937" s="445" t="s">
        <v>260</v>
      </c>
      <c r="M937" s="445">
        <v>2777</v>
      </c>
      <c r="N937" s="448">
        <v>45716</v>
      </c>
      <c r="O937" s="449" t="s">
        <v>308</v>
      </c>
      <c r="P937" s="450"/>
      <c r="Q937" s="2"/>
      <c r="R937" s="2"/>
    </row>
    <row r="938" spans="2:18" s="451" customFormat="1" ht="15.75" x14ac:dyDescent="0.25">
      <c r="B938" s="443"/>
      <c r="C938" s="457" t="s">
        <v>933</v>
      </c>
      <c r="D938" s="445">
        <v>2777</v>
      </c>
      <c r="E938" s="458" t="s">
        <v>943</v>
      </c>
      <c r="F938" s="446">
        <v>42513</v>
      </c>
      <c r="G938" s="447"/>
      <c r="H938" s="447"/>
      <c r="I938" s="447"/>
      <c r="J938" s="957" t="s">
        <v>289</v>
      </c>
      <c r="K938" s="957" t="s">
        <v>261</v>
      </c>
      <c r="L938" s="445" t="s">
        <v>260</v>
      </c>
      <c r="M938" s="445">
        <v>2777</v>
      </c>
      <c r="N938" s="448">
        <v>45716</v>
      </c>
      <c r="O938" s="449" t="s">
        <v>308</v>
      </c>
      <c r="P938" s="450"/>
      <c r="Q938" s="2"/>
      <c r="R938" s="2"/>
    </row>
    <row r="939" spans="2:18" s="451" customFormat="1" ht="15.75" x14ac:dyDescent="0.25">
      <c r="B939" s="443"/>
      <c r="C939" s="457" t="s">
        <v>933</v>
      </c>
      <c r="D939" s="445">
        <v>2777</v>
      </c>
      <c r="E939" s="458" t="s">
        <v>944</v>
      </c>
      <c r="F939" s="446">
        <v>42493</v>
      </c>
      <c r="G939" s="447">
        <v>22540</v>
      </c>
      <c r="H939" s="447">
        <v>22539</v>
      </c>
      <c r="I939" s="447">
        <v>1</v>
      </c>
      <c r="J939" s="957" t="s">
        <v>289</v>
      </c>
      <c r="K939" s="957" t="s">
        <v>261</v>
      </c>
      <c r="L939" s="445" t="s">
        <v>260</v>
      </c>
      <c r="M939" s="445">
        <v>2777</v>
      </c>
      <c r="N939" s="448">
        <v>45716</v>
      </c>
      <c r="O939" s="449" t="s">
        <v>308</v>
      </c>
      <c r="P939" s="450"/>
      <c r="Q939" s="2"/>
      <c r="R939" s="2"/>
    </row>
    <row r="940" spans="2:18" s="451" customFormat="1" ht="15.75" x14ac:dyDescent="0.25">
      <c r="B940" s="443"/>
      <c r="C940" s="457" t="s">
        <v>933</v>
      </c>
      <c r="D940" s="445">
        <v>2777</v>
      </c>
      <c r="E940" s="458" t="s">
        <v>945</v>
      </c>
      <c r="F940" s="446">
        <v>42513</v>
      </c>
      <c r="G940" s="447"/>
      <c r="H940" s="447"/>
      <c r="I940" s="447"/>
      <c r="J940" s="957" t="s">
        <v>289</v>
      </c>
      <c r="K940" s="957" t="s">
        <v>261</v>
      </c>
      <c r="L940" s="445" t="s">
        <v>260</v>
      </c>
      <c r="M940" s="445">
        <v>2777</v>
      </c>
      <c r="N940" s="448">
        <v>45716</v>
      </c>
      <c r="O940" s="449" t="s">
        <v>308</v>
      </c>
      <c r="P940" s="450"/>
      <c r="Q940" s="2"/>
      <c r="R940" s="2"/>
    </row>
    <row r="941" spans="2:18" s="451" customFormat="1" ht="15.75" x14ac:dyDescent="0.25">
      <c r="B941" s="443"/>
      <c r="C941" s="457" t="s">
        <v>933</v>
      </c>
      <c r="D941" s="445">
        <v>2777</v>
      </c>
      <c r="E941" s="458" t="s">
        <v>946</v>
      </c>
      <c r="F941" s="446">
        <v>42513</v>
      </c>
      <c r="G941" s="447"/>
      <c r="H941" s="447"/>
      <c r="I941" s="447"/>
      <c r="J941" s="957" t="s">
        <v>289</v>
      </c>
      <c r="K941" s="957" t="s">
        <v>261</v>
      </c>
      <c r="L941" s="445" t="s">
        <v>260</v>
      </c>
      <c r="M941" s="445">
        <v>2777</v>
      </c>
      <c r="N941" s="448">
        <v>45716</v>
      </c>
      <c r="O941" s="449" t="s">
        <v>308</v>
      </c>
      <c r="P941" s="450"/>
      <c r="Q941" s="2"/>
      <c r="R941" s="2"/>
    </row>
    <row r="942" spans="2:18" s="451" customFormat="1" ht="15.75" x14ac:dyDescent="0.25">
      <c r="B942" s="443"/>
      <c r="C942" s="457" t="s">
        <v>933</v>
      </c>
      <c r="D942" s="445">
        <v>2777</v>
      </c>
      <c r="E942" s="458" t="s">
        <v>947</v>
      </c>
      <c r="F942" s="446">
        <v>42513</v>
      </c>
      <c r="G942" s="447"/>
      <c r="H942" s="447"/>
      <c r="I942" s="447"/>
      <c r="J942" s="957" t="s">
        <v>289</v>
      </c>
      <c r="K942" s="957" t="s">
        <v>261</v>
      </c>
      <c r="L942" s="445" t="s">
        <v>260</v>
      </c>
      <c r="M942" s="445">
        <v>2777</v>
      </c>
      <c r="N942" s="448">
        <v>45716</v>
      </c>
      <c r="O942" s="449" t="s">
        <v>308</v>
      </c>
      <c r="P942" s="450"/>
      <c r="Q942" s="2"/>
      <c r="R942" s="2"/>
    </row>
    <row r="943" spans="2:18" s="451" customFormat="1" ht="15.75" x14ac:dyDescent="0.25">
      <c r="B943" s="443"/>
      <c r="C943" s="457" t="s">
        <v>933</v>
      </c>
      <c r="D943" s="445">
        <v>2777</v>
      </c>
      <c r="E943" s="458" t="s">
        <v>948</v>
      </c>
      <c r="F943" s="446">
        <v>44781</v>
      </c>
      <c r="G943" s="447">
        <v>10294.84</v>
      </c>
      <c r="H943" s="447">
        <v>9436.02</v>
      </c>
      <c r="I943" s="447">
        <v>858.82</v>
      </c>
      <c r="J943" s="957" t="s">
        <v>289</v>
      </c>
      <c r="K943" s="957" t="s">
        <v>261</v>
      </c>
      <c r="L943" s="445" t="s">
        <v>260</v>
      </c>
      <c r="M943" s="445">
        <v>2777</v>
      </c>
      <c r="N943" s="448">
        <v>45716</v>
      </c>
      <c r="O943" s="449" t="s">
        <v>308</v>
      </c>
      <c r="P943" s="450"/>
      <c r="Q943" s="2"/>
      <c r="R943" s="2"/>
    </row>
    <row r="944" spans="2:18" s="451" customFormat="1" ht="15.75" x14ac:dyDescent="0.25">
      <c r="B944" s="443"/>
      <c r="C944" s="457" t="s">
        <v>933</v>
      </c>
      <c r="D944" s="445">
        <v>2777</v>
      </c>
      <c r="E944" s="458" t="s">
        <v>949</v>
      </c>
      <c r="F944" s="446">
        <v>42513</v>
      </c>
      <c r="G944" s="447"/>
      <c r="H944" s="447"/>
      <c r="I944" s="447"/>
      <c r="J944" s="957" t="s">
        <v>289</v>
      </c>
      <c r="K944" s="957" t="s">
        <v>261</v>
      </c>
      <c r="L944" s="445" t="s">
        <v>260</v>
      </c>
      <c r="M944" s="445">
        <v>2777</v>
      </c>
      <c r="N944" s="448">
        <v>45716</v>
      </c>
      <c r="O944" s="449" t="s">
        <v>308</v>
      </c>
      <c r="P944" s="450"/>
      <c r="Q944" s="2"/>
      <c r="R944" s="2"/>
    </row>
    <row r="945" spans="2:18" s="451" customFormat="1" ht="15.75" x14ac:dyDescent="0.25">
      <c r="B945" s="443"/>
      <c r="C945" s="457" t="s">
        <v>933</v>
      </c>
      <c r="D945" s="445">
        <v>2777</v>
      </c>
      <c r="E945" s="458" t="s">
        <v>950</v>
      </c>
      <c r="F945" s="446">
        <v>43644</v>
      </c>
      <c r="G945" s="447">
        <v>10082.06</v>
      </c>
      <c r="H945" s="447">
        <v>10081.06</v>
      </c>
      <c r="I945" s="447">
        <v>1</v>
      </c>
      <c r="J945" s="957" t="s">
        <v>289</v>
      </c>
      <c r="K945" s="957" t="s">
        <v>261</v>
      </c>
      <c r="L945" s="445" t="s">
        <v>260</v>
      </c>
      <c r="M945" s="445">
        <v>2777</v>
      </c>
      <c r="N945" s="448">
        <v>45716</v>
      </c>
      <c r="O945" s="449" t="s">
        <v>308</v>
      </c>
      <c r="P945" s="450"/>
      <c r="Q945" s="2"/>
      <c r="R945" s="2"/>
    </row>
    <row r="946" spans="2:18" s="451" customFormat="1" ht="15.75" x14ac:dyDescent="0.25">
      <c r="B946" s="443"/>
      <c r="C946" s="457" t="s">
        <v>933</v>
      </c>
      <c r="D946" s="445">
        <v>2777</v>
      </c>
      <c r="E946" s="458" t="s">
        <v>951</v>
      </c>
      <c r="F946" s="446">
        <v>45128</v>
      </c>
      <c r="G946" s="447">
        <v>25500</v>
      </c>
      <c r="H946" s="447">
        <v>14874.42</v>
      </c>
      <c r="I946" s="447">
        <v>10625.58</v>
      </c>
      <c r="J946" s="957" t="s">
        <v>289</v>
      </c>
      <c r="K946" s="957" t="s">
        <v>261</v>
      </c>
      <c r="L946" s="445" t="s">
        <v>260</v>
      </c>
      <c r="M946" s="445">
        <v>2777</v>
      </c>
      <c r="N946" s="448">
        <v>45716</v>
      </c>
      <c r="O946" s="449" t="s">
        <v>308</v>
      </c>
      <c r="P946" s="450"/>
      <c r="Q946" s="2"/>
      <c r="R946" s="2"/>
    </row>
    <row r="947" spans="2:18" s="451" customFormat="1" ht="15.75" x14ac:dyDescent="0.25">
      <c r="B947" s="443"/>
      <c r="C947" s="457" t="s">
        <v>952</v>
      </c>
      <c r="D947" s="445">
        <v>2777</v>
      </c>
      <c r="E947" s="458" t="s">
        <v>953</v>
      </c>
      <c r="F947" s="446">
        <v>43825</v>
      </c>
      <c r="G947" s="447">
        <v>11800</v>
      </c>
      <c r="H947" s="447">
        <v>11799</v>
      </c>
      <c r="I947" s="447">
        <v>1</v>
      </c>
      <c r="J947" s="957" t="s">
        <v>289</v>
      </c>
      <c r="K947" s="957" t="s">
        <v>261</v>
      </c>
      <c r="L947" s="445" t="s">
        <v>260</v>
      </c>
      <c r="M947" s="445">
        <v>2777</v>
      </c>
      <c r="N947" s="448">
        <v>45716</v>
      </c>
      <c r="O947" s="449" t="s">
        <v>308</v>
      </c>
      <c r="P947" s="450"/>
      <c r="Q947" s="2"/>
      <c r="R947" s="2"/>
    </row>
    <row r="948" spans="2:18" s="451" customFormat="1" ht="15.75" x14ac:dyDescent="0.25">
      <c r="B948" s="443"/>
      <c r="C948" s="457" t="s">
        <v>954</v>
      </c>
      <c r="D948" s="445">
        <v>2777</v>
      </c>
      <c r="E948" s="458" t="s">
        <v>955</v>
      </c>
      <c r="F948" s="446">
        <v>42513</v>
      </c>
      <c r="G948" s="447"/>
      <c r="H948" s="447"/>
      <c r="I948" s="447"/>
      <c r="J948" s="957" t="s">
        <v>289</v>
      </c>
      <c r="K948" s="957" t="s">
        <v>261</v>
      </c>
      <c r="L948" s="445" t="s">
        <v>260</v>
      </c>
      <c r="M948" s="445">
        <v>2777</v>
      </c>
      <c r="N948" s="448">
        <v>45716</v>
      </c>
      <c r="O948" s="449" t="s">
        <v>308</v>
      </c>
      <c r="P948" s="450"/>
      <c r="Q948" s="2"/>
      <c r="R948" s="2"/>
    </row>
    <row r="949" spans="2:18" s="451" customFormat="1" ht="15.75" x14ac:dyDescent="0.25">
      <c r="B949" s="443"/>
      <c r="C949" s="457" t="s">
        <v>956</v>
      </c>
      <c r="D949" s="445">
        <v>2777</v>
      </c>
      <c r="E949" s="458" t="s">
        <v>957</v>
      </c>
      <c r="F949" s="446">
        <v>42513</v>
      </c>
      <c r="G949" s="447">
        <v>5000</v>
      </c>
      <c r="H949" s="447">
        <v>4999</v>
      </c>
      <c r="I949" s="447">
        <v>1</v>
      </c>
      <c r="J949" s="957" t="s">
        <v>289</v>
      </c>
      <c r="K949" s="957" t="s">
        <v>261</v>
      </c>
      <c r="L949" s="445" t="s">
        <v>260</v>
      </c>
      <c r="M949" s="445">
        <v>2777</v>
      </c>
      <c r="N949" s="448">
        <v>45716</v>
      </c>
      <c r="O949" s="449" t="s">
        <v>308</v>
      </c>
      <c r="P949" s="450"/>
      <c r="Q949" s="2"/>
      <c r="R949" s="2"/>
    </row>
    <row r="950" spans="2:18" s="451" customFormat="1" ht="15.75" x14ac:dyDescent="0.25">
      <c r="B950" s="443"/>
      <c r="C950" s="457" t="s">
        <v>933</v>
      </c>
      <c r="D950" s="445">
        <v>2777</v>
      </c>
      <c r="E950" s="458" t="s">
        <v>958</v>
      </c>
      <c r="F950" s="446">
        <v>42513</v>
      </c>
      <c r="G950" s="447"/>
      <c r="H950" s="447"/>
      <c r="I950" s="447"/>
      <c r="J950" s="957" t="s">
        <v>289</v>
      </c>
      <c r="K950" s="957" t="s">
        <v>261</v>
      </c>
      <c r="L950" s="445" t="s">
        <v>260</v>
      </c>
      <c r="M950" s="445">
        <v>2777</v>
      </c>
      <c r="N950" s="448">
        <v>45716</v>
      </c>
      <c r="O950" s="449" t="s">
        <v>308</v>
      </c>
      <c r="P950" s="450"/>
      <c r="Q950" s="2"/>
      <c r="R950" s="2"/>
    </row>
    <row r="951" spans="2:18" s="451" customFormat="1" ht="15.75" x14ac:dyDescent="0.25">
      <c r="B951" s="443"/>
      <c r="C951" s="457" t="s">
        <v>959</v>
      </c>
      <c r="D951" s="445">
        <v>2777</v>
      </c>
      <c r="E951" s="458" t="s">
        <v>960</v>
      </c>
      <c r="F951" s="446">
        <v>42513</v>
      </c>
      <c r="G951" s="447"/>
      <c r="H951" s="447"/>
      <c r="I951" s="447"/>
      <c r="J951" s="957" t="s">
        <v>289</v>
      </c>
      <c r="K951" s="957" t="s">
        <v>261</v>
      </c>
      <c r="L951" s="445" t="s">
        <v>260</v>
      </c>
      <c r="M951" s="445">
        <v>2777</v>
      </c>
      <c r="N951" s="448">
        <v>45716</v>
      </c>
      <c r="O951" s="449" t="s">
        <v>308</v>
      </c>
      <c r="P951" s="450"/>
      <c r="Q951" s="2"/>
      <c r="R951" s="2"/>
    </row>
    <row r="952" spans="2:18" s="451" customFormat="1" ht="15.75" x14ac:dyDescent="0.25">
      <c r="B952" s="443"/>
      <c r="C952" s="457" t="s">
        <v>961</v>
      </c>
      <c r="D952" s="445">
        <v>2777</v>
      </c>
      <c r="E952" s="458" t="s">
        <v>962</v>
      </c>
      <c r="F952" s="446">
        <v>42513</v>
      </c>
      <c r="G952" s="447">
        <v>5000</v>
      </c>
      <c r="H952" s="447">
        <v>4999</v>
      </c>
      <c r="I952" s="447">
        <v>1</v>
      </c>
      <c r="J952" s="957" t="s">
        <v>289</v>
      </c>
      <c r="K952" s="957" t="s">
        <v>261</v>
      </c>
      <c r="L952" s="445" t="s">
        <v>260</v>
      </c>
      <c r="M952" s="445">
        <v>2777</v>
      </c>
      <c r="N952" s="448">
        <v>45716</v>
      </c>
      <c r="O952" s="449" t="s">
        <v>308</v>
      </c>
      <c r="P952" s="450"/>
      <c r="Q952" s="2"/>
      <c r="R952" s="2"/>
    </row>
    <row r="953" spans="2:18" s="451" customFormat="1" ht="15.75" x14ac:dyDescent="0.25">
      <c r="B953" s="443"/>
      <c r="C953" s="457" t="s">
        <v>961</v>
      </c>
      <c r="D953" s="445">
        <v>2777</v>
      </c>
      <c r="E953" s="458" t="s">
        <v>963</v>
      </c>
      <c r="F953" s="446">
        <v>42513</v>
      </c>
      <c r="G953" s="447"/>
      <c r="H953" s="447"/>
      <c r="I953" s="447"/>
      <c r="J953" s="957" t="s">
        <v>289</v>
      </c>
      <c r="K953" s="957" t="s">
        <v>261</v>
      </c>
      <c r="L953" s="445" t="s">
        <v>260</v>
      </c>
      <c r="M953" s="445">
        <v>2777</v>
      </c>
      <c r="N953" s="448">
        <v>45716</v>
      </c>
      <c r="O953" s="449" t="s">
        <v>308</v>
      </c>
      <c r="P953" s="450"/>
      <c r="Q953" s="2"/>
      <c r="R953" s="2"/>
    </row>
    <row r="954" spans="2:18" s="451" customFormat="1" ht="15.75" x14ac:dyDescent="0.25">
      <c r="B954" s="443"/>
      <c r="C954" s="457" t="s">
        <v>961</v>
      </c>
      <c r="D954" s="445">
        <v>2777</v>
      </c>
      <c r="E954" s="458" t="s">
        <v>964</v>
      </c>
      <c r="F954" s="446">
        <v>42513</v>
      </c>
      <c r="G954" s="447">
        <v>5000</v>
      </c>
      <c r="H954" s="447">
        <v>4999</v>
      </c>
      <c r="I954" s="447">
        <v>1</v>
      </c>
      <c r="J954" s="957" t="s">
        <v>289</v>
      </c>
      <c r="K954" s="957" t="s">
        <v>261</v>
      </c>
      <c r="L954" s="445" t="s">
        <v>260</v>
      </c>
      <c r="M954" s="445">
        <v>2777</v>
      </c>
      <c r="N954" s="448">
        <v>45716</v>
      </c>
      <c r="O954" s="449" t="s">
        <v>308</v>
      </c>
      <c r="P954" s="450"/>
      <c r="Q954" s="2"/>
      <c r="R954" s="2"/>
    </row>
    <row r="955" spans="2:18" s="451" customFormat="1" ht="15.75" x14ac:dyDescent="0.25">
      <c r="B955" s="443"/>
      <c r="C955" s="457" t="s">
        <v>965</v>
      </c>
      <c r="D955" s="445">
        <v>2777</v>
      </c>
      <c r="E955" s="458" t="s">
        <v>966</v>
      </c>
      <c r="F955" s="446">
        <v>42513</v>
      </c>
      <c r="G955" s="447"/>
      <c r="H955" s="447"/>
      <c r="I955" s="447"/>
      <c r="J955" s="957" t="s">
        <v>289</v>
      </c>
      <c r="K955" s="957" t="s">
        <v>261</v>
      </c>
      <c r="L955" s="445" t="s">
        <v>260</v>
      </c>
      <c r="M955" s="445">
        <v>2777</v>
      </c>
      <c r="N955" s="448">
        <v>45716</v>
      </c>
      <c r="O955" s="449" t="s">
        <v>308</v>
      </c>
      <c r="P955" s="450"/>
      <c r="Q955" s="2"/>
      <c r="R955" s="2"/>
    </row>
    <row r="956" spans="2:18" s="451" customFormat="1" ht="15.75" x14ac:dyDescent="0.25">
      <c r="B956" s="443"/>
      <c r="C956" s="457" t="s">
        <v>965</v>
      </c>
      <c r="D956" s="445">
        <v>2777</v>
      </c>
      <c r="E956" s="458" t="s">
        <v>967</v>
      </c>
      <c r="F956" s="446">
        <v>42513</v>
      </c>
      <c r="G956" s="447"/>
      <c r="H956" s="447"/>
      <c r="I956" s="447"/>
      <c r="J956" s="957" t="s">
        <v>289</v>
      </c>
      <c r="K956" s="957" t="s">
        <v>261</v>
      </c>
      <c r="L956" s="445" t="s">
        <v>260</v>
      </c>
      <c r="M956" s="445">
        <v>2777</v>
      </c>
      <c r="N956" s="448">
        <v>45716</v>
      </c>
      <c r="O956" s="449" t="s">
        <v>308</v>
      </c>
      <c r="P956" s="450"/>
      <c r="Q956" s="2"/>
      <c r="R956" s="2"/>
    </row>
    <row r="957" spans="2:18" s="451" customFormat="1" ht="15.75" x14ac:dyDescent="0.25">
      <c r="B957" s="443"/>
      <c r="C957" s="457" t="s">
        <v>968</v>
      </c>
      <c r="D957" s="445">
        <v>2777</v>
      </c>
      <c r="E957" s="458" t="s">
        <v>969</v>
      </c>
      <c r="F957" s="446">
        <v>42513</v>
      </c>
      <c r="G957" s="447"/>
      <c r="H957" s="447"/>
      <c r="I957" s="447"/>
      <c r="J957" s="957" t="s">
        <v>289</v>
      </c>
      <c r="K957" s="957" t="s">
        <v>261</v>
      </c>
      <c r="L957" s="445" t="s">
        <v>260</v>
      </c>
      <c r="M957" s="445">
        <v>2777</v>
      </c>
      <c r="N957" s="448">
        <v>45716</v>
      </c>
      <c r="O957" s="449" t="s">
        <v>308</v>
      </c>
      <c r="P957" s="450"/>
      <c r="Q957" s="2"/>
      <c r="R957" s="2"/>
    </row>
    <row r="958" spans="2:18" s="451" customFormat="1" ht="15.75" x14ac:dyDescent="0.25">
      <c r="B958" s="443"/>
      <c r="C958" s="457" t="s">
        <v>933</v>
      </c>
      <c r="D958" s="445">
        <v>2777</v>
      </c>
      <c r="E958" s="458" t="s">
        <v>970</v>
      </c>
      <c r="F958" s="446">
        <v>42513</v>
      </c>
      <c r="G958" s="447"/>
      <c r="H958" s="447"/>
      <c r="I958" s="447"/>
      <c r="J958" s="957" t="s">
        <v>289</v>
      </c>
      <c r="K958" s="957" t="s">
        <v>261</v>
      </c>
      <c r="L958" s="445" t="s">
        <v>260</v>
      </c>
      <c r="M958" s="445">
        <v>2777</v>
      </c>
      <c r="N958" s="448">
        <v>45716</v>
      </c>
      <c r="O958" s="449" t="s">
        <v>308</v>
      </c>
      <c r="P958" s="450"/>
      <c r="Q958" s="2"/>
      <c r="R958" s="2"/>
    </row>
    <row r="959" spans="2:18" s="451" customFormat="1" ht="15.75" x14ac:dyDescent="0.25">
      <c r="B959" s="443"/>
      <c r="C959" s="457" t="s">
        <v>933</v>
      </c>
      <c r="D959" s="445">
        <v>2777</v>
      </c>
      <c r="E959" s="458" t="s">
        <v>971</v>
      </c>
      <c r="F959" s="446">
        <v>42513</v>
      </c>
      <c r="G959" s="447"/>
      <c r="H959" s="447"/>
      <c r="I959" s="447"/>
      <c r="J959" s="957" t="s">
        <v>289</v>
      </c>
      <c r="K959" s="957" t="s">
        <v>261</v>
      </c>
      <c r="L959" s="445" t="s">
        <v>260</v>
      </c>
      <c r="M959" s="445">
        <v>2777</v>
      </c>
      <c r="N959" s="448">
        <v>45716</v>
      </c>
      <c r="O959" s="449" t="s">
        <v>308</v>
      </c>
      <c r="P959" s="450"/>
      <c r="Q959" s="2"/>
      <c r="R959" s="2"/>
    </row>
    <row r="960" spans="2:18" s="451" customFormat="1" ht="15.75" x14ac:dyDescent="0.25">
      <c r="B960" s="443"/>
      <c r="C960" s="457" t="s">
        <v>968</v>
      </c>
      <c r="D960" s="445">
        <v>2777</v>
      </c>
      <c r="E960" s="458" t="s">
        <v>972</v>
      </c>
      <c r="F960" s="446">
        <v>42513</v>
      </c>
      <c r="G960" s="447"/>
      <c r="H960" s="447"/>
      <c r="I960" s="447"/>
      <c r="J960" s="957" t="s">
        <v>289</v>
      </c>
      <c r="K960" s="957" t="s">
        <v>261</v>
      </c>
      <c r="L960" s="445" t="s">
        <v>260</v>
      </c>
      <c r="M960" s="445">
        <v>2777</v>
      </c>
      <c r="N960" s="448">
        <v>45716</v>
      </c>
      <c r="O960" s="449" t="s">
        <v>308</v>
      </c>
      <c r="P960" s="450"/>
      <c r="Q960" s="2"/>
      <c r="R960" s="2"/>
    </row>
    <row r="961" spans="2:18" s="451" customFormat="1" ht="15.75" x14ac:dyDescent="0.25">
      <c r="B961" s="443"/>
      <c r="C961" s="457" t="s">
        <v>933</v>
      </c>
      <c r="D961" s="445">
        <v>2777</v>
      </c>
      <c r="E961" s="458" t="s">
        <v>973</v>
      </c>
      <c r="F961" s="446">
        <v>44781</v>
      </c>
      <c r="G961" s="447">
        <v>10294.84</v>
      </c>
      <c r="H961" s="447">
        <v>9436.0020000000004</v>
      </c>
      <c r="I961" s="447">
        <v>858.82</v>
      </c>
      <c r="J961" s="957" t="s">
        <v>289</v>
      </c>
      <c r="K961" s="957" t="s">
        <v>261</v>
      </c>
      <c r="L961" s="445" t="s">
        <v>260</v>
      </c>
      <c r="M961" s="445">
        <v>2777</v>
      </c>
      <c r="N961" s="448">
        <v>45716</v>
      </c>
      <c r="O961" s="449" t="s">
        <v>308</v>
      </c>
      <c r="P961" s="450"/>
      <c r="Q961" s="2"/>
      <c r="R961" s="2"/>
    </row>
    <row r="962" spans="2:18" s="451" customFormat="1" ht="15.75" x14ac:dyDescent="0.25">
      <c r="B962" s="443"/>
      <c r="C962" s="457" t="s">
        <v>968</v>
      </c>
      <c r="D962" s="445">
        <v>2777</v>
      </c>
      <c r="E962" s="458" t="s">
        <v>974</v>
      </c>
      <c r="F962" s="446">
        <v>43644</v>
      </c>
      <c r="G962" s="447">
        <v>10082.06</v>
      </c>
      <c r="H962" s="447">
        <v>10082.06</v>
      </c>
      <c r="I962" s="447">
        <v>1</v>
      </c>
      <c r="J962" s="957" t="s">
        <v>289</v>
      </c>
      <c r="K962" s="957" t="s">
        <v>261</v>
      </c>
      <c r="L962" s="445" t="s">
        <v>260</v>
      </c>
      <c r="M962" s="445">
        <v>2777</v>
      </c>
      <c r="N962" s="448">
        <v>45716</v>
      </c>
      <c r="O962" s="449" t="s">
        <v>308</v>
      </c>
      <c r="P962" s="450"/>
      <c r="Q962" s="2"/>
      <c r="R962" s="2"/>
    </row>
    <row r="963" spans="2:18" s="451" customFormat="1" ht="15.75" x14ac:dyDescent="0.25">
      <c r="B963" s="443"/>
      <c r="C963" s="457" t="s">
        <v>933</v>
      </c>
      <c r="D963" s="445">
        <v>2777</v>
      </c>
      <c r="E963" s="458" t="s">
        <v>975</v>
      </c>
      <c r="F963" s="446">
        <v>42513</v>
      </c>
      <c r="G963" s="447"/>
      <c r="H963" s="447"/>
      <c r="I963" s="447"/>
      <c r="J963" s="957" t="s">
        <v>289</v>
      </c>
      <c r="K963" s="957" t="s">
        <v>261</v>
      </c>
      <c r="L963" s="445" t="s">
        <v>260</v>
      </c>
      <c r="M963" s="445">
        <v>2777</v>
      </c>
      <c r="N963" s="448">
        <v>45716</v>
      </c>
      <c r="O963" s="449" t="s">
        <v>308</v>
      </c>
      <c r="P963" s="450"/>
      <c r="Q963" s="2"/>
      <c r="R963" s="2"/>
    </row>
    <row r="964" spans="2:18" s="451" customFormat="1" ht="15.75" x14ac:dyDescent="0.25">
      <c r="B964" s="443"/>
      <c r="C964" s="457" t="s">
        <v>933</v>
      </c>
      <c r="D964" s="445">
        <v>2777</v>
      </c>
      <c r="E964" s="458" t="s">
        <v>976</v>
      </c>
      <c r="F964" s="446">
        <v>42513</v>
      </c>
      <c r="G964" s="447"/>
      <c r="H964" s="447"/>
      <c r="I964" s="447"/>
      <c r="J964" s="957" t="s">
        <v>289</v>
      </c>
      <c r="K964" s="957" t="s">
        <v>261</v>
      </c>
      <c r="L964" s="445" t="s">
        <v>260</v>
      </c>
      <c r="M964" s="445">
        <v>2777</v>
      </c>
      <c r="N964" s="448">
        <v>45716</v>
      </c>
      <c r="O964" s="449" t="s">
        <v>308</v>
      </c>
      <c r="P964" s="450"/>
      <c r="Q964" s="2"/>
      <c r="R964" s="2"/>
    </row>
    <row r="965" spans="2:18" s="451" customFormat="1" ht="15.75" x14ac:dyDescent="0.25">
      <c r="B965" s="443"/>
      <c r="C965" s="457" t="s">
        <v>977</v>
      </c>
      <c r="D965" s="445">
        <v>2777</v>
      </c>
      <c r="E965" s="458" t="s">
        <v>978</v>
      </c>
      <c r="F965" s="446">
        <v>44523</v>
      </c>
      <c r="G965" s="447">
        <v>16639</v>
      </c>
      <c r="H965" s="447">
        <v>16638</v>
      </c>
      <c r="I965" s="447">
        <v>1</v>
      </c>
      <c r="J965" s="957" t="s">
        <v>289</v>
      </c>
      <c r="K965" s="957" t="s">
        <v>261</v>
      </c>
      <c r="L965" s="445" t="s">
        <v>260</v>
      </c>
      <c r="M965" s="445">
        <v>2777</v>
      </c>
      <c r="N965" s="448">
        <v>45716</v>
      </c>
      <c r="O965" s="449" t="s">
        <v>308</v>
      </c>
      <c r="P965" s="450"/>
      <c r="Q965" s="2"/>
      <c r="R965" s="2"/>
    </row>
    <row r="966" spans="2:18" s="451" customFormat="1" ht="15.75" x14ac:dyDescent="0.25">
      <c r="B966" s="443"/>
      <c r="C966" s="457" t="s">
        <v>977</v>
      </c>
      <c r="D966" s="445">
        <v>2777</v>
      </c>
      <c r="E966" s="458" t="s">
        <v>979</v>
      </c>
      <c r="F966" s="446">
        <v>42513</v>
      </c>
      <c r="G966" s="447">
        <v>5000</v>
      </c>
      <c r="H966" s="447">
        <v>4999</v>
      </c>
      <c r="I966" s="447">
        <v>1</v>
      </c>
      <c r="J966" s="957" t="s">
        <v>289</v>
      </c>
      <c r="K966" s="957" t="s">
        <v>261</v>
      </c>
      <c r="L966" s="445" t="s">
        <v>260</v>
      </c>
      <c r="M966" s="445">
        <v>2777</v>
      </c>
      <c r="N966" s="448">
        <v>45716</v>
      </c>
      <c r="O966" s="449" t="s">
        <v>308</v>
      </c>
      <c r="P966" s="450"/>
      <c r="Q966" s="2"/>
      <c r="R966" s="2"/>
    </row>
    <row r="967" spans="2:18" s="451" customFormat="1" ht="15.75" x14ac:dyDescent="0.25">
      <c r="B967" s="443"/>
      <c r="C967" s="457" t="s">
        <v>961</v>
      </c>
      <c r="D967" s="445">
        <v>2777</v>
      </c>
      <c r="E967" s="458" t="s">
        <v>980</v>
      </c>
      <c r="F967" s="446">
        <v>42513</v>
      </c>
      <c r="G967" s="447"/>
      <c r="H967" s="447"/>
      <c r="I967" s="447"/>
      <c r="J967" s="957" t="s">
        <v>289</v>
      </c>
      <c r="K967" s="957" t="s">
        <v>261</v>
      </c>
      <c r="L967" s="445" t="s">
        <v>260</v>
      </c>
      <c r="M967" s="445">
        <v>2777</v>
      </c>
      <c r="N967" s="448">
        <v>45716</v>
      </c>
      <c r="O967" s="449" t="s">
        <v>308</v>
      </c>
      <c r="P967" s="450"/>
      <c r="Q967" s="2"/>
      <c r="R967" s="2"/>
    </row>
    <row r="968" spans="2:18" s="451" customFormat="1" ht="15.75" x14ac:dyDescent="0.25">
      <c r="B968" s="443"/>
      <c r="C968" s="457" t="s">
        <v>965</v>
      </c>
      <c r="D968" s="445">
        <v>2777</v>
      </c>
      <c r="E968" s="458" t="s">
        <v>981</v>
      </c>
      <c r="F968" s="446">
        <v>42513</v>
      </c>
      <c r="G968" s="447"/>
      <c r="H968" s="447"/>
      <c r="I968" s="447"/>
      <c r="J968" s="957" t="s">
        <v>289</v>
      </c>
      <c r="K968" s="957" t="s">
        <v>261</v>
      </c>
      <c r="L968" s="445" t="s">
        <v>260</v>
      </c>
      <c r="M968" s="445">
        <v>2777</v>
      </c>
      <c r="N968" s="448">
        <v>45716</v>
      </c>
      <c r="O968" s="449" t="s">
        <v>308</v>
      </c>
      <c r="P968" s="450"/>
      <c r="Q968" s="2"/>
      <c r="R968" s="2"/>
    </row>
    <row r="969" spans="2:18" s="451" customFormat="1" ht="15.75" x14ac:dyDescent="0.25">
      <c r="B969" s="443"/>
      <c r="C969" s="457" t="s">
        <v>982</v>
      </c>
      <c r="D969" s="445">
        <v>2777</v>
      </c>
      <c r="E969" s="458" t="s">
        <v>983</v>
      </c>
      <c r="F969" s="446">
        <v>42513</v>
      </c>
      <c r="G969" s="447"/>
      <c r="H969" s="447"/>
      <c r="I969" s="447"/>
      <c r="J969" s="957" t="s">
        <v>289</v>
      </c>
      <c r="K969" s="957" t="s">
        <v>261</v>
      </c>
      <c r="L969" s="445" t="s">
        <v>260</v>
      </c>
      <c r="M969" s="445">
        <v>2777</v>
      </c>
      <c r="N969" s="448">
        <v>45716</v>
      </c>
      <c r="O969" s="449" t="s">
        <v>308</v>
      </c>
      <c r="P969" s="450"/>
      <c r="Q969" s="2"/>
      <c r="R969" s="2"/>
    </row>
    <row r="970" spans="2:18" s="451" customFormat="1" ht="15.75" x14ac:dyDescent="0.25">
      <c r="B970" s="443"/>
      <c r="C970" s="457" t="s">
        <v>984</v>
      </c>
      <c r="D970" s="445">
        <v>2777</v>
      </c>
      <c r="E970" s="458">
        <v>10886</v>
      </c>
      <c r="F970" s="446">
        <v>42513</v>
      </c>
      <c r="G970" s="447"/>
      <c r="H970" s="447"/>
      <c r="I970" s="447"/>
      <c r="J970" s="957" t="s">
        <v>289</v>
      </c>
      <c r="K970" s="957" t="s">
        <v>261</v>
      </c>
      <c r="L970" s="445" t="s">
        <v>260</v>
      </c>
      <c r="M970" s="445">
        <v>2777</v>
      </c>
      <c r="N970" s="448">
        <v>45716</v>
      </c>
      <c r="O970" s="449" t="s">
        <v>308</v>
      </c>
      <c r="P970" s="450"/>
      <c r="Q970" s="2"/>
      <c r="R970" s="2"/>
    </row>
    <row r="971" spans="2:18" s="451" customFormat="1" ht="15.75" x14ac:dyDescent="0.25">
      <c r="B971" s="443"/>
      <c r="C971" s="457" t="s">
        <v>933</v>
      </c>
      <c r="D971" s="445">
        <v>2777</v>
      </c>
      <c r="E971" s="458" t="s">
        <v>985</v>
      </c>
      <c r="F971" s="446">
        <v>43397</v>
      </c>
      <c r="G971" s="447">
        <v>20000</v>
      </c>
      <c r="H971" s="447">
        <v>19999</v>
      </c>
      <c r="I971" s="447">
        <v>1</v>
      </c>
      <c r="J971" s="957" t="s">
        <v>289</v>
      </c>
      <c r="K971" s="957" t="s">
        <v>261</v>
      </c>
      <c r="L971" s="445" t="s">
        <v>260</v>
      </c>
      <c r="M971" s="445">
        <v>2777</v>
      </c>
      <c r="N971" s="448">
        <v>45716</v>
      </c>
      <c r="O971" s="449" t="s">
        <v>308</v>
      </c>
      <c r="P971" s="450"/>
      <c r="Q971" s="2"/>
      <c r="R971" s="2"/>
    </row>
    <row r="972" spans="2:18" s="451" customFormat="1" ht="15.75" x14ac:dyDescent="0.25">
      <c r="B972" s="443"/>
      <c r="C972" s="457" t="s">
        <v>933</v>
      </c>
      <c r="D972" s="445">
        <v>2777</v>
      </c>
      <c r="E972" s="458" t="s">
        <v>986</v>
      </c>
      <c r="F972" s="446">
        <v>44180</v>
      </c>
      <c r="G972" s="447">
        <v>20000</v>
      </c>
      <c r="H972" s="447">
        <v>19999</v>
      </c>
      <c r="I972" s="447">
        <v>1</v>
      </c>
      <c r="J972" s="957" t="s">
        <v>289</v>
      </c>
      <c r="K972" s="957" t="s">
        <v>261</v>
      </c>
      <c r="L972" s="445" t="s">
        <v>260</v>
      </c>
      <c r="M972" s="445">
        <v>2777</v>
      </c>
      <c r="N972" s="448">
        <v>45716</v>
      </c>
      <c r="O972" s="449" t="s">
        <v>308</v>
      </c>
      <c r="P972" s="450"/>
      <c r="Q972" s="2"/>
      <c r="R972" s="2"/>
    </row>
    <row r="973" spans="2:18" s="451" customFormat="1" ht="15.75" x14ac:dyDescent="0.25">
      <c r="B973" s="443"/>
      <c r="C973" s="457" t="s">
        <v>933</v>
      </c>
      <c r="D973" s="445">
        <v>2777</v>
      </c>
      <c r="E973" s="458" t="s">
        <v>987</v>
      </c>
      <c r="F973" s="446">
        <v>42513</v>
      </c>
      <c r="G973" s="447"/>
      <c r="H973" s="447"/>
      <c r="I973" s="447"/>
      <c r="J973" s="957" t="s">
        <v>289</v>
      </c>
      <c r="K973" s="957" t="s">
        <v>261</v>
      </c>
      <c r="L973" s="445" t="s">
        <v>260</v>
      </c>
      <c r="M973" s="445">
        <v>2777</v>
      </c>
      <c r="N973" s="448">
        <v>45716</v>
      </c>
      <c r="O973" s="449" t="s">
        <v>308</v>
      </c>
      <c r="P973" s="450"/>
      <c r="Q973" s="2"/>
      <c r="R973" s="2"/>
    </row>
    <row r="974" spans="2:18" s="451" customFormat="1" ht="15.75" x14ac:dyDescent="0.25">
      <c r="B974" s="443"/>
      <c r="C974" s="457" t="s">
        <v>933</v>
      </c>
      <c r="D974" s="445">
        <v>2777</v>
      </c>
      <c r="E974" s="458">
        <v>11340</v>
      </c>
      <c r="F974" s="446">
        <v>45450</v>
      </c>
      <c r="G974" s="447">
        <v>17000</v>
      </c>
      <c r="H974" s="447">
        <v>5194.1400000000003</v>
      </c>
      <c r="I974" s="447">
        <v>11805.86</v>
      </c>
      <c r="J974" s="957" t="s">
        <v>289</v>
      </c>
      <c r="K974" s="957" t="s">
        <v>261</v>
      </c>
      <c r="L974" s="445" t="s">
        <v>260</v>
      </c>
      <c r="M974" s="445">
        <v>2777</v>
      </c>
      <c r="N974" s="448">
        <v>45716</v>
      </c>
      <c r="O974" s="449" t="s">
        <v>308</v>
      </c>
      <c r="P974" s="450"/>
      <c r="Q974" s="2"/>
      <c r="R974" s="2"/>
    </row>
    <row r="975" spans="2:18" s="451" customFormat="1" ht="15.75" x14ac:dyDescent="0.25">
      <c r="B975" s="443"/>
      <c r="C975" s="457" t="s">
        <v>933</v>
      </c>
      <c r="D975" s="445">
        <v>2777</v>
      </c>
      <c r="E975" s="458" t="s">
        <v>868</v>
      </c>
      <c r="F975" s="446">
        <v>42513</v>
      </c>
      <c r="G975" s="447"/>
      <c r="H975" s="447"/>
      <c r="I975" s="447"/>
      <c r="J975" s="957" t="s">
        <v>289</v>
      </c>
      <c r="K975" s="957" t="s">
        <v>261</v>
      </c>
      <c r="L975" s="445" t="s">
        <v>260</v>
      </c>
      <c r="M975" s="445">
        <v>2777</v>
      </c>
      <c r="N975" s="448">
        <v>45716</v>
      </c>
      <c r="O975" s="449" t="s">
        <v>308</v>
      </c>
      <c r="P975" s="450"/>
      <c r="Q975" s="2"/>
      <c r="R975" s="2"/>
    </row>
    <row r="976" spans="2:18" s="451" customFormat="1" ht="15.75" x14ac:dyDescent="0.25">
      <c r="B976" s="443"/>
      <c r="C976" s="457" t="s">
        <v>988</v>
      </c>
      <c r="D976" s="445">
        <v>2777</v>
      </c>
      <c r="E976" s="458" t="s">
        <v>989</v>
      </c>
      <c r="F976" s="446">
        <v>42513</v>
      </c>
      <c r="G976" s="447"/>
      <c r="H976" s="447"/>
      <c r="I976" s="447"/>
      <c r="J976" s="957" t="s">
        <v>289</v>
      </c>
      <c r="K976" s="957" t="s">
        <v>261</v>
      </c>
      <c r="L976" s="445" t="s">
        <v>260</v>
      </c>
      <c r="M976" s="445">
        <v>2777</v>
      </c>
      <c r="N976" s="448">
        <v>45716</v>
      </c>
      <c r="O976" s="449" t="s">
        <v>308</v>
      </c>
      <c r="P976" s="450"/>
      <c r="Q976" s="2"/>
      <c r="R976" s="2"/>
    </row>
    <row r="977" spans="2:18" s="451" customFormat="1" ht="15.75" x14ac:dyDescent="0.25">
      <c r="B977" s="443"/>
      <c r="C977" s="460" t="s">
        <v>990</v>
      </c>
      <c r="D977" s="445">
        <v>2777</v>
      </c>
      <c r="E977" s="458" t="s">
        <v>991</v>
      </c>
      <c r="F977" s="446">
        <v>42513</v>
      </c>
      <c r="G977" s="447"/>
      <c r="H977" s="447"/>
      <c r="I977" s="447"/>
      <c r="J977" s="957" t="s">
        <v>289</v>
      </c>
      <c r="K977" s="957" t="s">
        <v>261</v>
      </c>
      <c r="L977" s="445" t="s">
        <v>260</v>
      </c>
      <c r="M977" s="445">
        <v>2777</v>
      </c>
      <c r="N977" s="448">
        <v>45716</v>
      </c>
      <c r="O977" s="449" t="s">
        <v>308</v>
      </c>
      <c r="P977" s="450"/>
      <c r="Q977" s="2"/>
      <c r="R977" s="2"/>
    </row>
    <row r="978" spans="2:18" s="451" customFormat="1" ht="15.75" x14ac:dyDescent="0.25">
      <c r="B978" s="443"/>
      <c r="C978" s="457" t="s">
        <v>990</v>
      </c>
      <c r="D978" s="445">
        <v>2777</v>
      </c>
      <c r="E978" s="458" t="s">
        <v>992</v>
      </c>
      <c r="F978" s="446">
        <v>42513</v>
      </c>
      <c r="G978" s="447"/>
      <c r="H978" s="447"/>
      <c r="I978" s="447"/>
      <c r="J978" s="957" t="s">
        <v>289</v>
      </c>
      <c r="K978" s="957" t="s">
        <v>261</v>
      </c>
      <c r="L978" s="445" t="s">
        <v>260</v>
      </c>
      <c r="M978" s="445">
        <v>2777</v>
      </c>
      <c r="N978" s="448">
        <v>45716</v>
      </c>
      <c r="O978" s="449" t="s">
        <v>308</v>
      </c>
      <c r="P978" s="450"/>
      <c r="Q978" s="2"/>
      <c r="R978" s="2"/>
    </row>
    <row r="979" spans="2:18" s="451" customFormat="1" ht="15.75" x14ac:dyDescent="0.25">
      <c r="B979" s="443"/>
      <c r="C979" s="460" t="s">
        <v>990</v>
      </c>
      <c r="D979" s="445">
        <v>2777</v>
      </c>
      <c r="E979" s="458" t="s">
        <v>993</v>
      </c>
      <c r="F979" s="446">
        <v>44180</v>
      </c>
      <c r="G979" s="447">
        <v>10000.870000000001</v>
      </c>
      <c r="H979" s="447">
        <v>9999.8700000000008</v>
      </c>
      <c r="I979" s="447">
        <v>1</v>
      </c>
      <c r="J979" s="957" t="s">
        <v>289</v>
      </c>
      <c r="K979" s="957" t="s">
        <v>261</v>
      </c>
      <c r="L979" s="445" t="s">
        <v>260</v>
      </c>
      <c r="M979" s="445">
        <v>2777</v>
      </c>
      <c r="N979" s="448">
        <v>45716</v>
      </c>
      <c r="O979" s="449" t="s">
        <v>308</v>
      </c>
      <c r="P979" s="450"/>
      <c r="Q979" s="2"/>
      <c r="R979" s="2"/>
    </row>
    <row r="980" spans="2:18" s="451" customFormat="1" ht="15.75" x14ac:dyDescent="0.25">
      <c r="B980" s="443"/>
      <c r="C980" s="457" t="s">
        <v>994</v>
      </c>
      <c r="D980" s="445">
        <v>2777</v>
      </c>
      <c r="E980" s="458" t="s">
        <v>995</v>
      </c>
      <c r="F980" s="446">
        <v>42513</v>
      </c>
      <c r="G980" s="447"/>
      <c r="H980" s="447"/>
      <c r="I980" s="447"/>
      <c r="J980" s="957" t="s">
        <v>289</v>
      </c>
      <c r="K980" s="957" t="s">
        <v>261</v>
      </c>
      <c r="L980" s="445" t="s">
        <v>260</v>
      </c>
      <c r="M980" s="445">
        <v>2777</v>
      </c>
      <c r="N980" s="448">
        <v>45716</v>
      </c>
      <c r="O980" s="449" t="s">
        <v>308</v>
      </c>
      <c r="P980" s="450"/>
      <c r="Q980" s="2"/>
      <c r="R980" s="2"/>
    </row>
    <row r="981" spans="2:18" s="451" customFormat="1" ht="15.75" x14ac:dyDescent="0.25">
      <c r="B981" s="443"/>
      <c r="C981" s="457" t="s">
        <v>990</v>
      </c>
      <c r="D981" s="445">
        <v>2777</v>
      </c>
      <c r="E981" s="458" t="s">
        <v>996</v>
      </c>
      <c r="F981" s="446">
        <v>42513</v>
      </c>
      <c r="G981" s="447"/>
      <c r="H981" s="447"/>
      <c r="I981" s="447"/>
      <c r="J981" s="957" t="s">
        <v>289</v>
      </c>
      <c r="K981" s="957" t="s">
        <v>261</v>
      </c>
      <c r="L981" s="445" t="s">
        <v>260</v>
      </c>
      <c r="M981" s="445">
        <v>2777</v>
      </c>
      <c r="N981" s="448">
        <v>45716</v>
      </c>
      <c r="O981" s="449" t="s">
        <v>308</v>
      </c>
      <c r="P981" s="450"/>
      <c r="Q981" s="2"/>
      <c r="R981" s="2"/>
    </row>
    <row r="982" spans="2:18" s="451" customFormat="1" ht="15.75" x14ac:dyDescent="0.25">
      <c r="B982" s="443"/>
      <c r="C982" s="457" t="s">
        <v>997</v>
      </c>
      <c r="D982" s="445">
        <v>2777</v>
      </c>
      <c r="E982" s="458" t="s">
        <v>998</v>
      </c>
      <c r="F982" s="446">
        <v>42513</v>
      </c>
      <c r="G982" s="447"/>
      <c r="H982" s="447"/>
      <c r="I982" s="447"/>
      <c r="J982" s="957" t="s">
        <v>289</v>
      </c>
      <c r="K982" s="957" t="s">
        <v>261</v>
      </c>
      <c r="L982" s="445" t="s">
        <v>260</v>
      </c>
      <c r="M982" s="445">
        <v>2777</v>
      </c>
      <c r="N982" s="448">
        <v>45716</v>
      </c>
      <c r="O982" s="449" t="s">
        <v>308</v>
      </c>
      <c r="P982" s="450"/>
      <c r="Q982" s="2"/>
      <c r="R982" s="2"/>
    </row>
    <row r="983" spans="2:18" s="451" customFormat="1" ht="15.75" x14ac:dyDescent="0.25">
      <c r="B983" s="443"/>
      <c r="C983" s="457" t="s">
        <v>994</v>
      </c>
      <c r="D983" s="445">
        <v>2777</v>
      </c>
      <c r="E983" s="458" t="s">
        <v>999</v>
      </c>
      <c r="F983" s="446">
        <v>42513</v>
      </c>
      <c r="G983" s="447"/>
      <c r="H983" s="447"/>
      <c r="I983" s="447"/>
      <c r="J983" s="957" t="s">
        <v>289</v>
      </c>
      <c r="K983" s="957" t="s">
        <v>261</v>
      </c>
      <c r="L983" s="445" t="s">
        <v>260</v>
      </c>
      <c r="M983" s="445">
        <v>2777</v>
      </c>
      <c r="N983" s="448">
        <v>45716</v>
      </c>
      <c r="O983" s="449" t="s">
        <v>308</v>
      </c>
      <c r="P983" s="450"/>
      <c r="Q983" s="2"/>
      <c r="R983" s="2"/>
    </row>
    <row r="984" spans="2:18" s="451" customFormat="1" ht="15.75" x14ac:dyDescent="0.25">
      <c r="B984" s="443"/>
      <c r="C984" s="457" t="s">
        <v>997</v>
      </c>
      <c r="D984" s="445">
        <v>2777</v>
      </c>
      <c r="E984" s="458" t="s">
        <v>1000</v>
      </c>
      <c r="F984" s="446">
        <v>44544</v>
      </c>
      <c r="G984" s="447">
        <v>17481.66</v>
      </c>
      <c r="H984" s="447">
        <v>17480.66</v>
      </c>
      <c r="I984" s="447">
        <v>1</v>
      </c>
      <c r="J984" s="957" t="s">
        <v>289</v>
      </c>
      <c r="K984" s="957" t="s">
        <v>261</v>
      </c>
      <c r="L984" s="445" t="s">
        <v>260</v>
      </c>
      <c r="M984" s="445">
        <v>2777</v>
      </c>
      <c r="N984" s="448">
        <v>45716</v>
      </c>
      <c r="O984" s="449" t="s">
        <v>308</v>
      </c>
      <c r="P984" s="450"/>
      <c r="Q984" s="2"/>
      <c r="R984" s="2"/>
    </row>
    <row r="985" spans="2:18" s="451" customFormat="1" ht="15.75" x14ac:dyDescent="0.25">
      <c r="B985" s="443"/>
      <c r="C985" s="457" t="s">
        <v>990</v>
      </c>
      <c r="D985" s="445">
        <v>2777</v>
      </c>
      <c r="E985" s="458" t="s">
        <v>1001</v>
      </c>
      <c r="F985" s="446">
        <v>42513</v>
      </c>
      <c r="G985" s="447"/>
      <c r="H985" s="447"/>
      <c r="I985" s="447"/>
      <c r="J985" s="957" t="s">
        <v>289</v>
      </c>
      <c r="K985" s="957" t="s">
        <v>261</v>
      </c>
      <c r="L985" s="445" t="s">
        <v>260</v>
      </c>
      <c r="M985" s="445">
        <v>2777</v>
      </c>
      <c r="N985" s="448">
        <v>45716</v>
      </c>
      <c r="O985" s="449" t="s">
        <v>308</v>
      </c>
      <c r="P985" s="450"/>
      <c r="Q985" s="2"/>
      <c r="R985" s="2"/>
    </row>
    <row r="986" spans="2:18" s="451" customFormat="1" ht="15.75" x14ac:dyDescent="0.25">
      <c r="B986" s="443"/>
      <c r="C986" s="457" t="s">
        <v>1002</v>
      </c>
      <c r="D986" s="445">
        <v>2777</v>
      </c>
      <c r="E986" s="458" t="s">
        <v>1003</v>
      </c>
      <c r="F986" s="446">
        <v>43469</v>
      </c>
      <c r="G986" s="447">
        <v>3000</v>
      </c>
      <c r="H986" s="447">
        <v>2999</v>
      </c>
      <c r="I986" s="447">
        <v>1</v>
      </c>
      <c r="J986" s="957" t="s">
        <v>289</v>
      </c>
      <c r="K986" s="957" t="s">
        <v>261</v>
      </c>
      <c r="L986" s="445" t="s">
        <v>260</v>
      </c>
      <c r="M986" s="445">
        <v>2777</v>
      </c>
      <c r="N986" s="448">
        <v>45716</v>
      </c>
      <c r="O986" s="449" t="s">
        <v>308</v>
      </c>
      <c r="P986" s="450"/>
      <c r="Q986" s="2"/>
      <c r="R986" s="2"/>
    </row>
    <row r="987" spans="2:18" s="451" customFormat="1" ht="15.75" x14ac:dyDescent="0.25">
      <c r="B987" s="443"/>
      <c r="C987" s="457" t="s">
        <v>997</v>
      </c>
      <c r="D987" s="445">
        <v>2777</v>
      </c>
      <c r="E987" s="458" t="s">
        <v>1004</v>
      </c>
      <c r="F987" s="446">
        <v>44774</v>
      </c>
      <c r="G987" s="447">
        <v>17128.75</v>
      </c>
      <c r="H987" s="447">
        <v>15700.44</v>
      </c>
      <c r="I987" s="447">
        <v>1428.31</v>
      </c>
      <c r="J987" s="957" t="s">
        <v>289</v>
      </c>
      <c r="K987" s="957" t="s">
        <v>261</v>
      </c>
      <c r="L987" s="445" t="s">
        <v>260</v>
      </c>
      <c r="M987" s="445">
        <v>2777</v>
      </c>
      <c r="N987" s="448">
        <v>45716</v>
      </c>
      <c r="O987" s="449" t="s">
        <v>308</v>
      </c>
      <c r="P987" s="450"/>
      <c r="Q987" s="2"/>
      <c r="R987" s="2"/>
    </row>
    <row r="988" spans="2:18" s="451" customFormat="1" ht="15.75" x14ac:dyDescent="0.25">
      <c r="B988" s="443"/>
      <c r="C988" s="457" t="s">
        <v>990</v>
      </c>
      <c r="D988" s="445">
        <v>2777</v>
      </c>
      <c r="E988" s="458" t="s">
        <v>1005</v>
      </c>
      <c r="F988" s="446">
        <v>42513</v>
      </c>
      <c r="G988" s="447"/>
      <c r="H988" s="447"/>
      <c r="I988" s="447"/>
      <c r="J988" s="957" t="s">
        <v>289</v>
      </c>
      <c r="K988" s="957" t="s">
        <v>261</v>
      </c>
      <c r="L988" s="445" t="s">
        <v>260</v>
      </c>
      <c r="M988" s="445">
        <v>2777</v>
      </c>
      <c r="N988" s="448">
        <v>45716</v>
      </c>
      <c r="O988" s="449" t="s">
        <v>308</v>
      </c>
      <c r="P988" s="450"/>
      <c r="Q988" s="2"/>
      <c r="R988" s="2"/>
    </row>
    <row r="989" spans="2:18" s="451" customFormat="1" ht="15.75" x14ac:dyDescent="0.25">
      <c r="B989" s="443"/>
      <c r="C989" s="457" t="s">
        <v>990</v>
      </c>
      <c r="D989" s="445">
        <v>2777</v>
      </c>
      <c r="E989" s="458" t="s">
        <v>1006</v>
      </c>
      <c r="F989" s="446">
        <v>42513</v>
      </c>
      <c r="G989" s="447"/>
      <c r="H989" s="447"/>
      <c r="I989" s="447"/>
      <c r="J989" s="957" t="s">
        <v>289</v>
      </c>
      <c r="K989" s="957" t="s">
        <v>261</v>
      </c>
      <c r="L989" s="445" t="s">
        <v>260</v>
      </c>
      <c r="M989" s="445">
        <v>2777</v>
      </c>
      <c r="N989" s="448">
        <v>45716</v>
      </c>
      <c r="O989" s="449" t="s">
        <v>308</v>
      </c>
      <c r="P989" s="450"/>
      <c r="Q989" s="2"/>
      <c r="R989" s="2"/>
    </row>
    <row r="990" spans="2:18" s="451" customFormat="1" ht="15.75" x14ac:dyDescent="0.25">
      <c r="B990" s="443"/>
      <c r="C990" s="457" t="s">
        <v>1007</v>
      </c>
      <c r="D990" s="445">
        <v>2777</v>
      </c>
      <c r="E990" s="458" t="s">
        <v>868</v>
      </c>
      <c r="F990" s="446">
        <v>42513</v>
      </c>
      <c r="G990" s="447"/>
      <c r="H990" s="447"/>
      <c r="I990" s="447"/>
      <c r="J990" s="957" t="s">
        <v>289</v>
      </c>
      <c r="K990" s="957" t="s">
        <v>261</v>
      </c>
      <c r="L990" s="445" t="s">
        <v>260</v>
      </c>
      <c r="M990" s="445">
        <v>2777</v>
      </c>
      <c r="N990" s="448">
        <v>45716</v>
      </c>
      <c r="O990" s="449" t="s">
        <v>308</v>
      </c>
      <c r="P990" s="450"/>
      <c r="Q990" s="2"/>
      <c r="R990" s="2"/>
    </row>
    <row r="991" spans="2:18" s="451" customFormat="1" ht="15.75" x14ac:dyDescent="0.25">
      <c r="B991" s="443"/>
      <c r="C991" s="457" t="s">
        <v>1008</v>
      </c>
      <c r="D991" s="445">
        <v>2777</v>
      </c>
      <c r="E991" s="458" t="s">
        <v>1009</v>
      </c>
      <c r="F991" s="446">
        <v>44774</v>
      </c>
      <c r="G991" s="447">
        <v>17128.75</v>
      </c>
      <c r="H991" s="447">
        <v>15700.44</v>
      </c>
      <c r="I991" s="447">
        <v>1428.31</v>
      </c>
      <c r="J991" s="957" t="s">
        <v>289</v>
      </c>
      <c r="K991" s="957" t="s">
        <v>261</v>
      </c>
      <c r="L991" s="445" t="s">
        <v>260</v>
      </c>
      <c r="M991" s="445">
        <v>2777</v>
      </c>
      <c r="N991" s="448">
        <v>45716</v>
      </c>
      <c r="O991" s="449" t="s">
        <v>308</v>
      </c>
      <c r="P991" s="450"/>
      <c r="Q991" s="2"/>
      <c r="R991" s="2"/>
    </row>
    <row r="992" spans="2:18" s="451" customFormat="1" ht="15.75" x14ac:dyDescent="0.25">
      <c r="B992" s="443"/>
      <c r="C992" s="457" t="s">
        <v>1010</v>
      </c>
      <c r="D992" s="445">
        <v>2777</v>
      </c>
      <c r="E992" s="458" t="s">
        <v>868</v>
      </c>
      <c r="F992" s="446">
        <v>42513</v>
      </c>
      <c r="G992" s="447"/>
      <c r="H992" s="447"/>
      <c r="I992" s="447"/>
      <c r="J992" s="957" t="s">
        <v>289</v>
      </c>
      <c r="K992" s="957" t="s">
        <v>261</v>
      </c>
      <c r="L992" s="445" t="s">
        <v>260</v>
      </c>
      <c r="M992" s="445">
        <v>2777</v>
      </c>
      <c r="N992" s="448">
        <v>45716</v>
      </c>
      <c r="O992" s="449" t="s">
        <v>308</v>
      </c>
      <c r="P992" s="450"/>
      <c r="Q992" s="2"/>
      <c r="R992" s="2"/>
    </row>
    <row r="993" spans="2:18" s="451" customFormat="1" ht="15.75" x14ac:dyDescent="0.25">
      <c r="B993" s="443"/>
      <c r="C993" s="457" t="s">
        <v>1010</v>
      </c>
      <c r="D993" s="445">
        <v>2777</v>
      </c>
      <c r="E993" s="458" t="s">
        <v>868</v>
      </c>
      <c r="F993" s="446">
        <v>42513</v>
      </c>
      <c r="G993" s="447"/>
      <c r="H993" s="447"/>
      <c r="I993" s="447"/>
      <c r="J993" s="957" t="s">
        <v>289</v>
      </c>
      <c r="K993" s="957" t="s">
        <v>261</v>
      </c>
      <c r="L993" s="445" t="s">
        <v>260</v>
      </c>
      <c r="M993" s="445">
        <v>2777</v>
      </c>
      <c r="N993" s="448">
        <v>45716</v>
      </c>
      <c r="O993" s="449" t="s">
        <v>308</v>
      </c>
      <c r="P993" s="450"/>
      <c r="Q993" s="2"/>
      <c r="R993" s="2"/>
    </row>
    <row r="994" spans="2:18" s="451" customFormat="1" ht="15.75" x14ac:dyDescent="0.25">
      <c r="B994" s="443"/>
      <c r="C994" s="461" t="s">
        <v>1011</v>
      </c>
      <c r="D994" s="445">
        <v>2777</v>
      </c>
      <c r="E994" s="458" t="s">
        <v>1012</v>
      </c>
      <c r="F994" s="446">
        <v>43644</v>
      </c>
      <c r="G994" s="447">
        <v>1475</v>
      </c>
      <c r="H994" s="447">
        <v>1474</v>
      </c>
      <c r="I994" s="447">
        <v>1</v>
      </c>
      <c r="J994" s="957" t="s">
        <v>289</v>
      </c>
      <c r="K994" s="957" t="s">
        <v>261</v>
      </c>
      <c r="L994" s="445" t="s">
        <v>260</v>
      </c>
      <c r="M994" s="445">
        <v>2777</v>
      </c>
      <c r="N994" s="448">
        <v>45716</v>
      </c>
      <c r="O994" s="449" t="s">
        <v>308</v>
      </c>
      <c r="P994" s="450"/>
      <c r="Q994" s="2"/>
      <c r="R994" s="2"/>
    </row>
    <row r="995" spans="2:18" s="451" customFormat="1" ht="15.75" x14ac:dyDescent="0.25">
      <c r="B995" s="443"/>
      <c r="C995" s="461" t="s">
        <v>1011</v>
      </c>
      <c r="D995" s="445">
        <v>2777</v>
      </c>
      <c r="E995" s="458" t="s">
        <v>1013</v>
      </c>
      <c r="F995" s="446">
        <v>44544</v>
      </c>
      <c r="G995" s="447">
        <v>2477.65</v>
      </c>
      <c r="H995" s="447">
        <v>2476.65</v>
      </c>
      <c r="I995" s="447">
        <v>1</v>
      </c>
      <c r="J995" s="957" t="s">
        <v>289</v>
      </c>
      <c r="K995" s="957" t="s">
        <v>261</v>
      </c>
      <c r="L995" s="445" t="s">
        <v>260</v>
      </c>
      <c r="M995" s="445">
        <v>2777</v>
      </c>
      <c r="N995" s="448">
        <v>45716</v>
      </c>
      <c r="O995" s="449" t="s">
        <v>308</v>
      </c>
      <c r="P995" s="450"/>
      <c r="Q995" s="2"/>
      <c r="R995" s="2"/>
    </row>
    <row r="996" spans="2:18" s="451" customFormat="1" ht="15.75" x14ac:dyDescent="0.25">
      <c r="B996" s="443"/>
      <c r="C996" s="461" t="s">
        <v>1011</v>
      </c>
      <c r="D996" s="445">
        <v>2777</v>
      </c>
      <c r="E996" s="458" t="s">
        <v>1014</v>
      </c>
      <c r="F996" s="446">
        <v>43644</v>
      </c>
      <c r="G996" s="447">
        <v>1475</v>
      </c>
      <c r="H996" s="447">
        <v>1474</v>
      </c>
      <c r="I996" s="447">
        <v>1</v>
      </c>
      <c r="J996" s="957" t="s">
        <v>289</v>
      </c>
      <c r="K996" s="957" t="s">
        <v>261</v>
      </c>
      <c r="L996" s="445" t="s">
        <v>260</v>
      </c>
      <c r="M996" s="445">
        <v>2777</v>
      </c>
      <c r="N996" s="448">
        <v>45716</v>
      </c>
      <c r="O996" s="449" t="s">
        <v>308</v>
      </c>
      <c r="P996" s="450"/>
      <c r="Q996" s="2"/>
      <c r="R996" s="2"/>
    </row>
    <row r="997" spans="2:18" s="451" customFormat="1" ht="15.75" x14ac:dyDescent="0.25">
      <c r="B997" s="443"/>
      <c r="C997" s="461" t="s">
        <v>1011</v>
      </c>
      <c r="D997" s="445">
        <v>2777</v>
      </c>
      <c r="E997" s="458" t="s">
        <v>1015</v>
      </c>
      <c r="F997" s="446">
        <v>43644</v>
      </c>
      <c r="G997" s="447">
        <v>1475</v>
      </c>
      <c r="H997" s="447">
        <v>1474</v>
      </c>
      <c r="I997" s="447">
        <v>1</v>
      </c>
      <c r="J997" s="957" t="s">
        <v>289</v>
      </c>
      <c r="K997" s="957" t="s">
        <v>261</v>
      </c>
      <c r="L997" s="445" t="s">
        <v>260</v>
      </c>
      <c r="M997" s="445">
        <v>2777</v>
      </c>
      <c r="N997" s="448">
        <v>45716</v>
      </c>
      <c r="O997" s="449" t="s">
        <v>308</v>
      </c>
      <c r="P997" s="450"/>
      <c r="Q997" s="2"/>
      <c r="R997" s="2"/>
    </row>
    <row r="998" spans="2:18" s="451" customFormat="1" ht="15.75" x14ac:dyDescent="0.25">
      <c r="B998" s="443"/>
      <c r="C998" s="461" t="s">
        <v>1016</v>
      </c>
      <c r="D998" s="445">
        <v>2777</v>
      </c>
      <c r="E998" s="458" t="s">
        <v>1017</v>
      </c>
      <c r="F998" s="446">
        <v>44774</v>
      </c>
      <c r="G998" s="447">
        <v>3121.99</v>
      </c>
      <c r="H998" s="447">
        <v>2860.91</v>
      </c>
      <c r="I998" s="447">
        <v>261.08</v>
      </c>
      <c r="J998" s="957" t="s">
        <v>289</v>
      </c>
      <c r="K998" s="957" t="s">
        <v>261</v>
      </c>
      <c r="L998" s="445" t="s">
        <v>260</v>
      </c>
      <c r="M998" s="445">
        <v>2777</v>
      </c>
      <c r="N998" s="448">
        <v>45716</v>
      </c>
      <c r="O998" s="449" t="s">
        <v>308</v>
      </c>
      <c r="P998" s="450"/>
      <c r="Q998" s="2"/>
      <c r="R998" s="2"/>
    </row>
    <row r="999" spans="2:18" s="451" customFormat="1" ht="15.75" x14ac:dyDescent="0.25">
      <c r="B999" s="443"/>
      <c r="C999" s="461" t="s">
        <v>1016</v>
      </c>
      <c r="D999" s="445">
        <v>2777</v>
      </c>
      <c r="E999" s="458" t="s">
        <v>1018</v>
      </c>
      <c r="F999" s="446">
        <v>44774</v>
      </c>
      <c r="G999" s="447">
        <v>3121.98</v>
      </c>
      <c r="H999" s="447">
        <v>2860.9</v>
      </c>
      <c r="I999" s="447">
        <v>2860.9</v>
      </c>
      <c r="J999" s="957" t="s">
        <v>289</v>
      </c>
      <c r="K999" s="957" t="s">
        <v>261</v>
      </c>
      <c r="L999" s="445" t="s">
        <v>260</v>
      </c>
      <c r="M999" s="445">
        <v>2777</v>
      </c>
      <c r="N999" s="448">
        <v>45716</v>
      </c>
      <c r="O999" s="449" t="s">
        <v>308</v>
      </c>
      <c r="P999" s="450"/>
      <c r="Q999" s="2"/>
      <c r="R999" s="2"/>
    </row>
    <row r="1000" spans="2:18" s="451" customFormat="1" ht="15.75" x14ac:dyDescent="0.25">
      <c r="B1000" s="443"/>
      <c r="C1000" s="461" t="s">
        <v>1016</v>
      </c>
      <c r="D1000" s="445">
        <v>2777</v>
      </c>
      <c r="E1000" s="458" t="s">
        <v>1019</v>
      </c>
      <c r="F1000" s="446">
        <v>44774</v>
      </c>
      <c r="G1000" s="447">
        <v>3121.99</v>
      </c>
      <c r="H1000" s="447">
        <v>2860.9</v>
      </c>
      <c r="I1000" s="447">
        <v>2860.9</v>
      </c>
      <c r="J1000" s="957" t="s">
        <v>289</v>
      </c>
      <c r="K1000" s="957" t="s">
        <v>261</v>
      </c>
      <c r="L1000" s="445" t="s">
        <v>260</v>
      </c>
      <c r="M1000" s="445">
        <v>2777</v>
      </c>
      <c r="N1000" s="448">
        <v>45716</v>
      </c>
      <c r="O1000" s="449" t="s">
        <v>308</v>
      </c>
      <c r="P1000" s="450"/>
      <c r="Q1000" s="2"/>
      <c r="R1000" s="2"/>
    </row>
    <row r="1001" spans="2:18" s="451" customFormat="1" ht="15.75" x14ac:dyDescent="0.25">
      <c r="B1001" s="443"/>
      <c r="C1001" s="461" t="s">
        <v>1011</v>
      </c>
      <c r="D1001" s="445">
        <v>2777</v>
      </c>
      <c r="E1001" s="458" t="s">
        <v>1020</v>
      </c>
      <c r="F1001" s="446">
        <v>43644</v>
      </c>
      <c r="G1001" s="447">
        <v>1475</v>
      </c>
      <c r="H1001" s="447">
        <v>1474</v>
      </c>
      <c r="I1001" s="447">
        <v>1</v>
      </c>
      <c r="J1001" s="957" t="s">
        <v>289</v>
      </c>
      <c r="K1001" s="957" t="s">
        <v>261</v>
      </c>
      <c r="L1001" s="445" t="s">
        <v>260</v>
      </c>
      <c r="M1001" s="445">
        <v>2777</v>
      </c>
      <c r="N1001" s="448">
        <v>45716</v>
      </c>
      <c r="O1001" s="449" t="s">
        <v>308</v>
      </c>
      <c r="P1001" s="450"/>
      <c r="Q1001" s="2"/>
      <c r="R1001" s="2"/>
    </row>
    <row r="1002" spans="2:18" s="451" customFormat="1" ht="15.75" x14ac:dyDescent="0.25">
      <c r="B1002" s="443"/>
      <c r="C1002" s="461" t="s">
        <v>1011</v>
      </c>
      <c r="D1002" s="445">
        <v>2777</v>
      </c>
      <c r="E1002" s="458" t="s">
        <v>1021</v>
      </c>
      <c r="F1002" s="446">
        <v>43644</v>
      </c>
      <c r="G1002" s="447">
        <v>2572.4</v>
      </c>
      <c r="H1002" s="447">
        <v>2571.4</v>
      </c>
      <c r="I1002" s="447">
        <v>1</v>
      </c>
      <c r="J1002" s="957" t="s">
        <v>289</v>
      </c>
      <c r="K1002" s="957" t="s">
        <v>261</v>
      </c>
      <c r="L1002" s="445" t="s">
        <v>260</v>
      </c>
      <c r="M1002" s="445">
        <v>2777</v>
      </c>
      <c r="N1002" s="448">
        <v>45716</v>
      </c>
      <c r="O1002" s="449" t="s">
        <v>308</v>
      </c>
      <c r="P1002" s="450"/>
      <c r="Q1002" s="2"/>
      <c r="R1002" s="2"/>
    </row>
    <row r="1003" spans="2:18" s="451" customFormat="1" ht="15.75" x14ac:dyDescent="0.25">
      <c r="B1003" s="443"/>
      <c r="C1003" s="461" t="s">
        <v>1011</v>
      </c>
      <c r="D1003" s="445">
        <v>2777</v>
      </c>
      <c r="E1003" s="458" t="s">
        <v>1022</v>
      </c>
      <c r="F1003" s="446">
        <v>43825</v>
      </c>
      <c r="G1003" s="447">
        <v>2950</v>
      </c>
      <c r="H1003" s="447">
        <v>1572.8</v>
      </c>
      <c r="I1003" s="447">
        <v>1377.2</v>
      </c>
      <c r="J1003" s="957" t="s">
        <v>289</v>
      </c>
      <c r="K1003" s="957" t="s">
        <v>261</v>
      </c>
      <c r="L1003" s="445" t="s">
        <v>260</v>
      </c>
      <c r="M1003" s="445">
        <v>2777</v>
      </c>
      <c r="N1003" s="448">
        <v>45716</v>
      </c>
      <c r="O1003" s="449" t="s">
        <v>308</v>
      </c>
      <c r="P1003" s="450"/>
      <c r="Q1003" s="2"/>
      <c r="R1003" s="2"/>
    </row>
    <row r="1004" spans="2:18" s="451" customFormat="1" ht="15.75" x14ac:dyDescent="0.25">
      <c r="B1004" s="443"/>
      <c r="C1004" s="461" t="s">
        <v>1011</v>
      </c>
      <c r="D1004" s="445">
        <v>2777</v>
      </c>
      <c r="E1004" s="458" t="s">
        <v>1023</v>
      </c>
      <c r="F1004" s="446">
        <v>43644</v>
      </c>
      <c r="G1004" s="447">
        <v>1475</v>
      </c>
      <c r="H1004" s="447">
        <v>1474</v>
      </c>
      <c r="I1004" s="447">
        <v>1</v>
      </c>
      <c r="J1004" s="957" t="s">
        <v>289</v>
      </c>
      <c r="K1004" s="957" t="s">
        <v>261</v>
      </c>
      <c r="L1004" s="445" t="s">
        <v>260</v>
      </c>
      <c r="M1004" s="445">
        <v>2777</v>
      </c>
      <c r="N1004" s="448">
        <v>45716</v>
      </c>
      <c r="O1004" s="449" t="s">
        <v>308</v>
      </c>
      <c r="P1004" s="450"/>
      <c r="Q1004" s="2"/>
      <c r="R1004" s="2"/>
    </row>
    <row r="1005" spans="2:18" s="451" customFormat="1" ht="15.75" x14ac:dyDescent="0.25">
      <c r="B1005" s="443"/>
      <c r="C1005" s="461" t="s">
        <v>1011</v>
      </c>
      <c r="D1005" s="445">
        <v>2777</v>
      </c>
      <c r="E1005" s="458" t="s">
        <v>1024</v>
      </c>
      <c r="F1005" s="446">
        <v>42513</v>
      </c>
      <c r="G1005" s="447"/>
      <c r="H1005" s="447"/>
      <c r="I1005" s="447"/>
      <c r="J1005" s="957" t="s">
        <v>289</v>
      </c>
      <c r="K1005" s="957" t="s">
        <v>261</v>
      </c>
      <c r="L1005" s="445" t="s">
        <v>260</v>
      </c>
      <c r="M1005" s="445">
        <v>2777</v>
      </c>
      <c r="N1005" s="448">
        <v>45716</v>
      </c>
      <c r="O1005" s="449" t="s">
        <v>308</v>
      </c>
      <c r="P1005" s="450"/>
      <c r="Q1005" s="2"/>
      <c r="R1005" s="2"/>
    </row>
    <row r="1006" spans="2:18" s="451" customFormat="1" ht="15.75" x14ac:dyDescent="0.25">
      <c r="B1006" s="443"/>
      <c r="C1006" s="461" t="s">
        <v>1025</v>
      </c>
      <c r="D1006" s="445">
        <v>2777</v>
      </c>
      <c r="E1006" s="458" t="s">
        <v>1005</v>
      </c>
      <c r="F1006" s="446">
        <v>42513</v>
      </c>
      <c r="G1006" s="458"/>
      <c r="H1006" s="447"/>
      <c r="I1006" s="447"/>
      <c r="J1006" s="957" t="s">
        <v>289</v>
      </c>
      <c r="K1006" s="957" t="s">
        <v>261</v>
      </c>
      <c r="L1006" s="445" t="s">
        <v>260</v>
      </c>
      <c r="M1006" s="445">
        <v>2777</v>
      </c>
      <c r="N1006" s="448">
        <v>45716</v>
      </c>
      <c r="O1006" s="449" t="s">
        <v>308</v>
      </c>
      <c r="P1006" s="450"/>
      <c r="Q1006" s="2"/>
      <c r="R1006" s="2"/>
    </row>
    <row r="1007" spans="2:18" s="451" customFormat="1" ht="15.75" x14ac:dyDescent="0.25">
      <c r="B1007" s="443"/>
      <c r="C1007" s="461" t="s">
        <v>1011</v>
      </c>
      <c r="D1007" s="445">
        <v>2777</v>
      </c>
      <c r="E1007" s="458" t="s">
        <v>1026</v>
      </c>
      <c r="F1007" s="446">
        <v>42543</v>
      </c>
      <c r="G1007" s="447">
        <v>28320</v>
      </c>
      <c r="H1007" s="447">
        <v>25015.11</v>
      </c>
      <c r="I1007" s="447">
        <v>3304.89</v>
      </c>
      <c r="J1007" s="957" t="s">
        <v>289</v>
      </c>
      <c r="K1007" s="957" t="s">
        <v>261</v>
      </c>
      <c r="L1007" s="445" t="s">
        <v>260</v>
      </c>
      <c r="M1007" s="445">
        <v>2777</v>
      </c>
      <c r="N1007" s="448">
        <v>45716</v>
      </c>
      <c r="O1007" s="449" t="s">
        <v>308</v>
      </c>
      <c r="P1007" s="450"/>
      <c r="Q1007" s="2"/>
      <c r="R1007" s="2"/>
    </row>
    <row r="1008" spans="2:18" s="451" customFormat="1" ht="15.75" x14ac:dyDescent="0.25">
      <c r="B1008" s="443"/>
      <c r="C1008" s="461" t="s">
        <v>1027</v>
      </c>
      <c r="D1008" s="445">
        <v>2777</v>
      </c>
      <c r="E1008" s="458" t="s">
        <v>1028</v>
      </c>
      <c r="F1008" s="446">
        <v>43644</v>
      </c>
      <c r="G1008" s="447">
        <v>2572.4</v>
      </c>
      <c r="H1008" s="447">
        <v>2571.4</v>
      </c>
      <c r="I1008" s="447">
        <v>1</v>
      </c>
      <c r="J1008" s="957" t="s">
        <v>289</v>
      </c>
      <c r="K1008" s="957" t="s">
        <v>261</v>
      </c>
      <c r="L1008" s="445" t="s">
        <v>260</v>
      </c>
      <c r="M1008" s="445">
        <v>2777</v>
      </c>
      <c r="N1008" s="448">
        <v>45716</v>
      </c>
      <c r="O1008" s="449" t="s">
        <v>308</v>
      </c>
      <c r="P1008" s="450"/>
      <c r="Q1008" s="2"/>
      <c r="R1008" s="2"/>
    </row>
    <row r="1009" spans="2:18" s="451" customFormat="1" ht="15.75" x14ac:dyDescent="0.25">
      <c r="B1009" s="443"/>
      <c r="C1009" s="461" t="s">
        <v>1016</v>
      </c>
      <c r="D1009" s="445">
        <v>2777</v>
      </c>
      <c r="E1009" s="458" t="s">
        <v>1029</v>
      </c>
      <c r="F1009" s="446">
        <v>44774</v>
      </c>
      <c r="G1009" s="447">
        <v>3121.98</v>
      </c>
      <c r="H1009" s="447">
        <v>2860.9</v>
      </c>
      <c r="I1009" s="447">
        <v>261.08</v>
      </c>
      <c r="J1009" s="957" t="s">
        <v>289</v>
      </c>
      <c r="K1009" s="957" t="s">
        <v>261</v>
      </c>
      <c r="L1009" s="445" t="s">
        <v>260</v>
      </c>
      <c r="M1009" s="445">
        <v>2777</v>
      </c>
      <c r="N1009" s="448">
        <v>45716</v>
      </c>
      <c r="O1009" s="449" t="s">
        <v>308</v>
      </c>
      <c r="P1009" s="450"/>
      <c r="Q1009" s="2"/>
      <c r="R1009" s="2"/>
    </row>
    <row r="1010" spans="2:18" s="451" customFormat="1" ht="15.75" x14ac:dyDescent="0.25">
      <c r="B1010" s="443"/>
      <c r="C1010" s="461" t="s">
        <v>1016</v>
      </c>
      <c r="D1010" s="445">
        <v>2777</v>
      </c>
      <c r="E1010" s="458" t="s">
        <v>1030</v>
      </c>
      <c r="F1010" s="446">
        <v>44774</v>
      </c>
      <c r="G1010" s="447">
        <v>3121.98</v>
      </c>
      <c r="H1010" s="447">
        <v>2860.9</v>
      </c>
      <c r="I1010" s="447">
        <v>261.08</v>
      </c>
      <c r="J1010" s="957" t="s">
        <v>289</v>
      </c>
      <c r="K1010" s="957" t="s">
        <v>261</v>
      </c>
      <c r="L1010" s="445" t="s">
        <v>260</v>
      </c>
      <c r="M1010" s="445">
        <v>2777</v>
      </c>
      <c r="N1010" s="448">
        <v>45716</v>
      </c>
      <c r="O1010" s="449" t="s">
        <v>308</v>
      </c>
      <c r="P1010" s="450"/>
      <c r="Q1010" s="2"/>
      <c r="R1010" s="2"/>
    </row>
    <row r="1011" spans="2:18" s="451" customFormat="1" ht="15.75" x14ac:dyDescent="0.25">
      <c r="B1011" s="443"/>
      <c r="C1011" s="461" t="s">
        <v>1011</v>
      </c>
      <c r="D1011" s="445">
        <v>2777</v>
      </c>
      <c r="E1011" s="458" t="s">
        <v>1031</v>
      </c>
      <c r="F1011" s="446">
        <v>44544</v>
      </c>
      <c r="G1011" s="447">
        <v>2477.65</v>
      </c>
      <c r="H1011" s="447">
        <v>2476.65</v>
      </c>
      <c r="I1011" s="447">
        <v>1</v>
      </c>
      <c r="J1011" s="957" t="s">
        <v>289</v>
      </c>
      <c r="K1011" s="957" t="s">
        <v>261</v>
      </c>
      <c r="L1011" s="445" t="s">
        <v>260</v>
      </c>
      <c r="M1011" s="445">
        <v>2777</v>
      </c>
      <c r="N1011" s="448">
        <v>45716</v>
      </c>
      <c r="O1011" s="449" t="s">
        <v>308</v>
      </c>
      <c r="P1011" s="450"/>
      <c r="Q1011" s="2"/>
      <c r="R1011" s="2"/>
    </row>
    <row r="1012" spans="2:18" s="451" customFormat="1" ht="15.75" x14ac:dyDescent="0.25">
      <c r="B1012" s="443"/>
      <c r="C1012" s="461" t="s">
        <v>1011</v>
      </c>
      <c r="D1012" s="445">
        <v>2777</v>
      </c>
      <c r="E1012" s="458" t="s">
        <v>1032</v>
      </c>
      <c r="F1012" s="446">
        <v>43825</v>
      </c>
      <c r="G1012" s="447">
        <v>2950</v>
      </c>
      <c r="H1012" s="447">
        <v>1572.8</v>
      </c>
      <c r="I1012" s="447">
        <v>1377.2</v>
      </c>
      <c r="J1012" s="957" t="s">
        <v>289</v>
      </c>
      <c r="K1012" s="957" t="s">
        <v>261</v>
      </c>
      <c r="L1012" s="445" t="s">
        <v>260</v>
      </c>
      <c r="M1012" s="445">
        <v>2777</v>
      </c>
      <c r="N1012" s="448">
        <v>45716</v>
      </c>
      <c r="O1012" s="449" t="s">
        <v>308</v>
      </c>
      <c r="P1012" s="450"/>
      <c r="Q1012" s="2"/>
      <c r="R1012" s="2"/>
    </row>
    <row r="1013" spans="2:18" s="451" customFormat="1" ht="15.75" x14ac:dyDescent="0.25">
      <c r="B1013" s="443"/>
      <c r="C1013" s="461" t="s">
        <v>1011</v>
      </c>
      <c r="D1013" s="445">
        <v>2777</v>
      </c>
      <c r="E1013" s="458" t="s">
        <v>1033</v>
      </c>
      <c r="F1013" s="446">
        <v>44544</v>
      </c>
      <c r="G1013" s="447">
        <v>2477.65</v>
      </c>
      <c r="H1013" s="447">
        <v>2476.65</v>
      </c>
      <c r="I1013" s="447">
        <v>1</v>
      </c>
      <c r="J1013" s="957" t="s">
        <v>289</v>
      </c>
      <c r="K1013" s="957" t="s">
        <v>261</v>
      </c>
      <c r="L1013" s="445" t="s">
        <v>260</v>
      </c>
      <c r="M1013" s="445">
        <v>2777</v>
      </c>
      <c r="N1013" s="448">
        <v>45716</v>
      </c>
      <c r="O1013" s="449" t="s">
        <v>308</v>
      </c>
      <c r="P1013" s="450"/>
      <c r="Q1013" s="2"/>
      <c r="R1013" s="2"/>
    </row>
    <row r="1014" spans="2:18" s="451" customFormat="1" ht="15.75" x14ac:dyDescent="0.25">
      <c r="B1014" s="443"/>
      <c r="C1014" s="461" t="s">
        <v>1011</v>
      </c>
      <c r="D1014" s="445">
        <v>2777</v>
      </c>
      <c r="E1014" s="458" t="s">
        <v>1034</v>
      </c>
      <c r="F1014" s="446">
        <v>44544</v>
      </c>
      <c r="G1014" s="447">
        <v>2477.65</v>
      </c>
      <c r="H1014" s="447">
        <v>2476.65</v>
      </c>
      <c r="I1014" s="447">
        <v>1</v>
      </c>
      <c r="J1014" s="957" t="s">
        <v>289</v>
      </c>
      <c r="K1014" s="957" t="s">
        <v>261</v>
      </c>
      <c r="L1014" s="445" t="s">
        <v>260</v>
      </c>
      <c r="M1014" s="445">
        <v>2777</v>
      </c>
      <c r="N1014" s="448">
        <v>45716</v>
      </c>
      <c r="O1014" s="449" t="s">
        <v>308</v>
      </c>
      <c r="P1014" s="450"/>
      <c r="Q1014" s="2"/>
      <c r="R1014" s="2"/>
    </row>
    <row r="1015" spans="2:18" s="451" customFormat="1" ht="15.75" x14ac:dyDescent="0.25">
      <c r="B1015" s="443"/>
      <c r="C1015" s="461" t="s">
        <v>1011</v>
      </c>
      <c r="D1015" s="445">
        <v>2777</v>
      </c>
      <c r="E1015" s="458" t="s">
        <v>1035</v>
      </c>
      <c r="F1015" s="446">
        <v>43644</v>
      </c>
      <c r="G1015" s="447">
        <v>1475</v>
      </c>
      <c r="H1015" s="447">
        <v>1474</v>
      </c>
      <c r="I1015" s="447">
        <v>1</v>
      </c>
      <c r="J1015" s="957" t="s">
        <v>289</v>
      </c>
      <c r="K1015" s="957" t="s">
        <v>261</v>
      </c>
      <c r="L1015" s="445" t="s">
        <v>260</v>
      </c>
      <c r="M1015" s="445">
        <v>2777</v>
      </c>
      <c r="N1015" s="448">
        <v>45716</v>
      </c>
      <c r="O1015" s="449" t="s">
        <v>308</v>
      </c>
      <c r="P1015" s="450"/>
      <c r="Q1015" s="2"/>
      <c r="R1015" s="2"/>
    </row>
    <row r="1016" spans="2:18" s="451" customFormat="1" ht="15.75" x14ac:dyDescent="0.25">
      <c r="B1016" s="443"/>
      <c r="C1016" s="461" t="s">
        <v>1011</v>
      </c>
      <c r="D1016" s="445">
        <v>2777</v>
      </c>
      <c r="E1016" s="458" t="s">
        <v>1036</v>
      </c>
      <c r="F1016" s="446">
        <v>44180</v>
      </c>
      <c r="G1016" s="447">
        <v>1930</v>
      </c>
      <c r="H1016" s="447">
        <v>1929</v>
      </c>
      <c r="I1016" s="447">
        <v>1</v>
      </c>
      <c r="J1016" s="957" t="s">
        <v>289</v>
      </c>
      <c r="K1016" s="957" t="s">
        <v>261</v>
      </c>
      <c r="L1016" s="445" t="s">
        <v>260</v>
      </c>
      <c r="M1016" s="445">
        <v>2777</v>
      </c>
      <c r="N1016" s="448">
        <v>45716</v>
      </c>
      <c r="O1016" s="449" t="s">
        <v>308</v>
      </c>
      <c r="P1016" s="450"/>
      <c r="Q1016" s="2"/>
      <c r="R1016" s="2"/>
    </row>
    <row r="1017" spans="2:18" s="451" customFormat="1" ht="15.75" x14ac:dyDescent="0.25">
      <c r="B1017" s="443"/>
      <c r="C1017" s="461" t="s">
        <v>1011</v>
      </c>
      <c r="D1017" s="445">
        <v>2777</v>
      </c>
      <c r="E1017" s="458" t="s">
        <v>1037</v>
      </c>
      <c r="F1017" s="446">
        <v>43644</v>
      </c>
      <c r="G1017" s="447">
        <v>1475</v>
      </c>
      <c r="H1017" s="447">
        <v>1474</v>
      </c>
      <c r="I1017" s="447">
        <v>1</v>
      </c>
      <c r="J1017" s="957" t="s">
        <v>289</v>
      </c>
      <c r="K1017" s="957" t="s">
        <v>261</v>
      </c>
      <c r="L1017" s="445" t="s">
        <v>260</v>
      </c>
      <c r="M1017" s="445">
        <v>2777</v>
      </c>
      <c r="N1017" s="448">
        <v>45716</v>
      </c>
      <c r="O1017" s="449" t="s">
        <v>308</v>
      </c>
      <c r="P1017" s="450"/>
      <c r="Q1017" s="2"/>
      <c r="R1017" s="2"/>
    </row>
    <row r="1018" spans="2:18" s="451" customFormat="1" ht="15.75" x14ac:dyDescent="0.25">
      <c r="B1018" s="443"/>
      <c r="C1018" s="461" t="s">
        <v>1011</v>
      </c>
      <c r="D1018" s="445">
        <v>2777</v>
      </c>
      <c r="E1018" s="458" t="s">
        <v>1038</v>
      </c>
      <c r="F1018" s="446">
        <v>44544</v>
      </c>
      <c r="G1018" s="447">
        <v>2477.65</v>
      </c>
      <c r="H1018" s="447">
        <v>2476.65</v>
      </c>
      <c r="I1018" s="447">
        <v>1</v>
      </c>
      <c r="J1018" s="957" t="s">
        <v>289</v>
      </c>
      <c r="K1018" s="957" t="s">
        <v>261</v>
      </c>
      <c r="L1018" s="445" t="s">
        <v>260</v>
      </c>
      <c r="M1018" s="445">
        <v>2777</v>
      </c>
      <c r="N1018" s="448">
        <v>45716</v>
      </c>
      <c r="O1018" s="449" t="s">
        <v>308</v>
      </c>
      <c r="P1018" s="450"/>
      <c r="Q1018" s="2"/>
      <c r="R1018" s="2"/>
    </row>
    <row r="1019" spans="2:18" s="451" customFormat="1" ht="15.75" x14ac:dyDescent="0.25">
      <c r="B1019" s="443"/>
      <c r="C1019" s="461" t="s">
        <v>1011</v>
      </c>
      <c r="D1019" s="445">
        <v>2777</v>
      </c>
      <c r="E1019" s="458" t="s">
        <v>1039</v>
      </c>
      <c r="F1019" s="446">
        <v>43825</v>
      </c>
      <c r="G1019" s="447">
        <v>2950</v>
      </c>
      <c r="H1019" s="447">
        <v>1572.8</v>
      </c>
      <c r="I1019" s="447">
        <v>1377.2</v>
      </c>
      <c r="J1019" s="957" t="s">
        <v>289</v>
      </c>
      <c r="K1019" s="957" t="s">
        <v>261</v>
      </c>
      <c r="L1019" s="445" t="s">
        <v>260</v>
      </c>
      <c r="M1019" s="445">
        <v>2777</v>
      </c>
      <c r="N1019" s="448">
        <v>45716</v>
      </c>
      <c r="O1019" s="449" t="s">
        <v>308</v>
      </c>
      <c r="P1019" s="450"/>
      <c r="Q1019" s="2"/>
      <c r="R1019" s="2"/>
    </row>
    <row r="1020" spans="2:18" s="451" customFormat="1" ht="15.75" x14ac:dyDescent="0.25">
      <c r="B1020" s="443"/>
      <c r="C1020" s="461" t="s">
        <v>1011</v>
      </c>
      <c r="D1020" s="445">
        <v>2777</v>
      </c>
      <c r="E1020" s="458" t="s">
        <v>1040</v>
      </c>
      <c r="F1020" s="446">
        <v>43825</v>
      </c>
      <c r="G1020" s="447">
        <v>2950</v>
      </c>
      <c r="H1020" s="447">
        <v>1572.8</v>
      </c>
      <c r="I1020" s="447">
        <v>1377.2</v>
      </c>
      <c r="J1020" s="957" t="s">
        <v>289</v>
      </c>
      <c r="K1020" s="957" t="s">
        <v>261</v>
      </c>
      <c r="L1020" s="445" t="s">
        <v>260</v>
      </c>
      <c r="M1020" s="445">
        <v>2777</v>
      </c>
      <c r="N1020" s="448">
        <v>45716</v>
      </c>
      <c r="O1020" s="449" t="s">
        <v>308</v>
      </c>
      <c r="P1020" s="450"/>
      <c r="Q1020" s="2"/>
      <c r="R1020" s="2"/>
    </row>
    <row r="1021" spans="2:18" s="451" customFormat="1" ht="15.75" x14ac:dyDescent="0.25">
      <c r="B1021" s="443"/>
      <c r="C1021" s="461" t="s">
        <v>1011</v>
      </c>
      <c r="D1021" s="445">
        <v>2777</v>
      </c>
      <c r="E1021" s="458" t="s">
        <v>1041</v>
      </c>
      <c r="F1021" s="446">
        <v>43825</v>
      </c>
      <c r="G1021" s="447">
        <v>2950</v>
      </c>
      <c r="H1021" s="447">
        <v>1572.8</v>
      </c>
      <c r="I1021" s="447">
        <v>1377.2</v>
      </c>
      <c r="J1021" s="957" t="s">
        <v>289</v>
      </c>
      <c r="K1021" s="957" t="s">
        <v>261</v>
      </c>
      <c r="L1021" s="445" t="s">
        <v>260</v>
      </c>
      <c r="M1021" s="445">
        <v>2777</v>
      </c>
      <c r="N1021" s="448">
        <v>45716</v>
      </c>
      <c r="O1021" s="449" t="s">
        <v>308</v>
      </c>
      <c r="P1021" s="450"/>
      <c r="Q1021" s="2"/>
      <c r="R1021" s="2"/>
    </row>
    <row r="1022" spans="2:18" s="451" customFormat="1" ht="15.75" x14ac:dyDescent="0.25">
      <c r="B1022" s="443"/>
      <c r="C1022" s="461" t="s">
        <v>1011</v>
      </c>
      <c r="D1022" s="445">
        <v>2777</v>
      </c>
      <c r="E1022" s="458" t="s">
        <v>1042</v>
      </c>
      <c r="F1022" s="446">
        <v>44544</v>
      </c>
      <c r="G1022" s="447">
        <v>2477.65</v>
      </c>
      <c r="H1022" s="447">
        <v>2476.65</v>
      </c>
      <c r="I1022" s="447">
        <v>1</v>
      </c>
      <c r="J1022" s="957" t="s">
        <v>289</v>
      </c>
      <c r="K1022" s="957" t="s">
        <v>261</v>
      </c>
      <c r="L1022" s="445" t="s">
        <v>260</v>
      </c>
      <c r="M1022" s="445">
        <v>2777</v>
      </c>
      <c r="N1022" s="448">
        <v>45716</v>
      </c>
      <c r="O1022" s="449" t="s">
        <v>308</v>
      </c>
      <c r="P1022" s="450"/>
      <c r="Q1022" s="2"/>
      <c r="R1022" s="2"/>
    </row>
    <row r="1023" spans="2:18" s="451" customFormat="1" ht="15.75" x14ac:dyDescent="0.25">
      <c r="B1023" s="443"/>
      <c r="C1023" s="461" t="s">
        <v>1043</v>
      </c>
      <c r="D1023" s="445">
        <v>2777</v>
      </c>
      <c r="E1023" s="458" t="s">
        <v>1044</v>
      </c>
      <c r="F1023" s="446">
        <v>44774</v>
      </c>
      <c r="G1023" s="447">
        <v>3121.99</v>
      </c>
      <c r="H1023" s="447">
        <v>2860.91</v>
      </c>
      <c r="I1023" s="447">
        <v>261.08</v>
      </c>
      <c r="J1023" s="957" t="s">
        <v>289</v>
      </c>
      <c r="K1023" s="957" t="s">
        <v>261</v>
      </c>
      <c r="L1023" s="445" t="s">
        <v>260</v>
      </c>
      <c r="M1023" s="445">
        <v>2777</v>
      </c>
      <c r="N1023" s="448">
        <v>45716</v>
      </c>
      <c r="O1023" s="449" t="s">
        <v>308</v>
      </c>
      <c r="P1023" s="450"/>
      <c r="Q1023" s="2"/>
      <c r="R1023" s="2"/>
    </row>
    <row r="1024" spans="2:18" s="451" customFormat="1" ht="15.75" x14ac:dyDescent="0.25">
      <c r="B1024" s="443"/>
      <c r="C1024" s="461" t="s">
        <v>1016</v>
      </c>
      <c r="D1024" s="445">
        <v>2777</v>
      </c>
      <c r="E1024" s="458" t="s">
        <v>1045</v>
      </c>
      <c r="F1024" s="446">
        <v>44774</v>
      </c>
      <c r="G1024" s="447">
        <v>3121.99</v>
      </c>
      <c r="H1024" s="447">
        <v>2860.91</v>
      </c>
      <c r="I1024" s="447">
        <v>261.08</v>
      </c>
      <c r="J1024" s="957" t="s">
        <v>289</v>
      </c>
      <c r="K1024" s="957" t="s">
        <v>261</v>
      </c>
      <c r="L1024" s="445" t="s">
        <v>260</v>
      </c>
      <c r="M1024" s="445">
        <v>2777</v>
      </c>
      <c r="N1024" s="448">
        <v>45716</v>
      </c>
      <c r="O1024" s="449" t="s">
        <v>308</v>
      </c>
      <c r="P1024" s="450"/>
      <c r="Q1024" s="2"/>
      <c r="R1024" s="2"/>
    </row>
    <row r="1025" spans="2:18" s="451" customFormat="1" ht="15.75" x14ac:dyDescent="0.25">
      <c r="B1025" s="443"/>
      <c r="C1025" s="461" t="s">
        <v>1027</v>
      </c>
      <c r="D1025" s="445">
        <v>2777</v>
      </c>
      <c r="E1025" s="458" t="s">
        <v>1046</v>
      </c>
      <c r="F1025" s="446">
        <v>42513</v>
      </c>
      <c r="G1025" s="447"/>
      <c r="H1025" s="447"/>
      <c r="I1025" s="447"/>
      <c r="J1025" s="957" t="s">
        <v>289</v>
      </c>
      <c r="K1025" s="957" t="s">
        <v>261</v>
      </c>
      <c r="L1025" s="445" t="s">
        <v>260</v>
      </c>
      <c r="M1025" s="445">
        <v>2777</v>
      </c>
      <c r="N1025" s="448">
        <v>45716</v>
      </c>
      <c r="O1025" s="449" t="s">
        <v>308</v>
      </c>
      <c r="P1025" s="450"/>
      <c r="Q1025" s="2"/>
      <c r="R1025" s="2"/>
    </row>
    <row r="1026" spans="2:18" s="451" customFormat="1" ht="15.75" x14ac:dyDescent="0.25">
      <c r="B1026" s="443"/>
      <c r="C1026" s="461" t="s">
        <v>1016</v>
      </c>
      <c r="D1026" s="445">
        <v>2777</v>
      </c>
      <c r="E1026" s="458" t="s">
        <v>1047</v>
      </c>
      <c r="F1026" s="446">
        <v>44774</v>
      </c>
      <c r="G1026" s="447">
        <v>3121.99</v>
      </c>
      <c r="H1026" s="447">
        <v>2860.91</v>
      </c>
      <c r="I1026" s="447">
        <v>261.08</v>
      </c>
      <c r="J1026" s="957" t="s">
        <v>289</v>
      </c>
      <c r="K1026" s="957" t="s">
        <v>261</v>
      </c>
      <c r="L1026" s="445" t="s">
        <v>260</v>
      </c>
      <c r="M1026" s="445">
        <v>2777</v>
      </c>
      <c r="N1026" s="448">
        <v>45716</v>
      </c>
      <c r="O1026" s="449" t="s">
        <v>308</v>
      </c>
      <c r="P1026" s="450"/>
      <c r="Q1026" s="2"/>
      <c r="R1026" s="2"/>
    </row>
    <row r="1027" spans="2:18" s="451" customFormat="1" ht="15.75" x14ac:dyDescent="0.25">
      <c r="B1027" s="443"/>
      <c r="C1027" s="461" t="s">
        <v>1016</v>
      </c>
      <c r="D1027" s="445">
        <v>2777</v>
      </c>
      <c r="E1027" s="458" t="s">
        <v>1048</v>
      </c>
      <c r="F1027" s="446">
        <v>44774</v>
      </c>
      <c r="G1027" s="447">
        <v>3121.99</v>
      </c>
      <c r="H1027" s="447">
        <v>2860.91</v>
      </c>
      <c r="I1027" s="447">
        <v>261.08</v>
      </c>
      <c r="J1027" s="957" t="s">
        <v>289</v>
      </c>
      <c r="K1027" s="957" t="s">
        <v>261</v>
      </c>
      <c r="L1027" s="445" t="s">
        <v>260</v>
      </c>
      <c r="M1027" s="445">
        <v>2777</v>
      </c>
      <c r="N1027" s="448">
        <v>45716</v>
      </c>
      <c r="O1027" s="449" t="s">
        <v>308</v>
      </c>
      <c r="P1027" s="450"/>
      <c r="Q1027" s="2"/>
      <c r="R1027" s="2"/>
    </row>
    <row r="1028" spans="2:18" s="451" customFormat="1" ht="15.75" x14ac:dyDescent="0.25">
      <c r="B1028" s="443"/>
      <c r="C1028" s="461" t="s">
        <v>1016</v>
      </c>
      <c r="D1028" s="445">
        <v>2777</v>
      </c>
      <c r="E1028" s="458">
        <v>10000</v>
      </c>
      <c r="F1028" s="446">
        <v>44774</v>
      </c>
      <c r="G1028" s="447">
        <v>3121.99</v>
      </c>
      <c r="H1028" s="447">
        <v>2860.91</v>
      </c>
      <c r="I1028" s="447">
        <v>261.08</v>
      </c>
      <c r="J1028" s="957" t="s">
        <v>289</v>
      </c>
      <c r="K1028" s="957" t="s">
        <v>261</v>
      </c>
      <c r="L1028" s="445" t="s">
        <v>260</v>
      </c>
      <c r="M1028" s="445">
        <v>2777</v>
      </c>
      <c r="N1028" s="448">
        <v>45716</v>
      </c>
      <c r="O1028" s="449" t="s">
        <v>308</v>
      </c>
      <c r="P1028" s="450"/>
      <c r="Q1028" s="2"/>
      <c r="R1028" s="2"/>
    </row>
    <row r="1029" spans="2:18" s="451" customFormat="1" ht="15.75" x14ac:dyDescent="0.25">
      <c r="B1029" s="443"/>
      <c r="C1029" s="461" t="s">
        <v>1049</v>
      </c>
      <c r="D1029" s="445">
        <v>2777</v>
      </c>
      <c r="E1029" s="458" t="s">
        <v>868</v>
      </c>
      <c r="F1029" s="446">
        <v>42513</v>
      </c>
      <c r="G1029" s="447"/>
      <c r="H1029" s="447"/>
      <c r="I1029" s="447"/>
      <c r="J1029" s="957" t="s">
        <v>289</v>
      </c>
      <c r="K1029" s="957" t="s">
        <v>261</v>
      </c>
      <c r="L1029" s="445" t="s">
        <v>260</v>
      </c>
      <c r="M1029" s="445">
        <v>2777</v>
      </c>
      <c r="N1029" s="448">
        <v>45716</v>
      </c>
      <c r="O1029" s="449" t="s">
        <v>308</v>
      </c>
      <c r="P1029" s="450"/>
      <c r="Q1029" s="2"/>
      <c r="R1029" s="2"/>
    </row>
    <row r="1030" spans="2:18" s="451" customFormat="1" ht="15.75" x14ac:dyDescent="0.25">
      <c r="B1030" s="443"/>
      <c r="C1030" s="461" t="s">
        <v>1049</v>
      </c>
      <c r="D1030" s="445">
        <v>2777</v>
      </c>
      <c r="E1030" s="458" t="s">
        <v>868</v>
      </c>
      <c r="F1030" s="446">
        <v>42513</v>
      </c>
      <c r="G1030" s="447"/>
      <c r="H1030" s="447"/>
      <c r="I1030" s="447"/>
      <c r="J1030" s="957" t="s">
        <v>289</v>
      </c>
      <c r="K1030" s="957" t="s">
        <v>261</v>
      </c>
      <c r="L1030" s="445" t="s">
        <v>260</v>
      </c>
      <c r="M1030" s="445">
        <v>2777</v>
      </c>
      <c r="N1030" s="448">
        <v>45716</v>
      </c>
      <c r="O1030" s="449" t="s">
        <v>308</v>
      </c>
      <c r="P1030" s="450"/>
      <c r="Q1030" s="2"/>
      <c r="R1030" s="2"/>
    </row>
    <row r="1031" spans="2:18" s="451" customFormat="1" ht="15.75" x14ac:dyDescent="0.25">
      <c r="B1031" s="443"/>
      <c r="C1031" s="457" t="s">
        <v>1050</v>
      </c>
      <c r="D1031" s="445">
        <v>2777</v>
      </c>
      <c r="E1031" s="458" t="s">
        <v>1051</v>
      </c>
      <c r="F1031" s="446">
        <v>43825</v>
      </c>
      <c r="G1031" s="447">
        <v>6844</v>
      </c>
      <c r="H1031" s="447">
        <v>3694.6</v>
      </c>
      <c r="I1031" s="447">
        <v>3194.4</v>
      </c>
      <c r="J1031" s="957" t="s">
        <v>289</v>
      </c>
      <c r="K1031" s="957" t="s">
        <v>258</v>
      </c>
      <c r="L1031" s="445" t="s">
        <v>257</v>
      </c>
      <c r="M1031" s="445">
        <v>2777</v>
      </c>
      <c r="N1031" s="448">
        <v>45716</v>
      </c>
      <c r="O1031" s="449" t="s">
        <v>308</v>
      </c>
      <c r="P1031" s="450"/>
      <c r="Q1031" s="2"/>
      <c r="R1031" s="2"/>
    </row>
    <row r="1032" spans="2:18" s="451" customFormat="1" ht="15.75" x14ac:dyDescent="0.25">
      <c r="B1032" s="443"/>
      <c r="C1032" s="457" t="s">
        <v>1050</v>
      </c>
      <c r="D1032" s="445">
        <v>2777</v>
      </c>
      <c r="E1032" s="458" t="s">
        <v>1052</v>
      </c>
      <c r="F1032" s="446">
        <v>45443</v>
      </c>
      <c r="G1032" s="447">
        <v>11092</v>
      </c>
      <c r="H1032" s="447">
        <v>1016.68</v>
      </c>
      <c r="I1032" s="447">
        <v>10075.33</v>
      </c>
      <c r="J1032" s="957" t="s">
        <v>289</v>
      </c>
      <c r="K1032" s="957" t="s">
        <v>258</v>
      </c>
      <c r="L1032" s="445" t="s">
        <v>257</v>
      </c>
      <c r="M1032" s="445">
        <v>2777</v>
      </c>
      <c r="N1032" s="448">
        <v>45716</v>
      </c>
      <c r="O1032" s="449" t="s">
        <v>308</v>
      </c>
      <c r="P1032" s="450"/>
      <c r="Q1032" s="2"/>
      <c r="R1032" s="2"/>
    </row>
    <row r="1033" spans="2:18" s="451" customFormat="1" ht="15.75" x14ac:dyDescent="0.25">
      <c r="B1033" s="443"/>
      <c r="C1033" s="457" t="s">
        <v>1050</v>
      </c>
      <c r="D1033" s="445">
        <v>2777</v>
      </c>
      <c r="E1033" s="458" t="s">
        <v>1053</v>
      </c>
      <c r="F1033" s="446">
        <v>45443</v>
      </c>
      <c r="G1033" s="447">
        <v>11092</v>
      </c>
      <c r="H1033" s="447">
        <v>1016.68</v>
      </c>
      <c r="I1033" s="447">
        <v>10075.33</v>
      </c>
      <c r="J1033" s="957" t="s">
        <v>289</v>
      </c>
      <c r="K1033" s="957" t="s">
        <v>258</v>
      </c>
      <c r="L1033" s="445" t="s">
        <v>257</v>
      </c>
      <c r="M1033" s="445">
        <v>2777</v>
      </c>
      <c r="N1033" s="448">
        <v>45716</v>
      </c>
      <c r="O1033" s="449" t="s">
        <v>308</v>
      </c>
      <c r="P1033" s="450"/>
      <c r="Q1033" s="2"/>
      <c r="R1033" s="2"/>
    </row>
    <row r="1034" spans="2:18" s="451" customFormat="1" ht="15.75" x14ac:dyDescent="0.25">
      <c r="B1034" s="443"/>
      <c r="C1034" s="457" t="s">
        <v>1054</v>
      </c>
      <c r="D1034" s="445">
        <v>2777</v>
      </c>
      <c r="E1034" s="458" t="s">
        <v>1055</v>
      </c>
      <c r="F1034" s="446">
        <v>44546</v>
      </c>
      <c r="G1034" s="447">
        <v>6962</v>
      </c>
      <c r="H1034" s="447">
        <v>2320.33</v>
      </c>
      <c r="I1034" s="447">
        <v>4641.67</v>
      </c>
      <c r="J1034" s="957" t="s">
        <v>289</v>
      </c>
      <c r="K1034" s="957" t="s">
        <v>258</v>
      </c>
      <c r="L1034" s="445" t="s">
        <v>257</v>
      </c>
      <c r="M1034" s="445">
        <v>2777</v>
      </c>
      <c r="N1034" s="448">
        <v>45716</v>
      </c>
      <c r="O1034" s="449" t="s">
        <v>308</v>
      </c>
      <c r="P1034" s="450"/>
      <c r="Q1034" s="2"/>
      <c r="R1034" s="2"/>
    </row>
    <row r="1035" spans="2:18" s="451" customFormat="1" ht="15.75" x14ac:dyDescent="0.25">
      <c r="B1035" s="443"/>
      <c r="C1035" s="457" t="s">
        <v>1054</v>
      </c>
      <c r="D1035" s="445">
        <v>2777</v>
      </c>
      <c r="E1035" s="458">
        <v>11413</v>
      </c>
      <c r="F1035" s="446">
        <v>45443</v>
      </c>
      <c r="G1035" s="447">
        <v>11092</v>
      </c>
      <c r="H1035" s="447">
        <v>1016.68</v>
      </c>
      <c r="I1035" s="447">
        <v>10075.33</v>
      </c>
      <c r="J1035" s="957" t="s">
        <v>289</v>
      </c>
      <c r="K1035" s="957" t="s">
        <v>258</v>
      </c>
      <c r="L1035" s="445" t="s">
        <v>257</v>
      </c>
      <c r="M1035" s="445">
        <v>2777</v>
      </c>
      <c r="N1035" s="448">
        <v>45716</v>
      </c>
      <c r="O1035" s="449" t="s">
        <v>308</v>
      </c>
      <c r="P1035" s="450"/>
      <c r="Q1035" s="2"/>
      <c r="R1035" s="2"/>
    </row>
    <row r="1036" spans="2:18" s="451" customFormat="1" ht="15.75" x14ac:dyDescent="0.25">
      <c r="B1036" s="443"/>
      <c r="C1036" s="457" t="s">
        <v>1054</v>
      </c>
      <c r="D1036" s="445">
        <v>2777</v>
      </c>
      <c r="E1036" s="458" t="s">
        <v>1056</v>
      </c>
      <c r="F1036" s="446">
        <v>42513</v>
      </c>
      <c r="G1036" s="447"/>
      <c r="H1036" s="447"/>
      <c r="I1036" s="447"/>
      <c r="J1036" s="957" t="s">
        <v>289</v>
      </c>
      <c r="K1036" s="957" t="s">
        <v>258</v>
      </c>
      <c r="L1036" s="445" t="s">
        <v>257</v>
      </c>
      <c r="M1036" s="445">
        <v>2777</v>
      </c>
      <c r="N1036" s="448">
        <v>45716</v>
      </c>
      <c r="O1036" s="449" t="s">
        <v>308</v>
      </c>
      <c r="P1036" s="450"/>
      <c r="Q1036" s="2"/>
      <c r="R1036" s="2"/>
    </row>
    <row r="1037" spans="2:18" s="451" customFormat="1" ht="15.75" x14ac:dyDescent="0.25">
      <c r="B1037" s="443"/>
      <c r="C1037" s="457" t="s">
        <v>1054</v>
      </c>
      <c r="D1037" s="445">
        <v>2777</v>
      </c>
      <c r="E1037" s="458" t="s">
        <v>1057</v>
      </c>
      <c r="F1037" s="446">
        <v>45443</v>
      </c>
      <c r="G1037" s="447">
        <v>11092</v>
      </c>
      <c r="H1037" s="447">
        <v>1016.68</v>
      </c>
      <c r="I1037" s="447">
        <v>10075.33</v>
      </c>
      <c r="J1037" s="957" t="s">
        <v>289</v>
      </c>
      <c r="K1037" s="957" t="s">
        <v>258</v>
      </c>
      <c r="L1037" s="445" t="s">
        <v>257</v>
      </c>
      <c r="M1037" s="445">
        <v>2777</v>
      </c>
      <c r="N1037" s="448">
        <v>45716</v>
      </c>
      <c r="O1037" s="449" t="s">
        <v>308</v>
      </c>
      <c r="P1037" s="450"/>
      <c r="Q1037" s="2"/>
      <c r="R1037" s="2"/>
    </row>
    <row r="1038" spans="2:18" s="451" customFormat="1" ht="15.75" x14ac:dyDescent="0.25">
      <c r="B1038" s="443"/>
      <c r="C1038" s="457" t="s">
        <v>1054</v>
      </c>
      <c r="D1038" s="445">
        <v>2777</v>
      </c>
      <c r="E1038" s="458" t="s">
        <v>1058</v>
      </c>
      <c r="F1038" s="446">
        <v>45443</v>
      </c>
      <c r="G1038" s="447">
        <v>11092</v>
      </c>
      <c r="H1038" s="447">
        <v>1016.68</v>
      </c>
      <c r="I1038" s="447">
        <v>10075.33</v>
      </c>
      <c r="J1038" s="957" t="s">
        <v>289</v>
      </c>
      <c r="K1038" s="957" t="s">
        <v>258</v>
      </c>
      <c r="L1038" s="445" t="s">
        <v>257</v>
      </c>
      <c r="M1038" s="445">
        <v>2777</v>
      </c>
      <c r="N1038" s="448">
        <v>45716</v>
      </c>
      <c r="O1038" s="449" t="s">
        <v>308</v>
      </c>
      <c r="P1038" s="450"/>
      <c r="Q1038" s="2"/>
      <c r="R1038" s="2"/>
    </row>
    <row r="1039" spans="2:18" s="451" customFormat="1" ht="15.75" x14ac:dyDescent="0.25">
      <c r="B1039" s="443"/>
      <c r="C1039" s="457" t="s">
        <v>1054</v>
      </c>
      <c r="D1039" s="445">
        <v>2777</v>
      </c>
      <c r="E1039" s="458" t="s">
        <v>1059</v>
      </c>
      <c r="F1039" s="446">
        <v>42513</v>
      </c>
      <c r="G1039" s="447"/>
      <c r="H1039" s="447"/>
      <c r="I1039" s="447"/>
      <c r="J1039" s="957" t="s">
        <v>289</v>
      </c>
      <c r="K1039" s="957" t="s">
        <v>258</v>
      </c>
      <c r="L1039" s="445" t="s">
        <v>257</v>
      </c>
      <c r="M1039" s="445">
        <v>2777</v>
      </c>
      <c r="N1039" s="448">
        <v>45716</v>
      </c>
      <c r="O1039" s="449" t="s">
        <v>308</v>
      </c>
      <c r="P1039" s="450"/>
      <c r="Q1039" s="2"/>
      <c r="R1039" s="2"/>
    </row>
    <row r="1040" spans="2:18" s="451" customFormat="1" ht="15.75" x14ac:dyDescent="0.25">
      <c r="B1040" s="443"/>
      <c r="C1040" s="457" t="s">
        <v>1054</v>
      </c>
      <c r="D1040" s="445">
        <v>2777</v>
      </c>
      <c r="E1040" s="458" t="s">
        <v>1060</v>
      </c>
      <c r="F1040" s="446">
        <v>44546</v>
      </c>
      <c r="G1040" s="447">
        <v>6962</v>
      </c>
      <c r="H1040" s="447">
        <v>2320.33</v>
      </c>
      <c r="I1040" s="447">
        <v>4641.67</v>
      </c>
      <c r="J1040" s="957" t="s">
        <v>289</v>
      </c>
      <c r="K1040" s="957" t="s">
        <v>258</v>
      </c>
      <c r="L1040" s="445" t="s">
        <v>257</v>
      </c>
      <c r="M1040" s="445">
        <v>2777</v>
      </c>
      <c r="N1040" s="448">
        <v>45716</v>
      </c>
      <c r="O1040" s="449" t="s">
        <v>308</v>
      </c>
      <c r="P1040" s="450"/>
      <c r="Q1040" s="2"/>
      <c r="R1040" s="2"/>
    </row>
    <row r="1041" spans="2:18" s="451" customFormat="1" ht="15.75" x14ac:dyDescent="0.25">
      <c r="B1041" s="443"/>
      <c r="C1041" s="457" t="s">
        <v>1054</v>
      </c>
      <c r="D1041" s="445">
        <v>2777</v>
      </c>
      <c r="E1041" s="458" t="s">
        <v>1061</v>
      </c>
      <c r="F1041" s="446">
        <v>42513</v>
      </c>
      <c r="G1041" s="447"/>
      <c r="H1041" s="447"/>
      <c r="I1041" s="447"/>
      <c r="J1041" s="957" t="s">
        <v>289</v>
      </c>
      <c r="K1041" s="957" t="s">
        <v>258</v>
      </c>
      <c r="L1041" s="445" t="s">
        <v>257</v>
      </c>
      <c r="M1041" s="445">
        <v>2777</v>
      </c>
      <c r="N1041" s="448">
        <v>45716</v>
      </c>
      <c r="O1041" s="449" t="s">
        <v>308</v>
      </c>
      <c r="P1041" s="450"/>
      <c r="Q1041" s="2"/>
      <c r="R1041" s="2"/>
    </row>
    <row r="1042" spans="2:18" s="451" customFormat="1" ht="15.75" x14ac:dyDescent="0.25">
      <c r="B1042" s="443"/>
      <c r="C1042" s="457" t="s">
        <v>1062</v>
      </c>
      <c r="D1042" s="445">
        <v>2777</v>
      </c>
      <c r="E1042" s="458" t="s">
        <v>1063</v>
      </c>
      <c r="F1042" s="446">
        <v>42513</v>
      </c>
      <c r="G1042" s="447"/>
      <c r="H1042" s="447"/>
      <c r="I1042" s="447"/>
      <c r="J1042" s="957" t="s">
        <v>289</v>
      </c>
      <c r="K1042" s="957" t="s">
        <v>258</v>
      </c>
      <c r="L1042" s="445" t="s">
        <v>257</v>
      </c>
      <c r="M1042" s="445">
        <v>2777</v>
      </c>
      <c r="N1042" s="448">
        <v>45716</v>
      </c>
      <c r="O1042" s="449" t="s">
        <v>308</v>
      </c>
      <c r="P1042" s="450"/>
      <c r="Q1042" s="2"/>
      <c r="R1042" s="2"/>
    </row>
    <row r="1043" spans="2:18" s="451" customFormat="1" ht="15.75" x14ac:dyDescent="0.25">
      <c r="B1043" s="443"/>
      <c r="C1043" s="457" t="s">
        <v>1064</v>
      </c>
      <c r="D1043" s="445">
        <v>2777</v>
      </c>
      <c r="E1043" s="458" t="s">
        <v>1065</v>
      </c>
      <c r="F1043" s="446">
        <v>44546</v>
      </c>
      <c r="G1043" s="447">
        <v>3304</v>
      </c>
      <c r="H1043" s="447">
        <v>1101</v>
      </c>
      <c r="I1043" s="447">
        <v>2203</v>
      </c>
      <c r="J1043" s="957" t="s">
        <v>289</v>
      </c>
      <c r="K1043" s="957" t="s">
        <v>258</v>
      </c>
      <c r="L1043" s="445" t="s">
        <v>257</v>
      </c>
      <c r="M1043" s="445">
        <v>2777</v>
      </c>
      <c r="N1043" s="448">
        <v>45716</v>
      </c>
      <c r="O1043" s="449" t="s">
        <v>308</v>
      </c>
      <c r="P1043" s="450"/>
      <c r="Q1043" s="2"/>
      <c r="R1043" s="2"/>
    </row>
    <row r="1044" spans="2:18" s="451" customFormat="1" ht="15.75" x14ac:dyDescent="0.25">
      <c r="B1044" s="443"/>
      <c r="C1044" s="457" t="s">
        <v>1066</v>
      </c>
      <c r="D1044" s="445">
        <v>2777</v>
      </c>
      <c r="E1044" s="458" t="s">
        <v>1067</v>
      </c>
      <c r="F1044" s="446">
        <v>43825</v>
      </c>
      <c r="G1044" s="447">
        <v>1534</v>
      </c>
      <c r="H1044" s="447">
        <v>817.6</v>
      </c>
      <c r="I1044" s="447">
        <v>716.4</v>
      </c>
      <c r="J1044" s="957" t="s">
        <v>289</v>
      </c>
      <c r="K1044" s="957" t="s">
        <v>258</v>
      </c>
      <c r="L1044" s="445" t="s">
        <v>257</v>
      </c>
      <c r="M1044" s="445">
        <v>2777</v>
      </c>
      <c r="N1044" s="448">
        <v>45716</v>
      </c>
      <c r="O1044" s="449" t="s">
        <v>308</v>
      </c>
      <c r="P1044" s="450"/>
      <c r="Q1044" s="2"/>
      <c r="R1044" s="2"/>
    </row>
    <row r="1045" spans="2:18" s="451" customFormat="1" ht="15.75" x14ac:dyDescent="0.25">
      <c r="B1045" s="443"/>
      <c r="C1045" s="457" t="s">
        <v>1068</v>
      </c>
      <c r="D1045" s="445">
        <v>2777</v>
      </c>
      <c r="E1045" s="458" t="s">
        <v>1069</v>
      </c>
      <c r="F1045" s="446">
        <v>42513</v>
      </c>
      <c r="G1045" s="447"/>
      <c r="H1045" s="447"/>
      <c r="I1045" s="447"/>
      <c r="J1045" s="957" t="s">
        <v>289</v>
      </c>
      <c r="K1045" s="957" t="s">
        <v>258</v>
      </c>
      <c r="L1045" s="445" t="s">
        <v>257</v>
      </c>
      <c r="M1045" s="445">
        <v>2777</v>
      </c>
      <c r="N1045" s="448">
        <v>45716</v>
      </c>
      <c r="O1045" s="449" t="s">
        <v>308</v>
      </c>
      <c r="P1045" s="450"/>
      <c r="Q1045" s="2"/>
      <c r="R1045" s="2"/>
    </row>
    <row r="1046" spans="2:18" s="451" customFormat="1" ht="15.75" x14ac:dyDescent="0.25">
      <c r="B1046" s="443"/>
      <c r="C1046" s="457" t="s">
        <v>1050</v>
      </c>
      <c r="D1046" s="445">
        <v>2777</v>
      </c>
      <c r="E1046" s="458" t="s">
        <v>1070</v>
      </c>
      <c r="F1046" s="446">
        <v>45443</v>
      </c>
      <c r="G1046" s="447">
        <v>11092</v>
      </c>
      <c r="H1046" s="447">
        <v>1016.68</v>
      </c>
      <c r="I1046" s="447">
        <v>10075.33</v>
      </c>
      <c r="J1046" s="957" t="s">
        <v>289</v>
      </c>
      <c r="K1046" s="957" t="s">
        <v>258</v>
      </c>
      <c r="L1046" s="445" t="s">
        <v>257</v>
      </c>
      <c r="M1046" s="445">
        <v>2777</v>
      </c>
      <c r="N1046" s="448">
        <v>45716</v>
      </c>
      <c r="O1046" s="449" t="s">
        <v>308</v>
      </c>
      <c r="P1046" s="450"/>
      <c r="Q1046" s="2"/>
      <c r="R1046" s="2"/>
    </row>
    <row r="1047" spans="2:18" s="451" customFormat="1" ht="15.75" x14ac:dyDescent="0.25">
      <c r="B1047" s="443"/>
      <c r="C1047" s="457" t="s">
        <v>1071</v>
      </c>
      <c r="D1047" s="445">
        <v>2777</v>
      </c>
      <c r="E1047" s="458" t="s">
        <v>1072</v>
      </c>
      <c r="F1047" s="446">
        <v>43621</v>
      </c>
      <c r="G1047" s="447">
        <v>13452</v>
      </c>
      <c r="H1047" s="447">
        <v>7958.5</v>
      </c>
      <c r="I1047" s="447">
        <v>5493.5</v>
      </c>
      <c r="J1047" s="957" t="s">
        <v>289</v>
      </c>
      <c r="K1047" s="957" t="s">
        <v>258</v>
      </c>
      <c r="L1047" s="445" t="s">
        <v>257</v>
      </c>
      <c r="M1047" s="445">
        <v>2777</v>
      </c>
      <c r="N1047" s="448">
        <v>45716</v>
      </c>
      <c r="O1047" s="449" t="s">
        <v>308</v>
      </c>
      <c r="P1047" s="450"/>
      <c r="Q1047" s="2"/>
      <c r="R1047" s="2"/>
    </row>
    <row r="1048" spans="2:18" s="451" customFormat="1" ht="15.75" x14ac:dyDescent="0.25">
      <c r="B1048" s="443"/>
      <c r="C1048" s="457" t="s">
        <v>1073</v>
      </c>
      <c r="D1048" s="445">
        <v>2777</v>
      </c>
      <c r="E1048" s="458" t="s">
        <v>1074</v>
      </c>
      <c r="F1048" s="446">
        <v>44193</v>
      </c>
      <c r="G1048" s="447">
        <v>14750</v>
      </c>
      <c r="H1048" s="447">
        <v>6391.23</v>
      </c>
      <c r="I1048" s="447">
        <v>8358.77</v>
      </c>
      <c r="J1048" s="957" t="s">
        <v>289</v>
      </c>
      <c r="K1048" s="957" t="s">
        <v>258</v>
      </c>
      <c r="L1048" s="445" t="s">
        <v>257</v>
      </c>
      <c r="M1048" s="445">
        <v>2777</v>
      </c>
      <c r="N1048" s="448">
        <v>45716</v>
      </c>
      <c r="O1048" s="449" t="s">
        <v>308</v>
      </c>
      <c r="P1048" s="450"/>
      <c r="Q1048" s="2"/>
      <c r="R1048" s="2"/>
    </row>
    <row r="1049" spans="2:18" s="451" customFormat="1" ht="15.75" x14ac:dyDescent="0.25">
      <c r="B1049" s="443"/>
      <c r="C1049" s="457" t="s">
        <v>1064</v>
      </c>
      <c r="D1049" s="445">
        <v>2777</v>
      </c>
      <c r="E1049" s="458" t="s">
        <v>1075</v>
      </c>
      <c r="F1049" s="446">
        <v>42513</v>
      </c>
      <c r="G1049" s="447"/>
      <c r="H1049" s="447"/>
      <c r="I1049" s="447"/>
      <c r="J1049" s="957" t="s">
        <v>289</v>
      </c>
      <c r="K1049" s="957" t="s">
        <v>258</v>
      </c>
      <c r="L1049" s="445" t="s">
        <v>257</v>
      </c>
      <c r="M1049" s="445">
        <v>2777</v>
      </c>
      <c r="N1049" s="448">
        <v>45716</v>
      </c>
      <c r="O1049" s="449" t="s">
        <v>308</v>
      </c>
      <c r="P1049" s="450"/>
      <c r="Q1049" s="2"/>
      <c r="R1049" s="2"/>
    </row>
    <row r="1050" spans="2:18" s="451" customFormat="1" ht="15.75" x14ac:dyDescent="0.25">
      <c r="B1050" s="443"/>
      <c r="C1050" s="457" t="s">
        <v>1076</v>
      </c>
      <c r="D1050" s="445">
        <v>2777</v>
      </c>
      <c r="E1050" s="458" t="s">
        <v>1077</v>
      </c>
      <c r="F1050" s="446">
        <v>42513</v>
      </c>
      <c r="G1050" s="447"/>
      <c r="H1050" s="447"/>
      <c r="I1050" s="447"/>
      <c r="J1050" s="957" t="s">
        <v>289</v>
      </c>
      <c r="K1050" s="957" t="s">
        <v>258</v>
      </c>
      <c r="L1050" s="445" t="s">
        <v>257</v>
      </c>
      <c r="M1050" s="445">
        <v>2777</v>
      </c>
      <c r="N1050" s="448">
        <v>45716</v>
      </c>
      <c r="O1050" s="449" t="s">
        <v>308</v>
      </c>
      <c r="P1050" s="450"/>
      <c r="Q1050" s="2"/>
      <c r="R1050" s="2"/>
    </row>
    <row r="1051" spans="2:18" s="451" customFormat="1" ht="15.75" x14ac:dyDescent="0.25">
      <c r="B1051" s="443"/>
      <c r="C1051" s="457" t="s">
        <v>1078</v>
      </c>
      <c r="D1051" s="445">
        <v>2777</v>
      </c>
      <c r="E1051" s="458" t="s">
        <v>1079</v>
      </c>
      <c r="F1051" s="446">
        <v>44910</v>
      </c>
      <c r="G1051" s="447">
        <v>8407.5</v>
      </c>
      <c r="H1051" s="447">
        <v>2031.57</v>
      </c>
      <c r="I1051" s="447">
        <v>6375.93</v>
      </c>
      <c r="J1051" s="957" t="s">
        <v>289</v>
      </c>
      <c r="K1051" s="957" t="s">
        <v>258</v>
      </c>
      <c r="L1051" s="445" t="s">
        <v>257</v>
      </c>
      <c r="M1051" s="445">
        <v>2777</v>
      </c>
      <c r="N1051" s="448">
        <v>45716</v>
      </c>
      <c r="O1051" s="449" t="s">
        <v>308</v>
      </c>
      <c r="P1051" s="450"/>
      <c r="Q1051" s="2"/>
      <c r="R1051" s="2"/>
    </row>
    <row r="1052" spans="2:18" s="451" customFormat="1" ht="15.75" x14ac:dyDescent="0.25">
      <c r="B1052" s="443"/>
      <c r="C1052" s="457" t="s">
        <v>1078</v>
      </c>
      <c r="D1052" s="445">
        <v>2777</v>
      </c>
      <c r="E1052" s="458" t="s">
        <v>1080</v>
      </c>
      <c r="F1052" s="446">
        <v>44910</v>
      </c>
      <c r="G1052" s="447">
        <v>8407.5</v>
      </c>
      <c r="H1052" s="447">
        <v>2031.57</v>
      </c>
      <c r="I1052" s="447">
        <v>6375.93</v>
      </c>
      <c r="J1052" s="957" t="s">
        <v>289</v>
      </c>
      <c r="K1052" s="957" t="s">
        <v>258</v>
      </c>
      <c r="L1052" s="445" t="s">
        <v>257</v>
      </c>
      <c r="M1052" s="445">
        <v>2777</v>
      </c>
      <c r="N1052" s="448">
        <v>45716</v>
      </c>
      <c r="O1052" s="449" t="s">
        <v>308</v>
      </c>
      <c r="P1052" s="450"/>
      <c r="Q1052" s="2"/>
      <c r="R1052" s="2"/>
    </row>
    <row r="1053" spans="2:18" s="451" customFormat="1" ht="15.75" x14ac:dyDescent="0.25">
      <c r="B1053" s="443"/>
      <c r="C1053" s="457" t="s">
        <v>1076</v>
      </c>
      <c r="D1053" s="445">
        <v>2777</v>
      </c>
      <c r="E1053" s="458" t="s">
        <v>1081</v>
      </c>
      <c r="F1053" s="446">
        <v>42513</v>
      </c>
      <c r="G1053" s="447"/>
      <c r="H1053" s="447"/>
      <c r="I1053" s="447"/>
      <c r="J1053" s="957" t="s">
        <v>289</v>
      </c>
      <c r="K1053" s="957" t="s">
        <v>258</v>
      </c>
      <c r="L1053" s="445" t="s">
        <v>257</v>
      </c>
      <c r="M1053" s="445">
        <v>2777</v>
      </c>
      <c r="N1053" s="448">
        <v>45716</v>
      </c>
      <c r="O1053" s="449" t="s">
        <v>308</v>
      </c>
      <c r="P1053" s="450"/>
      <c r="Q1053" s="2"/>
      <c r="R1053" s="2"/>
    </row>
    <row r="1054" spans="2:18" s="451" customFormat="1" ht="15.75" x14ac:dyDescent="0.25">
      <c r="B1054" s="443"/>
      <c r="C1054" s="457" t="s">
        <v>1076</v>
      </c>
      <c r="D1054" s="445">
        <v>2777</v>
      </c>
      <c r="E1054" s="458" t="s">
        <v>1082</v>
      </c>
      <c r="F1054" s="446">
        <v>42513</v>
      </c>
      <c r="G1054" s="447"/>
      <c r="H1054" s="447"/>
      <c r="I1054" s="447"/>
      <c r="J1054" s="957" t="s">
        <v>289</v>
      </c>
      <c r="K1054" s="957" t="s">
        <v>258</v>
      </c>
      <c r="L1054" s="445" t="s">
        <v>257</v>
      </c>
      <c r="M1054" s="445">
        <v>2777</v>
      </c>
      <c r="N1054" s="448">
        <v>45716</v>
      </c>
      <c r="O1054" s="449" t="s">
        <v>308</v>
      </c>
      <c r="P1054" s="450"/>
      <c r="Q1054" s="2"/>
      <c r="R1054" s="2"/>
    </row>
    <row r="1055" spans="2:18" s="451" customFormat="1" ht="15.75" x14ac:dyDescent="0.25">
      <c r="B1055" s="443"/>
      <c r="C1055" s="457" t="s">
        <v>1083</v>
      </c>
      <c r="D1055" s="445">
        <v>2777</v>
      </c>
      <c r="E1055" s="458" t="s">
        <v>1084</v>
      </c>
      <c r="F1055" s="446">
        <v>44193</v>
      </c>
      <c r="G1055" s="447">
        <v>6246.92</v>
      </c>
      <c r="H1055" s="447">
        <v>2706.56</v>
      </c>
      <c r="I1055" s="447">
        <v>3540.36</v>
      </c>
      <c r="J1055" s="957" t="s">
        <v>289</v>
      </c>
      <c r="K1055" s="957" t="s">
        <v>258</v>
      </c>
      <c r="L1055" s="445" t="s">
        <v>257</v>
      </c>
      <c r="M1055" s="445">
        <v>2777</v>
      </c>
      <c r="N1055" s="448">
        <v>45716</v>
      </c>
      <c r="O1055" s="449" t="s">
        <v>308</v>
      </c>
      <c r="P1055" s="450"/>
      <c r="Q1055" s="2"/>
      <c r="R1055" s="2"/>
    </row>
    <row r="1056" spans="2:18" s="451" customFormat="1" ht="15.75" x14ac:dyDescent="0.25">
      <c r="B1056" s="443"/>
      <c r="C1056" s="457" t="s">
        <v>1085</v>
      </c>
      <c r="D1056" s="445">
        <v>2777</v>
      </c>
      <c r="E1056" s="458" t="s">
        <v>1086</v>
      </c>
      <c r="F1056" s="446">
        <v>42513</v>
      </c>
      <c r="G1056" s="447"/>
      <c r="H1056" s="447"/>
      <c r="I1056" s="447"/>
      <c r="J1056" s="957" t="s">
        <v>289</v>
      </c>
      <c r="K1056" s="957" t="s">
        <v>258</v>
      </c>
      <c r="L1056" s="445" t="s">
        <v>257</v>
      </c>
      <c r="M1056" s="445">
        <v>2777</v>
      </c>
      <c r="N1056" s="448">
        <v>45716</v>
      </c>
      <c r="O1056" s="449" t="s">
        <v>308</v>
      </c>
      <c r="P1056" s="450"/>
      <c r="Q1056" s="2"/>
      <c r="R1056" s="2"/>
    </row>
    <row r="1057" spans="2:18" s="451" customFormat="1" ht="15.75" x14ac:dyDescent="0.25">
      <c r="B1057" s="443"/>
      <c r="C1057" s="457" t="s">
        <v>1050</v>
      </c>
      <c r="D1057" s="445">
        <v>2777</v>
      </c>
      <c r="E1057" s="458" t="s">
        <v>1087</v>
      </c>
      <c r="F1057" s="446">
        <v>45443</v>
      </c>
      <c r="G1057" s="447">
        <v>11092</v>
      </c>
      <c r="H1057" s="447">
        <v>1016.68</v>
      </c>
      <c r="I1057" s="447">
        <v>10075.33</v>
      </c>
      <c r="J1057" s="957" t="s">
        <v>289</v>
      </c>
      <c r="K1057" s="957" t="s">
        <v>258</v>
      </c>
      <c r="L1057" s="445" t="s">
        <v>257</v>
      </c>
      <c r="M1057" s="445">
        <v>2777</v>
      </c>
      <c r="N1057" s="448">
        <v>45716</v>
      </c>
      <c r="O1057" s="449" t="s">
        <v>308</v>
      </c>
      <c r="P1057" s="450"/>
      <c r="Q1057" s="2"/>
      <c r="R1057" s="2"/>
    </row>
    <row r="1058" spans="2:18" s="451" customFormat="1" ht="15.75" x14ac:dyDescent="0.25">
      <c r="B1058" s="443"/>
      <c r="C1058" s="457" t="s">
        <v>1050</v>
      </c>
      <c r="D1058" s="445">
        <v>2777</v>
      </c>
      <c r="E1058" s="458" t="s">
        <v>1088</v>
      </c>
      <c r="F1058" s="446">
        <v>45443</v>
      </c>
      <c r="G1058" s="447">
        <v>11092</v>
      </c>
      <c r="H1058" s="447">
        <v>1016.68</v>
      </c>
      <c r="I1058" s="447">
        <v>10075.33</v>
      </c>
      <c r="J1058" s="957" t="s">
        <v>289</v>
      </c>
      <c r="K1058" s="957" t="s">
        <v>258</v>
      </c>
      <c r="L1058" s="445" t="s">
        <v>257</v>
      </c>
      <c r="M1058" s="445">
        <v>2777</v>
      </c>
      <c r="N1058" s="448">
        <v>45716</v>
      </c>
      <c r="O1058" s="449" t="s">
        <v>308</v>
      </c>
      <c r="P1058" s="450"/>
      <c r="Q1058" s="2"/>
      <c r="R1058" s="2"/>
    </row>
    <row r="1059" spans="2:18" s="451" customFormat="1" ht="15.75" x14ac:dyDescent="0.25">
      <c r="B1059" s="443"/>
      <c r="C1059" s="457" t="s">
        <v>1050</v>
      </c>
      <c r="D1059" s="445">
        <v>2777</v>
      </c>
      <c r="E1059" s="458" t="s">
        <v>1089</v>
      </c>
      <c r="F1059" s="446">
        <v>45443</v>
      </c>
      <c r="G1059" s="447">
        <v>11092</v>
      </c>
      <c r="H1059" s="447">
        <v>1016.68</v>
      </c>
      <c r="I1059" s="447">
        <v>10075.33</v>
      </c>
      <c r="J1059" s="957" t="s">
        <v>289</v>
      </c>
      <c r="K1059" s="957" t="s">
        <v>258</v>
      </c>
      <c r="L1059" s="445" t="s">
        <v>257</v>
      </c>
      <c r="M1059" s="445">
        <v>2777</v>
      </c>
      <c r="N1059" s="448">
        <v>45716</v>
      </c>
      <c r="O1059" s="449" t="s">
        <v>308</v>
      </c>
      <c r="P1059" s="450"/>
      <c r="Q1059" s="2"/>
      <c r="R1059" s="2"/>
    </row>
    <row r="1060" spans="2:18" s="451" customFormat="1" ht="15.75" x14ac:dyDescent="0.25">
      <c r="B1060" s="443"/>
      <c r="C1060" s="457" t="s">
        <v>1064</v>
      </c>
      <c r="D1060" s="445">
        <v>2777</v>
      </c>
      <c r="E1060" s="458" t="s">
        <v>1090</v>
      </c>
      <c r="F1060" s="446">
        <v>42513</v>
      </c>
      <c r="G1060" s="447"/>
      <c r="H1060" s="447"/>
      <c r="I1060" s="447"/>
      <c r="J1060" s="957" t="s">
        <v>289</v>
      </c>
      <c r="K1060" s="957" t="s">
        <v>258</v>
      </c>
      <c r="L1060" s="445" t="s">
        <v>257</v>
      </c>
      <c r="M1060" s="445">
        <v>2777</v>
      </c>
      <c r="N1060" s="448">
        <v>45716</v>
      </c>
      <c r="O1060" s="449" t="s">
        <v>308</v>
      </c>
      <c r="P1060" s="450"/>
      <c r="Q1060" s="2"/>
      <c r="R1060" s="2"/>
    </row>
    <row r="1061" spans="2:18" s="451" customFormat="1" ht="15.75" x14ac:dyDescent="0.25">
      <c r="B1061" s="443"/>
      <c r="C1061" s="457" t="s">
        <v>1091</v>
      </c>
      <c r="D1061" s="445">
        <v>2777</v>
      </c>
      <c r="E1061" s="458" t="s">
        <v>1092</v>
      </c>
      <c r="F1061" s="446">
        <v>44910</v>
      </c>
      <c r="G1061" s="447">
        <v>8407.5</v>
      </c>
      <c r="H1061" s="447">
        <v>2031.57</v>
      </c>
      <c r="I1061" s="447">
        <v>6375.93</v>
      </c>
      <c r="J1061" s="957" t="s">
        <v>289</v>
      </c>
      <c r="K1061" s="957" t="s">
        <v>258</v>
      </c>
      <c r="L1061" s="445" t="s">
        <v>257</v>
      </c>
      <c r="M1061" s="445">
        <v>2777</v>
      </c>
      <c r="N1061" s="448">
        <v>45716</v>
      </c>
      <c r="O1061" s="449" t="s">
        <v>308</v>
      </c>
      <c r="P1061" s="450"/>
      <c r="Q1061" s="2"/>
      <c r="R1061" s="2"/>
    </row>
    <row r="1062" spans="2:18" s="451" customFormat="1" ht="15.75" x14ac:dyDescent="0.25">
      <c r="B1062" s="443"/>
      <c r="C1062" s="457" t="s">
        <v>1064</v>
      </c>
      <c r="D1062" s="445">
        <v>2777</v>
      </c>
      <c r="E1062" s="458" t="s">
        <v>1093</v>
      </c>
      <c r="F1062" s="446">
        <v>42513</v>
      </c>
      <c r="G1062" s="447"/>
      <c r="H1062" s="447"/>
      <c r="I1062" s="447"/>
      <c r="J1062" s="957" t="s">
        <v>289</v>
      </c>
      <c r="K1062" s="957" t="s">
        <v>258</v>
      </c>
      <c r="L1062" s="445" t="s">
        <v>257</v>
      </c>
      <c r="M1062" s="445">
        <v>2777</v>
      </c>
      <c r="N1062" s="448">
        <v>45716</v>
      </c>
      <c r="O1062" s="449" t="s">
        <v>308</v>
      </c>
      <c r="P1062" s="450"/>
      <c r="Q1062" s="2"/>
      <c r="R1062" s="2"/>
    </row>
    <row r="1063" spans="2:18" s="451" customFormat="1" ht="15.75" x14ac:dyDescent="0.25">
      <c r="B1063" s="443"/>
      <c r="C1063" s="457" t="s">
        <v>1094</v>
      </c>
      <c r="D1063" s="445">
        <v>2777</v>
      </c>
      <c r="E1063" s="458" t="s">
        <v>1095</v>
      </c>
      <c r="F1063" s="446">
        <v>45443</v>
      </c>
      <c r="G1063" s="447">
        <v>18762</v>
      </c>
      <c r="H1063" s="447">
        <v>1719.76</v>
      </c>
      <c r="I1063" s="447">
        <v>17042.240000000002</v>
      </c>
      <c r="J1063" s="957" t="s">
        <v>289</v>
      </c>
      <c r="K1063" s="957" t="s">
        <v>258</v>
      </c>
      <c r="L1063" s="445" t="s">
        <v>257</v>
      </c>
      <c r="M1063" s="445">
        <v>2777</v>
      </c>
      <c r="N1063" s="448">
        <v>45716</v>
      </c>
      <c r="O1063" s="449" t="s">
        <v>308</v>
      </c>
      <c r="P1063" s="450"/>
      <c r="Q1063" s="2"/>
      <c r="R1063" s="2"/>
    </row>
    <row r="1064" spans="2:18" s="451" customFormat="1" ht="15.75" x14ac:dyDescent="0.25">
      <c r="B1064" s="443"/>
      <c r="C1064" s="457" t="s">
        <v>1064</v>
      </c>
      <c r="D1064" s="445">
        <v>2777</v>
      </c>
      <c r="E1064" s="458" t="s">
        <v>1096</v>
      </c>
      <c r="F1064" s="446">
        <v>42513</v>
      </c>
      <c r="G1064" s="447"/>
      <c r="H1064" s="447"/>
      <c r="I1064" s="447"/>
      <c r="J1064" s="957" t="s">
        <v>289</v>
      </c>
      <c r="K1064" s="957" t="s">
        <v>258</v>
      </c>
      <c r="L1064" s="445" t="s">
        <v>257</v>
      </c>
      <c r="M1064" s="445">
        <v>2777</v>
      </c>
      <c r="N1064" s="448">
        <v>45716</v>
      </c>
      <c r="O1064" s="449" t="s">
        <v>308</v>
      </c>
      <c r="P1064" s="450"/>
      <c r="Q1064" s="2"/>
      <c r="R1064" s="2"/>
    </row>
    <row r="1065" spans="2:18" s="451" customFormat="1" ht="15.75" x14ac:dyDescent="0.25">
      <c r="B1065" s="443"/>
      <c r="C1065" s="457" t="s">
        <v>1064</v>
      </c>
      <c r="D1065" s="445">
        <v>2777</v>
      </c>
      <c r="E1065" s="458" t="s">
        <v>1097</v>
      </c>
      <c r="F1065" s="446">
        <v>42513</v>
      </c>
      <c r="G1065" s="447"/>
      <c r="H1065" s="447"/>
      <c r="I1065" s="447"/>
      <c r="J1065" s="957" t="s">
        <v>289</v>
      </c>
      <c r="K1065" s="957" t="s">
        <v>258</v>
      </c>
      <c r="L1065" s="445" t="s">
        <v>257</v>
      </c>
      <c r="M1065" s="445">
        <v>2777</v>
      </c>
      <c r="N1065" s="448">
        <v>45716</v>
      </c>
      <c r="O1065" s="449" t="s">
        <v>308</v>
      </c>
      <c r="P1065" s="450"/>
      <c r="Q1065" s="2"/>
      <c r="R1065" s="2"/>
    </row>
    <row r="1066" spans="2:18" s="451" customFormat="1" ht="15.75" x14ac:dyDescent="0.25">
      <c r="B1066" s="443"/>
      <c r="C1066" s="457" t="s">
        <v>1078</v>
      </c>
      <c r="D1066" s="445">
        <v>2777</v>
      </c>
      <c r="E1066" s="458" t="s">
        <v>1098</v>
      </c>
      <c r="F1066" s="446">
        <v>44910</v>
      </c>
      <c r="G1066" s="447">
        <v>8407.5</v>
      </c>
      <c r="H1066" s="447">
        <v>2031.57</v>
      </c>
      <c r="I1066" s="447">
        <v>6375.93</v>
      </c>
      <c r="J1066" s="957" t="s">
        <v>289</v>
      </c>
      <c r="K1066" s="957" t="s">
        <v>258</v>
      </c>
      <c r="L1066" s="445" t="s">
        <v>257</v>
      </c>
      <c r="M1066" s="445">
        <v>2777</v>
      </c>
      <c r="N1066" s="448">
        <v>45716</v>
      </c>
      <c r="O1066" s="449" t="s">
        <v>308</v>
      </c>
      <c r="P1066" s="450"/>
      <c r="Q1066" s="2"/>
      <c r="R1066" s="2"/>
    </row>
    <row r="1067" spans="2:18" s="451" customFormat="1" ht="15.75" x14ac:dyDescent="0.25">
      <c r="B1067" s="443"/>
      <c r="C1067" s="457" t="s">
        <v>1083</v>
      </c>
      <c r="D1067" s="445">
        <v>2777</v>
      </c>
      <c r="E1067" s="458" t="s">
        <v>1099</v>
      </c>
      <c r="F1067" s="446">
        <v>43825</v>
      </c>
      <c r="G1067" s="447">
        <v>6844</v>
      </c>
      <c r="H1067" s="447">
        <v>3649.6</v>
      </c>
      <c r="I1067" s="447">
        <v>3194.4</v>
      </c>
      <c r="J1067" s="957" t="s">
        <v>289</v>
      </c>
      <c r="K1067" s="957" t="s">
        <v>258</v>
      </c>
      <c r="L1067" s="445" t="s">
        <v>257</v>
      </c>
      <c r="M1067" s="445">
        <v>2777</v>
      </c>
      <c r="N1067" s="448">
        <v>45716</v>
      </c>
      <c r="O1067" s="449" t="s">
        <v>308</v>
      </c>
      <c r="P1067" s="450"/>
      <c r="Q1067" s="2"/>
      <c r="R1067" s="2"/>
    </row>
    <row r="1068" spans="2:18" s="451" customFormat="1" ht="15.75" x14ac:dyDescent="0.25">
      <c r="B1068" s="443"/>
      <c r="C1068" s="457" t="s">
        <v>1050</v>
      </c>
      <c r="D1068" s="445">
        <v>2777</v>
      </c>
      <c r="E1068" s="458" t="s">
        <v>1100</v>
      </c>
      <c r="F1068" s="446">
        <v>45443</v>
      </c>
      <c r="G1068" s="447">
        <v>11092</v>
      </c>
      <c r="H1068" s="447">
        <v>1016.68</v>
      </c>
      <c r="I1068" s="447">
        <v>10075.33</v>
      </c>
      <c r="J1068" s="957" t="s">
        <v>289</v>
      </c>
      <c r="K1068" s="957" t="s">
        <v>258</v>
      </c>
      <c r="L1068" s="445" t="s">
        <v>257</v>
      </c>
      <c r="M1068" s="445">
        <v>2777</v>
      </c>
      <c r="N1068" s="448">
        <v>45716</v>
      </c>
      <c r="O1068" s="449" t="s">
        <v>308</v>
      </c>
      <c r="P1068" s="450"/>
      <c r="Q1068" s="2"/>
      <c r="R1068" s="2"/>
    </row>
    <row r="1069" spans="2:18" s="451" customFormat="1" ht="15.75" x14ac:dyDescent="0.25">
      <c r="B1069" s="443"/>
      <c r="C1069" s="462" t="s">
        <v>1101</v>
      </c>
      <c r="D1069" s="445">
        <v>2777</v>
      </c>
      <c r="E1069" s="458" t="s">
        <v>1102</v>
      </c>
      <c r="F1069" s="446">
        <v>43825</v>
      </c>
      <c r="G1069" s="447">
        <v>21712</v>
      </c>
      <c r="H1069" s="447">
        <v>11579.2</v>
      </c>
      <c r="I1069" s="447">
        <v>10132.799999999999</v>
      </c>
      <c r="J1069" s="957" t="s">
        <v>289</v>
      </c>
      <c r="K1069" s="957" t="s">
        <v>258</v>
      </c>
      <c r="L1069" s="445" t="s">
        <v>257</v>
      </c>
      <c r="M1069" s="445">
        <v>2777</v>
      </c>
      <c r="N1069" s="448">
        <v>45716</v>
      </c>
      <c r="O1069" s="449" t="s">
        <v>308</v>
      </c>
      <c r="P1069" s="450"/>
      <c r="Q1069" s="2"/>
      <c r="R1069" s="2"/>
    </row>
    <row r="1070" spans="2:18" s="451" customFormat="1" ht="15.75" x14ac:dyDescent="0.25">
      <c r="B1070" s="443"/>
      <c r="C1070" s="462" t="s">
        <v>1103</v>
      </c>
      <c r="D1070" s="445">
        <v>2777</v>
      </c>
      <c r="E1070" s="463" t="s">
        <v>868</v>
      </c>
      <c r="F1070" s="446">
        <v>42513</v>
      </c>
      <c r="G1070" s="447"/>
      <c r="H1070" s="447"/>
      <c r="I1070" s="447"/>
      <c r="J1070" s="957" t="s">
        <v>289</v>
      </c>
      <c r="K1070" s="957" t="s">
        <v>258</v>
      </c>
      <c r="L1070" s="445" t="s">
        <v>257</v>
      </c>
      <c r="M1070" s="445">
        <v>2777</v>
      </c>
      <c r="N1070" s="448">
        <v>45716</v>
      </c>
      <c r="O1070" s="449" t="s">
        <v>308</v>
      </c>
      <c r="P1070" s="450"/>
      <c r="Q1070" s="2"/>
      <c r="R1070" s="2"/>
    </row>
    <row r="1071" spans="2:18" s="451" customFormat="1" ht="15.75" x14ac:dyDescent="0.25">
      <c r="B1071" s="443"/>
      <c r="C1071" s="461" t="s">
        <v>1104</v>
      </c>
      <c r="D1071" s="445">
        <v>2777</v>
      </c>
      <c r="E1071" s="458" t="s">
        <v>1105</v>
      </c>
      <c r="F1071" s="446">
        <v>42513</v>
      </c>
      <c r="G1071" s="447"/>
      <c r="H1071" s="447"/>
      <c r="I1071" s="447"/>
      <c r="J1071" s="957" t="s">
        <v>289</v>
      </c>
      <c r="K1071" s="957" t="s">
        <v>258</v>
      </c>
      <c r="L1071" s="445" t="s">
        <v>257</v>
      </c>
      <c r="M1071" s="445">
        <v>2777</v>
      </c>
      <c r="N1071" s="448">
        <v>45716</v>
      </c>
      <c r="O1071" s="449" t="s">
        <v>308</v>
      </c>
      <c r="P1071" s="450"/>
      <c r="Q1071" s="2"/>
      <c r="R1071" s="2"/>
    </row>
    <row r="1072" spans="2:18" s="451" customFormat="1" ht="15.75" x14ac:dyDescent="0.25">
      <c r="B1072" s="443"/>
      <c r="C1072" s="457" t="s">
        <v>1104</v>
      </c>
      <c r="D1072" s="445">
        <v>2777</v>
      </c>
      <c r="E1072" s="458" t="s">
        <v>868</v>
      </c>
      <c r="F1072" s="446">
        <v>42513</v>
      </c>
      <c r="G1072" s="447"/>
      <c r="H1072" s="447"/>
      <c r="I1072" s="447"/>
      <c r="J1072" s="957" t="s">
        <v>289</v>
      </c>
      <c r="K1072" s="958" t="s">
        <v>258</v>
      </c>
      <c r="L1072" s="445" t="s">
        <v>257</v>
      </c>
      <c r="M1072" s="445">
        <v>2777</v>
      </c>
      <c r="N1072" s="448">
        <v>45716</v>
      </c>
      <c r="O1072" s="449" t="s">
        <v>308</v>
      </c>
      <c r="P1072" s="450"/>
      <c r="Q1072" s="2"/>
      <c r="R1072" s="2"/>
    </row>
    <row r="1073" spans="2:18" s="451" customFormat="1" ht="15.75" x14ac:dyDescent="0.25">
      <c r="B1073" s="443"/>
      <c r="C1073" s="457" t="s">
        <v>1106</v>
      </c>
      <c r="D1073" s="445">
        <v>2777</v>
      </c>
      <c r="E1073" s="458" t="s">
        <v>1107</v>
      </c>
      <c r="F1073" s="446">
        <v>45443</v>
      </c>
      <c r="G1073" s="447">
        <v>21653</v>
      </c>
      <c r="H1073" s="447">
        <v>1984.77</v>
      </c>
      <c r="I1073" s="447">
        <v>19668.23</v>
      </c>
      <c r="J1073" s="957" t="s">
        <v>289</v>
      </c>
      <c r="K1073" s="957" t="s">
        <v>258</v>
      </c>
      <c r="L1073" s="445" t="s">
        <v>257</v>
      </c>
      <c r="M1073" s="445">
        <v>2777</v>
      </c>
      <c r="N1073" s="448">
        <v>45716</v>
      </c>
      <c r="O1073" s="449" t="s">
        <v>308</v>
      </c>
      <c r="P1073" s="450"/>
      <c r="Q1073" s="2"/>
      <c r="R1073" s="2"/>
    </row>
    <row r="1074" spans="2:18" s="451" customFormat="1" ht="15.75" x14ac:dyDescent="0.25">
      <c r="B1074" s="443"/>
      <c r="C1074" s="457" t="s">
        <v>1108</v>
      </c>
      <c r="D1074" s="445">
        <v>2777</v>
      </c>
      <c r="E1074" s="458" t="s">
        <v>1109</v>
      </c>
      <c r="F1074" s="446">
        <v>42513</v>
      </c>
      <c r="G1074" s="447"/>
      <c r="H1074" s="447"/>
      <c r="I1074" s="447"/>
      <c r="J1074" s="957" t="s">
        <v>289</v>
      </c>
      <c r="K1074" s="957" t="s">
        <v>258</v>
      </c>
      <c r="L1074" s="445" t="s">
        <v>257</v>
      </c>
      <c r="M1074" s="445">
        <v>2777</v>
      </c>
      <c r="N1074" s="448">
        <v>45716</v>
      </c>
      <c r="O1074" s="449" t="s">
        <v>308</v>
      </c>
      <c r="P1074" s="450"/>
      <c r="Q1074" s="2"/>
      <c r="R1074" s="2"/>
    </row>
    <row r="1075" spans="2:18" s="451" customFormat="1" ht="15.75" x14ac:dyDescent="0.25">
      <c r="B1075" s="443"/>
      <c r="C1075" s="457" t="s">
        <v>1108</v>
      </c>
      <c r="D1075" s="445">
        <v>2777</v>
      </c>
      <c r="E1075" s="458" t="s">
        <v>1110</v>
      </c>
      <c r="F1075" s="446">
        <v>45443</v>
      </c>
      <c r="G1075" s="447">
        <v>11092</v>
      </c>
      <c r="H1075" s="447">
        <v>1016.68</v>
      </c>
      <c r="I1075" s="447">
        <v>10075.33</v>
      </c>
      <c r="J1075" s="957" t="s">
        <v>289</v>
      </c>
      <c r="K1075" s="957" t="s">
        <v>258</v>
      </c>
      <c r="L1075" s="445" t="s">
        <v>257</v>
      </c>
      <c r="M1075" s="445">
        <v>2777</v>
      </c>
      <c r="N1075" s="448">
        <v>45716</v>
      </c>
      <c r="O1075" s="449" t="s">
        <v>308</v>
      </c>
      <c r="P1075" s="450"/>
      <c r="Q1075" s="2"/>
      <c r="R1075" s="2"/>
    </row>
    <row r="1076" spans="2:18" s="451" customFormat="1" ht="15.75" x14ac:dyDescent="0.25">
      <c r="B1076" s="443"/>
      <c r="C1076" s="454" t="s">
        <v>1094</v>
      </c>
      <c r="D1076" s="445">
        <v>2777</v>
      </c>
      <c r="E1076" s="458">
        <v>11552</v>
      </c>
      <c r="F1076" s="446">
        <v>45443</v>
      </c>
      <c r="G1076" s="447">
        <v>18762</v>
      </c>
      <c r="H1076" s="447">
        <v>1719.76</v>
      </c>
      <c r="I1076" s="447">
        <v>17042.240000000002</v>
      </c>
      <c r="J1076" s="957" t="s">
        <v>289</v>
      </c>
      <c r="K1076" s="957" t="s">
        <v>258</v>
      </c>
      <c r="L1076" s="445" t="s">
        <v>257</v>
      </c>
      <c r="M1076" s="445">
        <v>2777</v>
      </c>
      <c r="N1076" s="448">
        <v>45716</v>
      </c>
      <c r="O1076" s="449" t="s">
        <v>308</v>
      </c>
      <c r="P1076" s="450"/>
      <c r="Q1076" s="2"/>
      <c r="R1076" s="2"/>
    </row>
    <row r="1077" spans="2:18" s="451" customFormat="1" ht="15.75" x14ac:dyDescent="0.25">
      <c r="B1077" s="443"/>
      <c r="C1077" s="454" t="s">
        <v>1111</v>
      </c>
      <c r="D1077" s="445">
        <v>2777</v>
      </c>
      <c r="E1077" s="458" t="s">
        <v>1112</v>
      </c>
      <c r="F1077" s="446">
        <v>42513</v>
      </c>
      <c r="G1077" s="447"/>
      <c r="H1077" s="447"/>
      <c r="I1077" s="447"/>
      <c r="J1077" s="957" t="s">
        <v>289</v>
      </c>
      <c r="K1077" s="957" t="s">
        <v>258</v>
      </c>
      <c r="L1077" s="445" t="s">
        <v>257</v>
      </c>
      <c r="M1077" s="445">
        <v>2777</v>
      </c>
      <c r="N1077" s="448">
        <v>45716</v>
      </c>
      <c r="O1077" s="449" t="s">
        <v>308</v>
      </c>
      <c r="P1077" s="450"/>
      <c r="Q1077" s="2"/>
      <c r="R1077" s="2"/>
    </row>
    <row r="1078" spans="2:18" s="451" customFormat="1" ht="15.75" x14ac:dyDescent="0.25">
      <c r="B1078" s="443"/>
      <c r="C1078" s="454" t="s">
        <v>1111</v>
      </c>
      <c r="D1078" s="445">
        <v>2777</v>
      </c>
      <c r="E1078" s="458" t="s">
        <v>1113</v>
      </c>
      <c r="F1078" s="446">
        <v>42513</v>
      </c>
      <c r="G1078" s="447"/>
      <c r="H1078" s="447"/>
      <c r="I1078" s="447"/>
      <c r="J1078" s="957" t="s">
        <v>289</v>
      </c>
      <c r="K1078" s="957" t="s">
        <v>258</v>
      </c>
      <c r="L1078" s="445" t="s">
        <v>257</v>
      </c>
      <c r="M1078" s="445">
        <v>2777</v>
      </c>
      <c r="N1078" s="448">
        <v>45716</v>
      </c>
      <c r="O1078" s="449" t="s">
        <v>308</v>
      </c>
      <c r="P1078" s="450"/>
      <c r="Q1078" s="2"/>
      <c r="R1078" s="2"/>
    </row>
    <row r="1079" spans="2:18" s="451" customFormat="1" ht="15.75" x14ac:dyDescent="0.25">
      <c r="B1079" s="443"/>
      <c r="C1079" s="454" t="s">
        <v>1111</v>
      </c>
      <c r="D1079" s="445">
        <v>2777</v>
      </c>
      <c r="E1079" s="458" t="s">
        <v>1114</v>
      </c>
      <c r="F1079" s="446">
        <v>42513</v>
      </c>
      <c r="G1079" s="447"/>
      <c r="H1079" s="447"/>
      <c r="I1079" s="447"/>
      <c r="J1079" s="957" t="s">
        <v>289</v>
      </c>
      <c r="K1079" s="957" t="s">
        <v>258</v>
      </c>
      <c r="L1079" s="445" t="s">
        <v>257</v>
      </c>
      <c r="M1079" s="445">
        <v>2777</v>
      </c>
      <c r="N1079" s="448">
        <v>45716</v>
      </c>
      <c r="O1079" s="449" t="s">
        <v>308</v>
      </c>
      <c r="P1079" s="450"/>
      <c r="Q1079" s="2"/>
      <c r="R1079" s="2"/>
    </row>
    <row r="1080" spans="2:18" s="451" customFormat="1" ht="15.75" x14ac:dyDescent="0.25">
      <c r="B1080" s="443"/>
      <c r="C1080" s="454" t="s">
        <v>1111</v>
      </c>
      <c r="D1080" s="445">
        <v>2777</v>
      </c>
      <c r="E1080" s="458" t="s">
        <v>1115</v>
      </c>
      <c r="F1080" s="446">
        <v>43825</v>
      </c>
      <c r="G1080" s="447">
        <v>1531</v>
      </c>
      <c r="H1080" s="447">
        <v>817.6</v>
      </c>
      <c r="I1080" s="447">
        <v>716.4</v>
      </c>
      <c r="J1080" s="957" t="s">
        <v>289</v>
      </c>
      <c r="K1080" s="957" t="s">
        <v>258</v>
      </c>
      <c r="L1080" s="445" t="s">
        <v>257</v>
      </c>
      <c r="M1080" s="445">
        <v>2777</v>
      </c>
      <c r="N1080" s="448">
        <v>45716</v>
      </c>
      <c r="O1080" s="449" t="s">
        <v>308</v>
      </c>
      <c r="P1080" s="450"/>
      <c r="Q1080" s="2"/>
      <c r="R1080" s="2"/>
    </row>
    <row r="1081" spans="2:18" s="451" customFormat="1" ht="15.75" x14ac:dyDescent="0.25">
      <c r="B1081" s="443"/>
      <c r="C1081" s="454" t="s">
        <v>1116</v>
      </c>
      <c r="D1081" s="445">
        <v>2777</v>
      </c>
      <c r="E1081" s="458" t="s">
        <v>1117</v>
      </c>
      <c r="F1081" s="446">
        <v>42513</v>
      </c>
      <c r="G1081" s="447"/>
      <c r="H1081" s="447"/>
      <c r="I1081" s="447"/>
      <c r="J1081" s="957" t="s">
        <v>289</v>
      </c>
      <c r="K1081" s="957" t="s">
        <v>258</v>
      </c>
      <c r="L1081" s="445" t="s">
        <v>257</v>
      </c>
      <c r="M1081" s="445">
        <v>2777</v>
      </c>
      <c r="N1081" s="448">
        <v>45716</v>
      </c>
      <c r="O1081" s="449" t="s">
        <v>308</v>
      </c>
      <c r="P1081" s="450"/>
      <c r="Q1081" s="2"/>
      <c r="R1081" s="2"/>
    </row>
    <row r="1082" spans="2:18" s="451" customFormat="1" ht="15.75" x14ac:dyDescent="0.25">
      <c r="B1082" s="443"/>
      <c r="C1082" s="454" t="s">
        <v>1116</v>
      </c>
      <c r="D1082" s="445">
        <v>2777</v>
      </c>
      <c r="E1082" s="458" t="s">
        <v>1118</v>
      </c>
      <c r="F1082" s="446">
        <v>42513</v>
      </c>
      <c r="G1082" s="447"/>
      <c r="H1082" s="447"/>
      <c r="I1082" s="447"/>
      <c r="J1082" s="957" t="s">
        <v>289</v>
      </c>
      <c r="K1082" s="957" t="s">
        <v>258</v>
      </c>
      <c r="L1082" s="445" t="s">
        <v>257</v>
      </c>
      <c r="M1082" s="445">
        <v>2777</v>
      </c>
      <c r="N1082" s="448">
        <v>45716</v>
      </c>
      <c r="O1082" s="449" t="s">
        <v>308</v>
      </c>
      <c r="P1082" s="450"/>
      <c r="Q1082" s="2"/>
      <c r="R1082" s="2"/>
    </row>
    <row r="1083" spans="2:18" s="451" customFormat="1" ht="15.75" x14ac:dyDescent="0.25">
      <c r="B1083" s="443"/>
      <c r="C1083" s="454" t="s">
        <v>1116</v>
      </c>
      <c r="D1083" s="445">
        <v>2777</v>
      </c>
      <c r="E1083" s="458" t="s">
        <v>1119</v>
      </c>
      <c r="F1083" s="446">
        <v>42513</v>
      </c>
      <c r="G1083" s="447"/>
      <c r="H1083" s="447"/>
      <c r="I1083" s="447"/>
      <c r="J1083" s="957" t="s">
        <v>289</v>
      </c>
      <c r="K1083" s="957" t="s">
        <v>258</v>
      </c>
      <c r="L1083" s="445" t="s">
        <v>257</v>
      </c>
      <c r="M1083" s="445">
        <v>2777</v>
      </c>
      <c r="N1083" s="448">
        <v>45716</v>
      </c>
      <c r="O1083" s="449" t="s">
        <v>308</v>
      </c>
      <c r="P1083" s="450"/>
      <c r="Q1083" s="2"/>
      <c r="R1083" s="2"/>
    </row>
    <row r="1084" spans="2:18" s="451" customFormat="1" ht="15.75" x14ac:dyDescent="0.25">
      <c r="B1084" s="443"/>
      <c r="C1084" s="454" t="s">
        <v>1116</v>
      </c>
      <c r="D1084" s="445">
        <v>2777</v>
      </c>
      <c r="E1084" s="458" t="s">
        <v>1120</v>
      </c>
      <c r="F1084" s="446">
        <v>42513</v>
      </c>
      <c r="G1084" s="447"/>
      <c r="H1084" s="447"/>
      <c r="I1084" s="447"/>
      <c r="J1084" s="957" t="s">
        <v>289</v>
      </c>
      <c r="K1084" s="957" t="s">
        <v>258</v>
      </c>
      <c r="L1084" s="445" t="s">
        <v>257</v>
      </c>
      <c r="M1084" s="445">
        <v>2777</v>
      </c>
      <c r="N1084" s="448">
        <v>45716</v>
      </c>
      <c r="O1084" s="449" t="s">
        <v>308</v>
      </c>
      <c r="P1084" s="450"/>
      <c r="Q1084" s="2"/>
      <c r="R1084" s="2"/>
    </row>
    <row r="1085" spans="2:18" s="451" customFormat="1" ht="15.75" x14ac:dyDescent="0.25">
      <c r="B1085" s="443"/>
      <c r="C1085" s="454" t="s">
        <v>1116</v>
      </c>
      <c r="D1085" s="445">
        <v>2777</v>
      </c>
      <c r="E1085" s="458" t="s">
        <v>1121</v>
      </c>
      <c r="F1085" s="446">
        <v>42513</v>
      </c>
      <c r="G1085" s="447"/>
      <c r="H1085" s="447"/>
      <c r="I1085" s="447"/>
      <c r="J1085" s="957" t="s">
        <v>289</v>
      </c>
      <c r="K1085" s="957" t="s">
        <v>258</v>
      </c>
      <c r="L1085" s="445" t="s">
        <v>257</v>
      </c>
      <c r="M1085" s="445">
        <v>2777</v>
      </c>
      <c r="N1085" s="448">
        <v>45716</v>
      </c>
      <c r="O1085" s="449" t="s">
        <v>308</v>
      </c>
      <c r="P1085" s="450"/>
      <c r="Q1085" s="2"/>
      <c r="R1085" s="2"/>
    </row>
    <row r="1086" spans="2:18" s="451" customFormat="1" ht="15.75" x14ac:dyDescent="0.25">
      <c r="B1086" s="443"/>
      <c r="C1086" s="454" t="s">
        <v>1111</v>
      </c>
      <c r="D1086" s="445">
        <v>2777</v>
      </c>
      <c r="E1086" s="458" t="s">
        <v>1122</v>
      </c>
      <c r="F1086" s="446">
        <v>42513</v>
      </c>
      <c r="G1086" s="447"/>
      <c r="H1086" s="447"/>
      <c r="I1086" s="447"/>
      <c r="J1086" s="957" t="s">
        <v>289</v>
      </c>
      <c r="K1086" s="957" t="s">
        <v>258</v>
      </c>
      <c r="L1086" s="445" t="s">
        <v>257</v>
      </c>
      <c r="M1086" s="445">
        <v>2777</v>
      </c>
      <c r="N1086" s="448">
        <v>45716</v>
      </c>
      <c r="O1086" s="449" t="s">
        <v>308</v>
      </c>
      <c r="P1086" s="450"/>
      <c r="Q1086" s="2"/>
      <c r="R1086" s="2"/>
    </row>
    <row r="1087" spans="2:18" s="451" customFormat="1" ht="15.75" x14ac:dyDescent="0.25">
      <c r="B1087" s="443"/>
      <c r="C1087" s="454" t="s">
        <v>1106</v>
      </c>
      <c r="D1087" s="445">
        <v>2777</v>
      </c>
      <c r="E1087" s="458" t="s">
        <v>1123</v>
      </c>
      <c r="F1087" s="446">
        <v>45443</v>
      </c>
      <c r="G1087" s="447">
        <v>21653</v>
      </c>
      <c r="H1087" s="447">
        <v>1984.77</v>
      </c>
      <c r="I1087" s="447">
        <v>19668.23</v>
      </c>
      <c r="J1087" s="957" t="s">
        <v>289</v>
      </c>
      <c r="K1087" s="957" t="s">
        <v>258</v>
      </c>
      <c r="L1087" s="445" t="s">
        <v>257</v>
      </c>
      <c r="M1087" s="445">
        <v>2777</v>
      </c>
      <c r="N1087" s="448">
        <v>45716</v>
      </c>
      <c r="O1087" s="449" t="s">
        <v>308</v>
      </c>
      <c r="P1087" s="450"/>
      <c r="Q1087" s="2"/>
      <c r="R1087" s="2"/>
    </row>
    <row r="1088" spans="2:18" s="451" customFormat="1" ht="15.75" x14ac:dyDescent="0.25">
      <c r="B1088" s="443"/>
      <c r="C1088" s="454" t="s">
        <v>1106</v>
      </c>
      <c r="D1088" s="445">
        <v>2777</v>
      </c>
      <c r="E1088" s="458" t="s">
        <v>1124</v>
      </c>
      <c r="F1088" s="446">
        <v>45443</v>
      </c>
      <c r="G1088" s="447">
        <v>21653</v>
      </c>
      <c r="H1088" s="447">
        <v>1984.77</v>
      </c>
      <c r="I1088" s="447">
        <v>19668.23</v>
      </c>
      <c r="J1088" s="957" t="s">
        <v>289</v>
      </c>
      <c r="K1088" s="957" t="s">
        <v>258</v>
      </c>
      <c r="L1088" s="445" t="s">
        <v>257</v>
      </c>
      <c r="M1088" s="445">
        <v>2777</v>
      </c>
      <c r="N1088" s="448">
        <v>45716</v>
      </c>
      <c r="O1088" s="449" t="s">
        <v>308</v>
      </c>
      <c r="P1088" s="450"/>
      <c r="Q1088" s="2"/>
      <c r="R1088" s="2"/>
    </row>
    <row r="1089" spans="2:18" s="451" customFormat="1" ht="15.75" x14ac:dyDescent="0.25">
      <c r="B1089" s="443"/>
      <c r="C1089" s="457" t="s">
        <v>1050</v>
      </c>
      <c r="D1089" s="445">
        <v>2777</v>
      </c>
      <c r="E1089" s="458" t="s">
        <v>1125</v>
      </c>
      <c r="F1089" s="446">
        <v>43825</v>
      </c>
      <c r="G1089" s="447">
        <v>6844</v>
      </c>
      <c r="H1089" s="447">
        <v>3649.6</v>
      </c>
      <c r="I1089" s="447">
        <v>3194.4</v>
      </c>
      <c r="J1089" s="957" t="s">
        <v>289</v>
      </c>
      <c r="K1089" s="957" t="s">
        <v>258</v>
      </c>
      <c r="L1089" s="445" t="s">
        <v>257</v>
      </c>
      <c r="M1089" s="445">
        <v>2777</v>
      </c>
      <c r="N1089" s="448">
        <v>45716</v>
      </c>
      <c r="O1089" s="449" t="s">
        <v>308</v>
      </c>
      <c r="P1089" s="450"/>
      <c r="Q1089" s="2"/>
      <c r="R1089" s="2"/>
    </row>
    <row r="1090" spans="2:18" s="451" customFormat="1" ht="15.75" x14ac:dyDescent="0.25">
      <c r="B1090" s="443"/>
      <c r="C1090" s="457" t="s">
        <v>1050</v>
      </c>
      <c r="D1090" s="445">
        <v>2777</v>
      </c>
      <c r="E1090" s="458" t="s">
        <v>1126</v>
      </c>
      <c r="F1090" s="446">
        <v>43825</v>
      </c>
      <c r="G1090" s="447">
        <v>6844</v>
      </c>
      <c r="H1090" s="447">
        <v>3649.6</v>
      </c>
      <c r="I1090" s="447">
        <v>3194.4</v>
      </c>
      <c r="J1090" s="957" t="s">
        <v>289</v>
      </c>
      <c r="K1090" s="957" t="s">
        <v>258</v>
      </c>
      <c r="L1090" s="445" t="s">
        <v>257</v>
      </c>
      <c r="M1090" s="445">
        <v>2777</v>
      </c>
      <c r="N1090" s="448">
        <v>45716</v>
      </c>
      <c r="O1090" s="449" t="s">
        <v>308</v>
      </c>
      <c r="P1090" s="450"/>
      <c r="Q1090" s="2"/>
      <c r="R1090" s="2"/>
    </row>
    <row r="1091" spans="2:18" s="451" customFormat="1" ht="15.75" x14ac:dyDescent="0.25">
      <c r="B1091" s="443"/>
      <c r="C1091" s="457" t="s">
        <v>1050</v>
      </c>
      <c r="D1091" s="445">
        <v>2777</v>
      </c>
      <c r="E1091" s="458" t="s">
        <v>1127</v>
      </c>
      <c r="F1091" s="446">
        <v>42513</v>
      </c>
      <c r="G1091" s="447"/>
      <c r="H1091" s="447"/>
      <c r="I1091" s="447"/>
      <c r="J1091" s="957" t="s">
        <v>289</v>
      </c>
      <c r="K1091" s="957" t="s">
        <v>258</v>
      </c>
      <c r="L1091" s="445" t="s">
        <v>257</v>
      </c>
      <c r="M1091" s="445">
        <v>2777</v>
      </c>
      <c r="N1091" s="448">
        <v>45716</v>
      </c>
      <c r="O1091" s="449" t="s">
        <v>308</v>
      </c>
      <c r="P1091" s="450"/>
      <c r="Q1091" s="2"/>
      <c r="R1091" s="2"/>
    </row>
    <row r="1092" spans="2:18" s="451" customFormat="1" ht="15.75" x14ac:dyDescent="0.25">
      <c r="B1092" s="443"/>
      <c r="C1092" s="457" t="s">
        <v>1050</v>
      </c>
      <c r="D1092" s="445">
        <v>2777</v>
      </c>
      <c r="E1092" s="458" t="s">
        <v>1128</v>
      </c>
      <c r="F1092" s="446">
        <v>45443</v>
      </c>
      <c r="G1092" s="447">
        <v>11092</v>
      </c>
      <c r="H1092" s="447">
        <v>1016.68</v>
      </c>
      <c r="I1092" s="447">
        <v>10075.68</v>
      </c>
      <c r="J1092" s="957" t="s">
        <v>289</v>
      </c>
      <c r="K1092" s="957" t="s">
        <v>258</v>
      </c>
      <c r="L1092" s="445" t="s">
        <v>257</v>
      </c>
      <c r="M1092" s="445">
        <v>2777</v>
      </c>
      <c r="N1092" s="448">
        <v>45716</v>
      </c>
      <c r="O1092" s="449" t="s">
        <v>308</v>
      </c>
      <c r="P1092" s="450"/>
      <c r="Q1092" s="2"/>
      <c r="R1092" s="2"/>
    </row>
    <row r="1093" spans="2:18" s="451" customFormat="1" ht="15.75" x14ac:dyDescent="0.25">
      <c r="B1093" s="443"/>
      <c r="C1093" s="457" t="s">
        <v>1050</v>
      </c>
      <c r="D1093" s="445">
        <v>2777</v>
      </c>
      <c r="E1093" s="458" t="s">
        <v>1129</v>
      </c>
      <c r="F1093" s="446">
        <v>43825</v>
      </c>
      <c r="G1093" s="447">
        <v>6844</v>
      </c>
      <c r="H1093" s="447">
        <v>3649.6</v>
      </c>
      <c r="I1093" s="447">
        <v>3194.4</v>
      </c>
      <c r="J1093" s="957" t="s">
        <v>289</v>
      </c>
      <c r="K1093" s="957" t="s">
        <v>258</v>
      </c>
      <c r="L1093" s="445" t="s">
        <v>257</v>
      </c>
      <c r="M1093" s="445">
        <v>2777</v>
      </c>
      <c r="N1093" s="448">
        <v>45716</v>
      </c>
      <c r="O1093" s="449" t="s">
        <v>308</v>
      </c>
      <c r="P1093" s="450"/>
      <c r="Q1093" s="2"/>
      <c r="R1093" s="2"/>
    </row>
    <row r="1094" spans="2:18" s="451" customFormat="1" ht="15.75" x14ac:dyDescent="0.25">
      <c r="B1094" s="443"/>
      <c r="C1094" s="457" t="s">
        <v>1050</v>
      </c>
      <c r="D1094" s="445">
        <v>2777</v>
      </c>
      <c r="E1094" s="458" t="s">
        <v>1130</v>
      </c>
      <c r="F1094" s="446">
        <v>43825</v>
      </c>
      <c r="G1094" s="447">
        <v>6844</v>
      </c>
      <c r="H1094" s="447">
        <v>3649.6</v>
      </c>
      <c r="I1094" s="447">
        <v>3194.4</v>
      </c>
      <c r="J1094" s="957" t="s">
        <v>289</v>
      </c>
      <c r="K1094" s="957" t="s">
        <v>258</v>
      </c>
      <c r="L1094" s="445" t="s">
        <v>257</v>
      </c>
      <c r="M1094" s="445">
        <v>2777</v>
      </c>
      <c r="N1094" s="448">
        <v>45716</v>
      </c>
      <c r="O1094" s="449" t="s">
        <v>308</v>
      </c>
      <c r="P1094" s="450"/>
      <c r="Q1094" s="2"/>
      <c r="R1094" s="2"/>
    </row>
    <row r="1095" spans="2:18" s="451" customFormat="1" ht="15.75" x14ac:dyDescent="0.25">
      <c r="B1095" s="443"/>
      <c r="C1095" s="457" t="s">
        <v>1050</v>
      </c>
      <c r="D1095" s="445">
        <v>2777</v>
      </c>
      <c r="E1095" s="458" t="s">
        <v>1131</v>
      </c>
      <c r="F1095" s="446">
        <v>42513</v>
      </c>
      <c r="G1095" s="447"/>
      <c r="H1095" s="447"/>
      <c r="I1095" s="447"/>
      <c r="J1095" s="957" t="s">
        <v>289</v>
      </c>
      <c r="K1095" s="957" t="s">
        <v>258</v>
      </c>
      <c r="L1095" s="445" t="s">
        <v>257</v>
      </c>
      <c r="M1095" s="445">
        <v>2777</v>
      </c>
      <c r="N1095" s="448">
        <v>45716</v>
      </c>
      <c r="O1095" s="449" t="s">
        <v>308</v>
      </c>
      <c r="P1095" s="450"/>
      <c r="Q1095" s="2"/>
      <c r="R1095" s="2"/>
    </row>
    <row r="1096" spans="2:18" s="451" customFormat="1" ht="15.75" x14ac:dyDescent="0.25">
      <c r="B1096" s="443"/>
      <c r="C1096" s="457" t="s">
        <v>1106</v>
      </c>
      <c r="D1096" s="445">
        <v>2777</v>
      </c>
      <c r="E1096" s="458" t="s">
        <v>1132</v>
      </c>
      <c r="F1096" s="446">
        <v>42513</v>
      </c>
      <c r="G1096" s="447"/>
      <c r="H1096" s="447"/>
      <c r="I1096" s="447"/>
      <c r="J1096" s="957" t="s">
        <v>289</v>
      </c>
      <c r="K1096" s="957" t="s">
        <v>258</v>
      </c>
      <c r="L1096" s="445" t="s">
        <v>257</v>
      </c>
      <c r="M1096" s="445">
        <v>2777</v>
      </c>
      <c r="N1096" s="448">
        <v>45716</v>
      </c>
      <c r="O1096" s="449" t="s">
        <v>308</v>
      </c>
      <c r="P1096" s="450"/>
      <c r="Q1096" s="2"/>
      <c r="R1096" s="2"/>
    </row>
    <row r="1097" spans="2:18" s="451" customFormat="1" ht="15.75" x14ac:dyDescent="0.25">
      <c r="B1097" s="443"/>
      <c r="C1097" s="457" t="s">
        <v>1111</v>
      </c>
      <c r="D1097" s="445">
        <v>2777</v>
      </c>
      <c r="E1097" s="458" t="s">
        <v>1133</v>
      </c>
      <c r="F1097" s="446">
        <v>43621</v>
      </c>
      <c r="G1097" s="447">
        <v>2183</v>
      </c>
      <c r="H1097" s="447">
        <v>1291.01</v>
      </c>
      <c r="I1097" s="447">
        <v>891.99</v>
      </c>
      <c r="J1097" s="957" t="s">
        <v>289</v>
      </c>
      <c r="K1097" s="957" t="s">
        <v>258</v>
      </c>
      <c r="L1097" s="445" t="s">
        <v>257</v>
      </c>
      <c r="M1097" s="445">
        <v>2777</v>
      </c>
      <c r="N1097" s="448">
        <v>45716</v>
      </c>
      <c r="O1097" s="449" t="s">
        <v>308</v>
      </c>
      <c r="P1097" s="450"/>
      <c r="Q1097" s="2"/>
      <c r="R1097" s="2"/>
    </row>
    <row r="1098" spans="2:18" s="451" customFormat="1" ht="15.75" x14ac:dyDescent="0.25">
      <c r="B1098" s="443"/>
      <c r="C1098" s="457" t="s">
        <v>1134</v>
      </c>
      <c r="D1098" s="445">
        <v>2777</v>
      </c>
      <c r="E1098" s="458" t="s">
        <v>1135</v>
      </c>
      <c r="F1098" s="446">
        <v>42513</v>
      </c>
      <c r="G1098" s="447"/>
      <c r="H1098" s="447"/>
      <c r="I1098" s="447"/>
      <c r="J1098" s="957" t="s">
        <v>289</v>
      </c>
      <c r="K1098" s="957" t="s">
        <v>258</v>
      </c>
      <c r="L1098" s="445" t="s">
        <v>257</v>
      </c>
      <c r="M1098" s="445">
        <v>2777</v>
      </c>
      <c r="N1098" s="448">
        <v>45716</v>
      </c>
      <c r="O1098" s="449" t="s">
        <v>308</v>
      </c>
      <c r="P1098" s="450"/>
      <c r="Q1098" s="2"/>
      <c r="R1098" s="2"/>
    </row>
    <row r="1099" spans="2:18" s="451" customFormat="1" ht="15.75" x14ac:dyDescent="0.25">
      <c r="B1099" s="443"/>
      <c r="C1099" s="457" t="s">
        <v>1134</v>
      </c>
      <c r="D1099" s="445">
        <v>2777</v>
      </c>
      <c r="E1099" s="458" t="s">
        <v>1136</v>
      </c>
      <c r="F1099" s="446">
        <v>42513</v>
      </c>
      <c r="G1099" s="447"/>
      <c r="H1099" s="447"/>
      <c r="I1099" s="447"/>
      <c r="J1099" s="957" t="s">
        <v>289</v>
      </c>
      <c r="K1099" s="957" t="s">
        <v>258</v>
      </c>
      <c r="L1099" s="445" t="s">
        <v>257</v>
      </c>
      <c r="M1099" s="445">
        <v>2777</v>
      </c>
      <c r="N1099" s="448">
        <v>45716</v>
      </c>
      <c r="O1099" s="449" t="s">
        <v>308</v>
      </c>
      <c r="P1099" s="450"/>
      <c r="Q1099" s="2"/>
      <c r="R1099" s="2"/>
    </row>
    <row r="1100" spans="2:18" s="451" customFormat="1" ht="15.75" x14ac:dyDescent="0.25">
      <c r="B1100" s="443"/>
      <c r="C1100" s="457" t="s">
        <v>1064</v>
      </c>
      <c r="D1100" s="445">
        <v>2777</v>
      </c>
      <c r="E1100" s="458" t="s">
        <v>1137</v>
      </c>
      <c r="F1100" s="446">
        <v>43825</v>
      </c>
      <c r="G1100" s="447">
        <v>1534</v>
      </c>
      <c r="H1100" s="447">
        <v>817.6</v>
      </c>
      <c r="I1100" s="447">
        <v>716.4</v>
      </c>
      <c r="J1100" s="957" t="s">
        <v>289</v>
      </c>
      <c r="K1100" s="957" t="s">
        <v>258</v>
      </c>
      <c r="L1100" s="445" t="s">
        <v>257</v>
      </c>
      <c r="M1100" s="445">
        <v>2777</v>
      </c>
      <c r="N1100" s="448">
        <v>45716</v>
      </c>
      <c r="O1100" s="449" t="s">
        <v>308</v>
      </c>
      <c r="P1100" s="450"/>
      <c r="Q1100" s="2"/>
      <c r="R1100" s="2"/>
    </row>
    <row r="1101" spans="2:18" s="451" customFormat="1" ht="15.75" x14ac:dyDescent="0.25">
      <c r="B1101" s="443"/>
      <c r="C1101" s="457" t="s">
        <v>1138</v>
      </c>
      <c r="D1101" s="445">
        <v>2777</v>
      </c>
      <c r="E1101" s="458" t="s">
        <v>1139</v>
      </c>
      <c r="F1101" s="446">
        <v>42513</v>
      </c>
      <c r="G1101" s="447"/>
      <c r="H1101" s="447"/>
      <c r="I1101" s="447"/>
      <c r="J1101" s="957" t="s">
        <v>289</v>
      </c>
      <c r="K1101" s="957" t="s">
        <v>258</v>
      </c>
      <c r="L1101" s="445" t="s">
        <v>257</v>
      </c>
      <c r="M1101" s="445">
        <v>2777</v>
      </c>
      <c r="N1101" s="448">
        <v>45716</v>
      </c>
      <c r="O1101" s="449" t="s">
        <v>308</v>
      </c>
      <c r="P1101" s="450"/>
      <c r="Q1101" s="2"/>
      <c r="R1101" s="2"/>
    </row>
    <row r="1102" spans="2:18" s="451" customFormat="1" ht="15.75" x14ac:dyDescent="0.25">
      <c r="B1102" s="443"/>
      <c r="C1102" s="457" t="s">
        <v>1138</v>
      </c>
      <c r="D1102" s="445">
        <v>2777</v>
      </c>
      <c r="E1102" s="458" t="s">
        <v>1140</v>
      </c>
      <c r="F1102" s="446">
        <v>42513</v>
      </c>
      <c r="G1102" s="447"/>
      <c r="H1102" s="447"/>
      <c r="I1102" s="447"/>
      <c r="J1102" s="957" t="s">
        <v>289</v>
      </c>
      <c r="K1102" s="957" t="s">
        <v>258</v>
      </c>
      <c r="L1102" s="445" t="s">
        <v>257</v>
      </c>
      <c r="M1102" s="445">
        <v>2777</v>
      </c>
      <c r="N1102" s="448">
        <v>45716</v>
      </c>
      <c r="O1102" s="449" t="s">
        <v>308</v>
      </c>
      <c r="P1102" s="450"/>
      <c r="Q1102" s="2"/>
      <c r="R1102" s="2"/>
    </row>
    <row r="1103" spans="2:18" s="451" customFormat="1" ht="15.75" x14ac:dyDescent="0.25">
      <c r="B1103" s="443"/>
      <c r="C1103" s="457" t="s">
        <v>1141</v>
      </c>
      <c r="D1103" s="445">
        <v>2777</v>
      </c>
      <c r="E1103" s="458" t="s">
        <v>1142</v>
      </c>
      <c r="F1103" s="446">
        <v>44910</v>
      </c>
      <c r="G1103" s="447">
        <v>8407.5</v>
      </c>
      <c r="H1103" s="447">
        <v>2101.62</v>
      </c>
      <c r="I1103" s="447">
        <v>6305.88</v>
      </c>
      <c r="J1103" s="957" t="s">
        <v>289</v>
      </c>
      <c r="K1103" s="957" t="s">
        <v>258</v>
      </c>
      <c r="L1103" s="445" t="s">
        <v>257</v>
      </c>
      <c r="M1103" s="445">
        <v>2777</v>
      </c>
      <c r="N1103" s="448">
        <v>45716</v>
      </c>
      <c r="O1103" s="449" t="s">
        <v>308</v>
      </c>
      <c r="P1103" s="450"/>
      <c r="Q1103" s="2"/>
      <c r="R1103" s="2"/>
    </row>
    <row r="1104" spans="2:18" s="451" customFormat="1" ht="15.75" x14ac:dyDescent="0.25">
      <c r="B1104" s="443"/>
      <c r="C1104" s="457" t="s">
        <v>1143</v>
      </c>
      <c r="D1104" s="445">
        <v>2777</v>
      </c>
      <c r="E1104" s="458" t="s">
        <v>1144</v>
      </c>
      <c r="F1104" s="446">
        <v>42513</v>
      </c>
      <c r="G1104" s="447"/>
      <c r="H1104" s="447"/>
      <c r="I1104" s="447"/>
      <c r="J1104" s="957" t="s">
        <v>289</v>
      </c>
      <c r="K1104" s="957" t="s">
        <v>258</v>
      </c>
      <c r="L1104" s="445" t="s">
        <v>257</v>
      </c>
      <c r="M1104" s="445">
        <v>2777</v>
      </c>
      <c r="N1104" s="448">
        <v>45716</v>
      </c>
      <c r="O1104" s="449" t="s">
        <v>308</v>
      </c>
      <c r="P1104" s="450"/>
      <c r="Q1104" s="2"/>
      <c r="R1104" s="2"/>
    </row>
    <row r="1105" spans="2:18" s="451" customFormat="1" ht="15.75" x14ac:dyDescent="0.25">
      <c r="B1105" s="443"/>
      <c r="C1105" s="457" t="s">
        <v>1108</v>
      </c>
      <c r="D1105" s="445">
        <v>2777</v>
      </c>
      <c r="E1105" s="458" t="s">
        <v>1145</v>
      </c>
      <c r="F1105" s="446">
        <v>42513</v>
      </c>
      <c r="G1105" s="447"/>
      <c r="H1105" s="447"/>
      <c r="I1105" s="447"/>
      <c r="J1105" s="957" t="s">
        <v>289</v>
      </c>
      <c r="K1105" s="957" t="s">
        <v>258</v>
      </c>
      <c r="L1105" s="445" t="s">
        <v>257</v>
      </c>
      <c r="M1105" s="445">
        <v>2777</v>
      </c>
      <c r="N1105" s="448">
        <v>45716</v>
      </c>
      <c r="O1105" s="449" t="s">
        <v>308</v>
      </c>
      <c r="P1105" s="450"/>
      <c r="Q1105" s="2"/>
      <c r="R1105" s="2"/>
    </row>
    <row r="1106" spans="2:18" s="451" customFormat="1" ht="15.75" x14ac:dyDescent="0.25">
      <c r="B1106" s="443"/>
      <c r="C1106" s="461" t="s">
        <v>1146</v>
      </c>
      <c r="D1106" s="445">
        <v>2777</v>
      </c>
      <c r="E1106" s="458" t="s">
        <v>1147</v>
      </c>
      <c r="F1106" s="446">
        <v>43825</v>
      </c>
      <c r="G1106" s="447">
        <v>12862</v>
      </c>
      <c r="H1106" s="447">
        <v>6859.2</v>
      </c>
      <c r="I1106" s="447">
        <v>6002.8</v>
      </c>
      <c r="J1106" s="957" t="s">
        <v>289</v>
      </c>
      <c r="K1106" s="957" t="s">
        <v>258</v>
      </c>
      <c r="L1106" s="445" t="s">
        <v>257</v>
      </c>
      <c r="M1106" s="445">
        <v>2777</v>
      </c>
      <c r="N1106" s="448">
        <v>45716</v>
      </c>
      <c r="O1106" s="449" t="s">
        <v>308</v>
      </c>
      <c r="P1106" s="450"/>
      <c r="Q1106" s="2"/>
      <c r="R1106" s="2"/>
    </row>
    <row r="1107" spans="2:18" s="451" customFormat="1" ht="15.75" x14ac:dyDescent="0.25">
      <c r="B1107" s="443"/>
      <c r="C1107" s="457" t="s">
        <v>1064</v>
      </c>
      <c r="D1107" s="445">
        <v>2777</v>
      </c>
      <c r="E1107" s="458" t="s">
        <v>1148</v>
      </c>
      <c r="F1107" s="446">
        <v>42513</v>
      </c>
      <c r="G1107" s="447"/>
      <c r="H1107" s="447"/>
      <c r="I1107" s="447"/>
      <c r="J1107" s="957" t="s">
        <v>289</v>
      </c>
      <c r="K1107" s="957" t="s">
        <v>258</v>
      </c>
      <c r="L1107" s="445" t="s">
        <v>257</v>
      </c>
      <c r="M1107" s="445">
        <v>2777</v>
      </c>
      <c r="N1107" s="448">
        <v>45716</v>
      </c>
      <c r="O1107" s="449" t="s">
        <v>308</v>
      </c>
      <c r="P1107" s="450"/>
      <c r="Q1107" s="2"/>
      <c r="R1107" s="2"/>
    </row>
    <row r="1108" spans="2:18" s="451" customFormat="1" ht="15.75" x14ac:dyDescent="0.25">
      <c r="B1108" s="443"/>
      <c r="C1108" s="457" t="s">
        <v>1149</v>
      </c>
      <c r="D1108" s="445">
        <v>2777</v>
      </c>
      <c r="E1108" s="458" t="s">
        <v>1150</v>
      </c>
      <c r="F1108" s="446">
        <v>42513</v>
      </c>
      <c r="G1108" s="447"/>
      <c r="H1108" s="447"/>
      <c r="I1108" s="447"/>
      <c r="J1108" s="957" t="s">
        <v>289</v>
      </c>
      <c r="K1108" s="957" t="s">
        <v>258</v>
      </c>
      <c r="L1108" s="445" t="s">
        <v>257</v>
      </c>
      <c r="M1108" s="445">
        <v>2777</v>
      </c>
      <c r="N1108" s="448">
        <v>45716</v>
      </c>
      <c r="O1108" s="449" t="s">
        <v>308</v>
      </c>
      <c r="P1108" s="450"/>
      <c r="Q1108" s="2"/>
      <c r="R1108" s="2"/>
    </row>
    <row r="1109" spans="2:18" s="451" customFormat="1" ht="15.75" x14ac:dyDescent="0.25">
      <c r="B1109" s="443"/>
      <c r="C1109" s="457" t="s">
        <v>1064</v>
      </c>
      <c r="D1109" s="445">
        <v>2777</v>
      </c>
      <c r="E1109" s="458" t="s">
        <v>1151</v>
      </c>
      <c r="F1109" s="446">
        <v>43621</v>
      </c>
      <c r="G1109" s="447">
        <v>2183</v>
      </c>
      <c r="H1109" s="447">
        <v>1291.01</v>
      </c>
      <c r="I1109" s="447">
        <v>891.99</v>
      </c>
      <c r="J1109" s="957" t="s">
        <v>289</v>
      </c>
      <c r="K1109" s="957" t="s">
        <v>258</v>
      </c>
      <c r="L1109" s="445" t="s">
        <v>257</v>
      </c>
      <c r="M1109" s="445">
        <v>2777</v>
      </c>
      <c r="N1109" s="448">
        <v>45716</v>
      </c>
      <c r="O1109" s="449" t="s">
        <v>308</v>
      </c>
      <c r="P1109" s="450"/>
      <c r="Q1109" s="2"/>
      <c r="R1109" s="2"/>
    </row>
    <row r="1110" spans="2:18" s="451" customFormat="1" ht="15.75" x14ac:dyDescent="0.25">
      <c r="B1110" s="443"/>
      <c r="C1110" s="457" t="s">
        <v>1152</v>
      </c>
      <c r="D1110" s="445">
        <v>2777</v>
      </c>
      <c r="E1110" s="458" t="s">
        <v>1153</v>
      </c>
      <c r="F1110" s="446">
        <v>42513</v>
      </c>
      <c r="G1110" s="447"/>
      <c r="H1110" s="447"/>
      <c r="I1110" s="447"/>
      <c r="J1110" s="957" t="s">
        <v>289</v>
      </c>
      <c r="K1110" s="957" t="s">
        <v>258</v>
      </c>
      <c r="L1110" s="445" t="s">
        <v>257</v>
      </c>
      <c r="M1110" s="445">
        <v>2777</v>
      </c>
      <c r="N1110" s="448">
        <v>45716</v>
      </c>
      <c r="O1110" s="449" t="s">
        <v>308</v>
      </c>
      <c r="P1110" s="450"/>
      <c r="Q1110" s="2"/>
      <c r="R1110" s="2"/>
    </row>
    <row r="1111" spans="2:18" s="451" customFormat="1" ht="15.75" x14ac:dyDescent="0.25">
      <c r="B1111" s="443"/>
      <c r="C1111" s="461" t="s">
        <v>1152</v>
      </c>
      <c r="D1111" s="445">
        <v>2777</v>
      </c>
      <c r="E1111" s="458" t="s">
        <v>1154</v>
      </c>
      <c r="F1111" s="446">
        <v>42513</v>
      </c>
      <c r="G1111" s="447"/>
      <c r="H1111" s="447"/>
      <c r="I1111" s="447"/>
      <c r="J1111" s="957" t="s">
        <v>289</v>
      </c>
      <c r="K1111" s="957" t="s">
        <v>258</v>
      </c>
      <c r="L1111" s="445" t="s">
        <v>257</v>
      </c>
      <c r="M1111" s="445">
        <v>2777</v>
      </c>
      <c r="N1111" s="448">
        <v>45716</v>
      </c>
      <c r="O1111" s="449" t="s">
        <v>308</v>
      </c>
      <c r="P1111" s="450"/>
      <c r="Q1111" s="2"/>
      <c r="R1111" s="2"/>
    </row>
    <row r="1112" spans="2:18" s="451" customFormat="1" ht="15.75" x14ac:dyDescent="0.25">
      <c r="B1112" s="443"/>
      <c r="C1112" s="457" t="s">
        <v>1138</v>
      </c>
      <c r="D1112" s="445">
        <v>2777</v>
      </c>
      <c r="E1112" s="458" t="s">
        <v>1155</v>
      </c>
      <c r="F1112" s="446">
        <v>42513</v>
      </c>
      <c r="G1112" s="447"/>
      <c r="H1112" s="447"/>
      <c r="I1112" s="447"/>
      <c r="J1112" s="957" t="s">
        <v>289</v>
      </c>
      <c r="K1112" s="957" t="s">
        <v>258</v>
      </c>
      <c r="L1112" s="445" t="s">
        <v>257</v>
      </c>
      <c r="M1112" s="445">
        <v>2777</v>
      </c>
      <c r="N1112" s="448">
        <v>45716</v>
      </c>
      <c r="O1112" s="449" t="s">
        <v>308</v>
      </c>
      <c r="P1112" s="450"/>
      <c r="Q1112" s="2"/>
      <c r="R1112" s="2"/>
    </row>
    <row r="1113" spans="2:18" s="451" customFormat="1" ht="15.75" x14ac:dyDescent="0.25">
      <c r="B1113" s="443"/>
      <c r="C1113" s="457" t="s">
        <v>1050</v>
      </c>
      <c r="D1113" s="445">
        <v>2777</v>
      </c>
      <c r="E1113" s="458" t="s">
        <v>1156</v>
      </c>
      <c r="F1113" s="446">
        <v>44812</v>
      </c>
      <c r="G1113" s="447">
        <v>9434.1</v>
      </c>
      <c r="H1113" s="447">
        <v>2515.4899999999998</v>
      </c>
      <c r="I1113" s="447">
        <v>6981.61</v>
      </c>
      <c r="J1113" s="957" t="s">
        <v>289</v>
      </c>
      <c r="K1113" s="957" t="s">
        <v>258</v>
      </c>
      <c r="L1113" s="445" t="s">
        <v>257</v>
      </c>
      <c r="M1113" s="445">
        <v>2777</v>
      </c>
      <c r="N1113" s="448">
        <v>45716</v>
      </c>
      <c r="O1113" s="449" t="s">
        <v>308</v>
      </c>
      <c r="P1113" s="450"/>
      <c r="Q1113" s="2"/>
      <c r="R1113" s="2"/>
    </row>
    <row r="1114" spans="2:18" s="451" customFormat="1" ht="15.75" x14ac:dyDescent="0.25">
      <c r="B1114" s="443"/>
      <c r="C1114" s="457" t="s">
        <v>1064</v>
      </c>
      <c r="D1114" s="445">
        <v>2777</v>
      </c>
      <c r="E1114" s="458" t="s">
        <v>1157</v>
      </c>
      <c r="F1114" s="446">
        <v>42513</v>
      </c>
      <c r="G1114" s="447"/>
      <c r="H1114" s="447"/>
      <c r="I1114" s="447"/>
      <c r="J1114" s="957" t="s">
        <v>289</v>
      </c>
      <c r="K1114" s="957" t="s">
        <v>258</v>
      </c>
      <c r="L1114" s="445" t="s">
        <v>257</v>
      </c>
      <c r="M1114" s="445">
        <v>2777</v>
      </c>
      <c r="N1114" s="448">
        <v>45716</v>
      </c>
      <c r="O1114" s="449" t="s">
        <v>308</v>
      </c>
      <c r="P1114" s="450"/>
      <c r="Q1114" s="2"/>
      <c r="R1114" s="2"/>
    </row>
    <row r="1115" spans="2:18" s="451" customFormat="1" ht="15.75" x14ac:dyDescent="0.25">
      <c r="B1115" s="443"/>
      <c r="C1115" s="457" t="s">
        <v>1064</v>
      </c>
      <c r="D1115" s="445">
        <v>2777</v>
      </c>
      <c r="E1115" s="458" t="s">
        <v>1158</v>
      </c>
      <c r="F1115" s="446">
        <v>42513</v>
      </c>
      <c r="G1115" s="447"/>
      <c r="H1115" s="447"/>
      <c r="I1115" s="447"/>
      <c r="J1115" s="957" t="s">
        <v>289</v>
      </c>
      <c r="K1115" s="957" t="s">
        <v>258</v>
      </c>
      <c r="L1115" s="445" t="s">
        <v>257</v>
      </c>
      <c r="M1115" s="445">
        <v>2777</v>
      </c>
      <c r="N1115" s="448">
        <v>45716</v>
      </c>
      <c r="O1115" s="449" t="s">
        <v>308</v>
      </c>
      <c r="P1115" s="450"/>
      <c r="Q1115" s="2"/>
      <c r="R1115" s="2"/>
    </row>
    <row r="1116" spans="2:18" s="451" customFormat="1" ht="15.75" x14ac:dyDescent="0.25">
      <c r="B1116" s="443"/>
      <c r="C1116" s="457" t="s">
        <v>1108</v>
      </c>
      <c r="D1116" s="445">
        <v>2777</v>
      </c>
      <c r="E1116" s="458" t="s">
        <v>1159</v>
      </c>
      <c r="F1116" s="446">
        <v>45443</v>
      </c>
      <c r="G1116" s="447">
        <v>11092</v>
      </c>
      <c r="H1116" s="447">
        <v>1016.68</v>
      </c>
      <c r="I1116" s="447">
        <v>10075.68</v>
      </c>
      <c r="J1116" s="957" t="s">
        <v>289</v>
      </c>
      <c r="K1116" s="957" t="s">
        <v>258</v>
      </c>
      <c r="L1116" s="445" t="s">
        <v>257</v>
      </c>
      <c r="M1116" s="445">
        <v>2777</v>
      </c>
      <c r="N1116" s="448">
        <v>45716</v>
      </c>
      <c r="O1116" s="449" t="s">
        <v>308</v>
      </c>
      <c r="P1116" s="450"/>
      <c r="Q1116" s="2"/>
      <c r="R1116" s="2"/>
    </row>
    <row r="1117" spans="2:18" s="451" customFormat="1" ht="15.75" x14ac:dyDescent="0.25">
      <c r="B1117" s="443"/>
      <c r="C1117" s="457" t="s">
        <v>1108</v>
      </c>
      <c r="D1117" s="445">
        <v>2777</v>
      </c>
      <c r="E1117" s="458" t="s">
        <v>1160</v>
      </c>
      <c r="F1117" s="446">
        <v>42513</v>
      </c>
      <c r="G1117" s="447"/>
      <c r="H1117" s="447"/>
      <c r="I1117" s="447"/>
      <c r="J1117" s="957" t="s">
        <v>289</v>
      </c>
      <c r="K1117" s="957" t="s">
        <v>258</v>
      </c>
      <c r="L1117" s="445" t="s">
        <v>257</v>
      </c>
      <c r="M1117" s="445">
        <v>2777</v>
      </c>
      <c r="N1117" s="448">
        <v>45716</v>
      </c>
      <c r="O1117" s="449" t="s">
        <v>308</v>
      </c>
      <c r="P1117" s="450"/>
      <c r="Q1117" s="2"/>
      <c r="R1117" s="2"/>
    </row>
    <row r="1118" spans="2:18" s="451" customFormat="1" ht="15.75" x14ac:dyDescent="0.25">
      <c r="B1118" s="443"/>
      <c r="C1118" s="457" t="s">
        <v>1076</v>
      </c>
      <c r="D1118" s="445">
        <v>2777</v>
      </c>
      <c r="E1118" s="458" t="s">
        <v>1161</v>
      </c>
      <c r="F1118" s="446">
        <v>43825</v>
      </c>
      <c r="G1118" s="447">
        <v>12862</v>
      </c>
      <c r="H1118" s="447">
        <v>6859.2</v>
      </c>
      <c r="I1118" s="447">
        <v>6002.8</v>
      </c>
      <c r="J1118" s="957" t="s">
        <v>289</v>
      </c>
      <c r="K1118" s="957" t="s">
        <v>258</v>
      </c>
      <c r="L1118" s="445" t="s">
        <v>257</v>
      </c>
      <c r="M1118" s="445">
        <v>2777</v>
      </c>
      <c r="N1118" s="448">
        <v>45716</v>
      </c>
      <c r="O1118" s="449" t="s">
        <v>308</v>
      </c>
      <c r="P1118" s="450"/>
      <c r="Q1118" s="2"/>
      <c r="R1118" s="2"/>
    </row>
    <row r="1119" spans="2:18" s="451" customFormat="1" ht="15.75" x14ac:dyDescent="0.25">
      <c r="B1119" s="443"/>
      <c r="C1119" s="457" t="s">
        <v>1162</v>
      </c>
      <c r="D1119" s="445">
        <v>2777</v>
      </c>
      <c r="E1119" s="458" t="s">
        <v>1163</v>
      </c>
      <c r="F1119" s="446">
        <v>44812</v>
      </c>
      <c r="G1119" s="447">
        <v>27317</v>
      </c>
      <c r="H1119" s="447">
        <v>7284.27</v>
      </c>
      <c r="I1119" s="447">
        <v>20032.73</v>
      </c>
      <c r="J1119" s="957" t="s">
        <v>289</v>
      </c>
      <c r="K1119" s="957" t="s">
        <v>258</v>
      </c>
      <c r="L1119" s="445" t="s">
        <v>257</v>
      </c>
      <c r="M1119" s="445">
        <v>2777</v>
      </c>
      <c r="N1119" s="448">
        <v>45716</v>
      </c>
      <c r="O1119" s="449" t="s">
        <v>308</v>
      </c>
      <c r="P1119" s="450"/>
      <c r="Q1119" s="2"/>
      <c r="R1119" s="2"/>
    </row>
    <row r="1120" spans="2:18" s="451" customFormat="1" ht="15.75" x14ac:dyDescent="0.25">
      <c r="B1120" s="443"/>
      <c r="C1120" s="457" t="s">
        <v>1078</v>
      </c>
      <c r="D1120" s="445">
        <v>2777</v>
      </c>
      <c r="E1120" s="458" t="s">
        <v>1164</v>
      </c>
      <c r="F1120" s="446">
        <v>45276</v>
      </c>
      <c r="G1120" s="447">
        <v>8212.7999999999993</v>
      </c>
      <c r="H1120" s="447">
        <v>1094.9100000000001</v>
      </c>
      <c r="I1120" s="447">
        <v>7117.89</v>
      </c>
      <c r="J1120" s="957" t="s">
        <v>289</v>
      </c>
      <c r="K1120" s="957" t="s">
        <v>258</v>
      </c>
      <c r="L1120" s="445" t="s">
        <v>257</v>
      </c>
      <c r="M1120" s="445">
        <v>2777</v>
      </c>
      <c r="N1120" s="448">
        <v>45716</v>
      </c>
      <c r="O1120" s="449" t="s">
        <v>308</v>
      </c>
      <c r="P1120" s="450"/>
      <c r="Q1120" s="2"/>
      <c r="R1120" s="2"/>
    </row>
    <row r="1121" spans="2:18" s="451" customFormat="1" ht="15.75" x14ac:dyDescent="0.25">
      <c r="B1121" s="443"/>
      <c r="C1121" s="457" t="s">
        <v>1050</v>
      </c>
      <c r="D1121" s="445">
        <v>2777</v>
      </c>
      <c r="E1121" s="458" t="s">
        <v>1165</v>
      </c>
      <c r="F1121" s="446">
        <v>44812</v>
      </c>
      <c r="G1121" s="447">
        <v>9434.1</v>
      </c>
      <c r="H1121" s="447">
        <v>2515.4899999999998</v>
      </c>
      <c r="I1121" s="447">
        <v>6918.61</v>
      </c>
      <c r="J1121" s="957" t="s">
        <v>289</v>
      </c>
      <c r="K1121" s="957" t="s">
        <v>258</v>
      </c>
      <c r="L1121" s="445" t="s">
        <v>257</v>
      </c>
      <c r="M1121" s="445">
        <v>2777</v>
      </c>
      <c r="N1121" s="448">
        <v>45716</v>
      </c>
      <c r="O1121" s="449" t="s">
        <v>308</v>
      </c>
      <c r="P1121" s="450"/>
      <c r="Q1121" s="2"/>
      <c r="R1121" s="2"/>
    </row>
    <row r="1122" spans="2:18" s="451" customFormat="1" ht="15.75" x14ac:dyDescent="0.25">
      <c r="B1122" s="443"/>
      <c r="C1122" s="457" t="s">
        <v>1166</v>
      </c>
      <c r="D1122" s="445">
        <v>2777</v>
      </c>
      <c r="E1122" s="458" t="s">
        <v>1167</v>
      </c>
      <c r="F1122" s="446">
        <v>44546</v>
      </c>
      <c r="G1122" s="447">
        <v>11416.5</v>
      </c>
      <c r="H1122" s="447">
        <v>3900.29</v>
      </c>
      <c r="I1122" s="447">
        <v>7516.21</v>
      </c>
      <c r="J1122" s="957" t="s">
        <v>289</v>
      </c>
      <c r="K1122" s="957" t="s">
        <v>258</v>
      </c>
      <c r="L1122" s="445" t="s">
        <v>257</v>
      </c>
      <c r="M1122" s="445">
        <v>2777</v>
      </c>
      <c r="N1122" s="448">
        <v>45716</v>
      </c>
      <c r="O1122" s="449" t="s">
        <v>308</v>
      </c>
      <c r="P1122" s="450"/>
      <c r="Q1122" s="2"/>
      <c r="R1122" s="2"/>
    </row>
    <row r="1123" spans="2:18" s="451" customFormat="1" ht="15.75" x14ac:dyDescent="0.25">
      <c r="B1123" s="443"/>
      <c r="C1123" s="457" t="s">
        <v>1108</v>
      </c>
      <c r="D1123" s="445">
        <v>2777</v>
      </c>
      <c r="E1123" s="458" t="s">
        <v>1168</v>
      </c>
      <c r="F1123" s="446">
        <v>43621</v>
      </c>
      <c r="G1123" s="447">
        <v>7965</v>
      </c>
      <c r="H1123" s="447">
        <v>4712.03</v>
      </c>
      <c r="I1123" s="447">
        <v>3252.97</v>
      </c>
      <c r="J1123" s="957" t="s">
        <v>289</v>
      </c>
      <c r="K1123" s="957" t="s">
        <v>258</v>
      </c>
      <c r="L1123" s="445" t="s">
        <v>257</v>
      </c>
      <c r="M1123" s="445">
        <v>2777</v>
      </c>
      <c r="N1123" s="448">
        <v>45716</v>
      </c>
      <c r="O1123" s="449" t="s">
        <v>308</v>
      </c>
      <c r="P1123" s="450"/>
      <c r="Q1123" s="2"/>
      <c r="R1123" s="2"/>
    </row>
    <row r="1124" spans="2:18" s="451" customFormat="1" ht="15.75" x14ac:dyDescent="0.25">
      <c r="B1124" s="443"/>
      <c r="C1124" s="457" t="s">
        <v>1108</v>
      </c>
      <c r="D1124" s="445">
        <v>2777</v>
      </c>
      <c r="E1124" s="458" t="s">
        <v>1169</v>
      </c>
      <c r="F1124" s="446">
        <v>43621</v>
      </c>
      <c r="G1124" s="447">
        <v>7965</v>
      </c>
      <c r="H1124" s="447">
        <v>4712.03</v>
      </c>
      <c r="I1124" s="447">
        <v>3252.97</v>
      </c>
      <c r="J1124" s="957" t="s">
        <v>289</v>
      </c>
      <c r="K1124" s="957" t="s">
        <v>258</v>
      </c>
      <c r="L1124" s="445" t="s">
        <v>257</v>
      </c>
      <c r="M1124" s="445">
        <v>2777</v>
      </c>
      <c r="N1124" s="448">
        <v>45716</v>
      </c>
      <c r="O1124" s="449" t="s">
        <v>308</v>
      </c>
      <c r="P1124" s="450"/>
      <c r="Q1124" s="2"/>
      <c r="R1124" s="2"/>
    </row>
    <row r="1125" spans="2:18" s="451" customFormat="1" ht="15.75" x14ac:dyDescent="0.25">
      <c r="B1125" s="443"/>
      <c r="C1125" s="457" t="s">
        <v>1170</v>
      </c>
      <c r="D1125" s="445">
        <v>2777</v>
      </c>
      <c r="E1125" s="458" t="s">
        <v>1171</v>
      </c>
      <c r="F1125" s="446">
        <v>44193</v>
      </c>
      <c r="G1125" s="447">
        <v>11396.44</v>
      </c>
      <c r="H1125" s="447">
        <v>4938.0200000000004</v>
      </c>
      <c r="I1125" s="447">
        <v>6458.02</v>
      </c>
      <c r="J1125" s="957" t="s">
        <v>289</v>
      </c>
      <c r="K1125" s="957" t="s">
        <v>258</v>
      </c>
      <c r="L1125" s="445" t="s">
        <v>257</v>
      </c>
      <c r="M1125" s="445">
        <v>2777</v>
      </c>
      <c r="N1125" s="448">
        <v>45716</v>
      </c>
      <c r="O1125" s="449" t="s">
        <v>308</v>
      </c>
      <c r="P1125" s="450"/>
      <c r="Q1125" s="2"/>
      <c r="R1125" s="2"/>
    </row>
    <row r="1126" spans="2:18" s="451" customFormat="1" ht="15.75" x14ac:dyDescent="0.25">
      <c r="B1126" s="443"/>
      <c r="C1126" s="457" t="s">
        <v>1064</v>
      </c>
      <c r="D1126" s="445">
        <v>2777</v>
      </c>
      <c r="E1126" s="458" t="s">
        <v>1172</v>
      </c>
      <c r="F1126" s="446">
        <v>43825</v>
      </c>
      <c r="G1126" s="447">
        <v>1534</v>
      </c>
      <c r="H1126" s="447">
        <v>817.6</v>
      </c>
      <c r="I1126" s="447">
        <v>716.4</v>
      </c>
      <c r="J1126" s="957" t="s">
        <v>289</v>
      </c>
      <c r="K1126" s="957" t="s">
        <v>258</v>
      </c>
      <c r="L1126" s="445" t="s">
        <v>257</v>
      </c>
      <c r="M1126" s="445">
        <v>2777</v>
      </c>
      <c r="N1126" s="448">
        <v>45716</v>
      </c>
      <c r="O1126" s="449" t="s">
        <v>308</v>
      </c>
      <c r="P1126" s="450"/>
      <c r="Q1126" s="2"/>
      <c r="R1126" s="2"/>
    </row>
    <row r="1127" spans="2:18" s="451" customFormat="1" ht="15.75" x14ac:dyDescent="0.25">
      <c r="B1127" s="443"/>
      <c r="C1127" s="457" t="s">
        <v>1108</v>
      </c>
      <c r="D1127" s="445">
        <v>2777</v>
      </c>
      <c r="E1127" s="458" t="s">
        <v>1173</v>
      </c>
      <c r="F1127" s="446">
        <v>42513</v>
      </c>
      <c r="G1127" s="447"/>
      <c r="H1127" s="447"/>
      <c r="I1127" s="447"/>
      <c r="J1127" s="957" t="s">
        <v>289</v>
      </c>
      <c r="K1127" s="957" t="s">
        <v>258</v>
      </c>
      <c r="L1127" s="445" t="s">
        <v>257</v>
      </c>
      <c r="M1127" s="445">
        <v>2777</v>
      </c>
      <c r="N1127" s="448">
        <v>45716</v>
      </c>
      <c r="O1127" s="449" t="s">
        <v>308</v>
      </c>
      <c r="P1127" s="450"/>
      <c r="Q1127" s="2"/>
      <c r="R1127" s="2"/>
    </row>
    <row r="1128" spans="2:18" s="451" customFormat="1" ht="15.75" x14ac:dyDescent="0.25">
      <c r="B1128" s="443"/>
      <c r="C1128" s="457" t="s">
        <v>1076</v>
      </c>
      <c r="D1128" s="445">
        <v>2777</v>
      </c>
      <c r="E1128" s="458" t="s">
        <v>1174</v>
      </c>
      <c r="F1128" s="446">
        <v>42513</v>
      </c>
      <c r="G1128" s="447"/>
      <c r="H1128" s="447"/>
      <c r="I1128" s="447"/>
      <c r="J1128" s="957" t="s">
        <v>289</v>
      </c>
      <c r="K1128" s="957" t="s">
        <v>258</v>
      </c>
      <c r="L1128" s="445" t="s">
        <v>257</v>
      </c>
      <c r="M1128" s="445">
        <v>2777</v>
      </c>
      <c r="N1128" s="448">
        <v>45716</v>
      </c>
      <c r="O1128" s="449" t="s">
        <v>308</v>
      </c>
      <c r="P1128" s="450"/>
      <c r="Q1128" s="2"/>
      <c r="R1128" s="2"/>
    </row>
    <row r="1129" spans="2:18" s="451" customFormat="1" ht="15.75" x14ac:dyDescent="0.25">
      <c r="B1129" s="443"/>
      <c r="C1129" s="457" t="s">
        <v>1078</v>
      </c>
      <c r="D1129" s="445">
        <v>2777</v>
      </c>
      <c r="E1129" s="458" t="s">
        <v>1175</v>
      </c>
      <c r="F1129" s="446">
        <v>44910</v>
      </c>
      <c r="G1129" s="447">
        <v>8407.5</v>
      </c>
      <c r="H1129" s="447">
        <v>2031.57</v>
      </c>
      <c r="I1129" s="447">
        <v>6375.93</v>
      </c>
      <c r="J1129" s="957" t="s">
        <v>289</v>
      </c>
      <c r="K1129" s="957" t="s">
        <v>258</v>
      </c>
      <c r="L1129" s="445" t="s">
        <v>257</v>
      </c>
      <c r="M1129" s="445">
        <v>2777</v>
      </c>
      <c r="N1129" s="448">
        <v>45716</v>
      </c>
      <c r="O1129" s="449" t="s">
        <v>308</v>
      </c>
      <c r="P1129" s="450"/>
      <c r="Q1129" s="2"/>
      <c r="R1129" s="2"/>
    </row>
    <row r="1130" spans="2:18" s="451" customFormat="1" ht="15.75" x14ac:dyDescent="0.25">
      <c r="B1130" s="443"/>
      <c r="C1130" s="457" t="s">
        <v>1108</v>
      </c>
      <c r="D1130" s="445">
        <v>2777</v>
      </c>
      <c r="E1130" s="458" t="s">
        <v>1176</v>
      </c>
      <c r="F1130" s="446">
        <v>42513</v>
      </c>
      <c r="G1130" s="447"/>
      <c r="H1130" s="447"/>
      <c r="I1130" s="447"/>
      <c r="J1130" s="957" t="s">
        <v>289</v>
      </c>
      <c r="K1130" s="957" t="s">
        <v>258</v>
      </c>
      <c r="L1130" s="445" t="s">
        <v>257</v>
      </c>
      <c r="M1130" s="445">
        <v>2777</v>
      </c>
      <c r="N1130" s="448">
        <v>45716</v>
      </c>
      <c r="O1130" s="449" t="s">
        <v>308</v>
      </c>
      <c r="P1130" s="450"/>
      <c r="Q1130" s="2"/>
      <c r="R1130" s="2"/>
    </row>
    <row r="1131" spans="2:18" s="451" customFormat="1" ht="15.75" x14ac:dyDescent="0.25">
      <c r="B1131" s="443"/>
      <c r="C1131" s="457" t="s">
        <v>1177</v>
      </c>
      <c r="D1131" s="445">
        <v>2777</v>
      </c>
      <c r="E1131" s="458" t="s">
        <v>1178</v>
      </c>
      <c r="F1131" s="446">
        <v>44193</v>
      </c>
      <c r="G1131" s="447">
        <v>11396.44</v>
      </c>
      <c r="H1131" s="447">
        <v>4938.0200000000004</v>
      </c>
      <c r="I1131" s="447">
        <v>6458.42</v>
      </c>
      <c r="J1131" s="957" t="s">
        <v>289</v>
      </c>
      <c r="K1131" s="957" t="s">
        <v>258</v>
      </c>
      <c r="L1131" s="445" t="s">
        <v>257</v>
      </c>
      <c r="M1131" s="445">
        <v>2777</v>
      </c>
      <c r="N1131" s="448">
        <v>45716</v>
      </c>
      <c r="O1131" s="449" t="s">
        <v>308</v>
      </c>
      <c r="P1131" s="450"/>
      <c r="Q1131" s="2"/>
      <c r="R1131" s="2"/>
    </row>
    <row r="1132" spans="2:18" s="451" customFormat="1" ht="15.75" x14ac:dyDescent="0.25">
      <c r="B1132" s="443"/>
      <c r="C1132" s="457" t="s">
        <v>1170</v>
      </c>
      <c r="D1132" s="445">
        <v>2777</v>
      </c>
      <c r="E1132" s="458" t="s">
        <v>1179</v>
      </c>
      <c r="F1132" s="446">
        <v>44193</v>
      </c>
      <c r="G1132" s="447">
        <v>11396.44</v>
      </c>
      <c r="H1132" s="447">
        <v>4938.0200000000004</v>
      </c>
      <c r="I1132" s="447">
        <v>6458.02</v>
      </c>
      <c r="J1132" s="957" t="s">
        <v>289</v>
      </c>
      <c r="K1132" s="957" t="s">
        <v>258</v>
      </c>
      <c r="L1132" s="445" t="s">
        <v>257</v>
      </c>
      <c r="M1132" s="445">
        <v>2777</v>
      </c>
      <c r="N1132" s="448">
        <v>45716</v>
      </c>
      <c r="O1132" s="449" t="s">
        <v>308</v>
      </c>
      <c r="P1132" s="450"/>
      <c r="Q1132" s="2"/>
      <c r="R1132" s="2"/>
    </row>
    <row r="1133" spans="2:18" s="451" customFormat="1" ht="15.75" x14ac:dyDescent="0.25">
      <c r="B1133" s="443"/>
      <c r="C1133" s="457" t="s">
        <v>1180</v>
      </c>
      <c r="D1133" s="445">
        <v>2777</v>
      </c>
      <c r="E1133" s="458" t="s">
        <v>1181</v>
      </c>
      <c r="F1133" s="446">
        <v>44932</v>
      </c>
      <c r="G1133" s="447">
        <v>25104.5</v>
      </c>
      <c r="H1133" s="447">
        <v>6066.68</v>
      </c>
      <c r="I1133" s="447">
        <v>19037.82</v>
      </c>
      <c r="J1133" s="957" t="s">
        <v>289</v>
      </c>
      <c r="K1133" s="957" t="s">
        <v>258</v>
      </c>
      <c r="L1133" s="445" t="s">
        <v>257</v>
      </c>
      <c r="M1133" s="445">
        <v>2777</v>
      </c>
      <c r="N1133" s="448">
        <v>45716</v>
      </c>
      <c r="O1133" s="449" t="s">
        <v>308</v>
      </c>
      <c r="P1133" s="450"/>
      <c r="Q1133" s="2"/>
      <c r="R1133" s="2"/>
    </row>
    <row r="1134" spans="2:18" s="451" customFormat="1" ht="15.75" x14ac:dyDescent="0.25">
      <c r="B1134" s="443"/>
      <c r="C1134" s="457" t="s">
        <v>1108</v>
      </c>
      <c r="D1134" s="445">
        <v>2777</v>
      </c>
      <c r="E1134" s="458" t="s">
        <v>1182</v>
      </c>
      <c r="F1134" s="446">
        <v>42513</v>
      </c>
      <c r="G1134" s="447"/>
      <c r="H1134" s="447"/>
      <c r="I1134" s="447"/>
      <c r="J1134" s="957" t="s">
        <v>289</v>
      </c>
      <c r="K1134" s="957" t="s">
        <v>258</v>
      </c>
      <c r="L1134" s="445" t="s">
        <v>257</v>
      </c>
      <c r="M1134" s="445">
        <v>2777</v>
      </c>
      <c r="N1134" s="448">
        <v>45716</v>
      </c>
      <c r="O1134" s="449" t="s">
        <v>308</v>
      </c>
      <c r="P1134" s="450"/>
      <c r="Q1134" s="2"/>
      <c r="R1134" s="2"/>
    </row>
    <row r="1135" spans="2:18" s="451" customFormat="1" ht="15.75" x14ac:dyDescent="0.25">
      <c r="B1135" s="443"/>
      <c r="C1135" s="457" t="s">
        <v>1064</v>
      </c>
      <c r="D1135" s="445">
        <v>2777</v>
      </c>
      <c r="E1135" s="458" t="s">
        <v>1183</v>
      </c>
      <c r="F1135" s="446">
        <v>42513</v>
      </c>
      <c r="G1135" s="447"/>
      <c r="H1135" s="447"/>
      <c r="I1135" s="447"/>
      <c r="J1135" s="957" t="s">
        <v>289</v>
      </c>
      <c r="K1135" s="957" t="s">
        <v>258</v>
      </c>
      <c r="L1135" s="445" t="s">
        <v>257</v>
      </c>
      <c r="M1135" s="445">
        <v>2777</v>
      </c>
      <c r="N1135" s="448">
        <v>45716</v>
      </c>
      <c r="O1135" s="449" t="s">
        <v>308</v>
      </c>
      <c r="P1135" s="450"/>
      <c r="Q1135" s="2"/>
      <c r="R1135" s="2"/>
    </row>
    <row r="1136" spans="2:18" s="451" customFormat="1" ht="15.75" x14ac:dyDescent="0.25">
      <c r="B1136" s="443"/>
      <c r="C1136" s="457" t="s">
        <v>1108</v>
      </c>
      <c r="D1136" s="445">
        <v>2777</v>
      </c>
      <c r="E1136" s="458" t="s">
        <v>1184</v>
      </c>
      <c r="F1136" s="446">
        <v>44812</v>
      </c>
      <c r="G1136" s="447">
        <v>9434.1</v>
      </c>
      <c r="H1136" s="447">
        <v>2515.4899999999998</v>
      </c>
      <c r="I1136" s="447">
        <v>6918.61</v>
      </c>
      <c r="J1136" s="957" t="s">
        <v>289</v>
      </c>
      <c r="K1136" s="957" t="s">
        <v>258</v>
      </c>
      <c r="L1136" s="445" t="s">
        <v>257</v>
      </c>
      <c r="M1136" s="445">
        <v>2777</v>
      </c>
      <c r="N1136" s="448">
        <v>45716</v>
      </c>
      <c r="O1136" s="449" t="s">
        <v>308</v>
      </c>
      <c r="P1136" s="450"/>
      <c r="Q1136" s="2"/>
      <c r="R1136" s="2"/>
    </row>
    <row r="1137" spans="2:18" s="451" customFormat="1" ht="15.75" x14ac:dyDescent="0.25">
      <c r="B1137" s="443"/>
      <c r="C1137" s="457" t="s">
        <v>1064</v>
      </c>
      <c r="D1137" s="445">
        <v>2777</v>
      </c>
      <c r="E1137" s="458" t="s">
        <v>1185</v>
      </c>
      <c r="F1137" s="446">
        <v>43825</v>
      </c>
      <c r="G1137" s="447">
        <v>1534</v>
      </c>
      <c r="H1137" s="447">
        <v>817.6</v>
      </c>
      <c r="I1137" s="447">
        <v>716.4</v>
      </c>
      <c r="J1137" s="957" t="s">
        <v>289</v>
      </c>
      <c r="K1137" s="957" t="s">
        <v>258</v>
      </c>
      <c r="L1137" s="445" t="s">
        <v>257</v>
      </c>
      <c r="M1137" s="445">
        <v>2777</v>
      </c>
      <c r="N1137" s="448">
        <v>45716</v>
      </c>
      <c r="O1137" s="449" t="s">
        <v>308</v>
      </c>
      <c r="P1137" s="450"/>
      <c r="Q1137" s="2"/>
      <c r="R1137" s="2"/>
    </row>
    <row r="1138" spans="2:18" s="451" customFormat="1" ht="15.75" x14ac:dyDescent="0.25">
      <c r="B1138" s="443"/>
      <c r="C1138" s="457" t="s">
        <v>1076</v>
      </c>
      <c r="D1138" s="445">
        <v>2777</v>
      </c>
      <c r="E1138" s="458" t="s">
        <v>1186</v>
      </c>
      <c r="F1138" s="446">
        <v>43825</v>
      </c>
      <c r="G1138" s="447">
        <v>15930</v>
      </c>
      <c r="H1138" s="447">
        <v>8495.4599999999991</v>
      </c>
      <c r="I1138" s="447">
        <v>7434.54</v>
      </c>
      <c r="J1138" s="957" t="s">
        <v>289</v>
      </c>
      <c r="K1138" s="957" t="s">
        <v>258</v>
      </c>
      <c r="L1138" s="445" t="s">
        <v>257</v>
      </c>
      <c r="M1138" s="445">
        <v>2777</v>
      </c>
      <c r="N1138" s="448">
        <v>45716</v>
      </c>
      <c r="O1138" s="449" t="s">
        <v>308</v>
      </c>
      <c r="P1138" s="450"/>
      <c r="Q1138" s="2"/>
      <c r="R1138" s="2"/>
    </row>
    <row r="1139" spans="2:18" s="451" customFormat="1" ht="15.75" x14ac:dyDescent="0.25">
      <c r="B1139" s="443"/>
      <c r="C1139" s="457" t="s">
        <v>1076</v>
      </c>
      <c r="D1139" s="445">
        <v>2777</v>
      </c>
      <c r="E1139" s="458" t="s">
        <v>1187</v>
      </c>
      <c r="F1139" s="446">
        <v>42513</v>
      </c>
      <c r="G1139" s="447"/>
      <c r="H1139" s="447"/>
      <c r="I1139" s="447"/>
      <c r="J1139" s="957" t="s">
        <v>289</v>
      </c>
      <c r="K1139" s="957" t="s">
        <v>258</v>
      </c>
      <c r="L1139" s="445" t="s">
        <v>257</v>
      </c>
      <c r="M1139" s="445">
        <v>2777</v>
      </c>
      <c r="N1139" s="448">
        <v>45716</v>
      </c>
      <c r="O1139" s="449" t="s">
        <v>308</v>
      </c>
      <c r="P1139" s="450"/>
      <c r="Q1139" s="2"/>
      <c r="R1139" s="2"/>
    </row>
    <row r="1140" spans="2:18" s="451" customFormat="1" ht="15.75" x14ac:dyDescent="0.25">
      <c r="B1140" s="443"/>
      <c r="C1140" s="457" t="s">
        <v>1108</v>
      </c>
      <c r="D1140" s="445">
        <v>2777</v>
      </c>
      <c r="E1140" s="458" t="s">
        <v>1188</v>
      </c>
      <c r="F1140" s="446">
        <v>43825</v>
      </c>
      <c r="G1140" s="447">
        <v>6844</v>
      </c>
      <c r="H1140" s="447">
        <v>3649.6</v>
      </c>
      <c r="I1140" s="447">
        <v>3194.4</v>
      </c>
      <c r="J1140" s="957" t="s">
        <v>289</v>
      </c>
      <c r="K1140" s="957" t="s">
        <v>258</v>
      </c>
      <c r="L1140" s="445" t="s">
        <v>257</v>
      </c>
      <c r="M1140" s="445">
        <v>2777</v>
      </c>
      <c r="N1140" s="448">
        <v>45716</v>
      </c>
      <c r="O1140" s="449" t="s">
        <v>308</v>
      </c>
      <c r="P1140" s="450"/>
      <c r="Q1140" s="2"/>
      <c r="R1140" s="2"/>
    </row>
    <row r="1141" spans="2:18" s="451" customFormat="1" ht="15.75" x14ac:dyDescent="0.25">
      <c r="B1141" s="443"/>
      <c r="C1141" s="457" t="s">
        <v>1108</v>
      </c>
      <c r="D1141" s="445">
        <v>2777</v>
      </c>
      <c r="E1141" s="458" t="s">
        <v>1189</v>
      </c>
      <c r="F1141" s="446">
        <v>42513</v>
      </c>
      <c r="G1141" s="447"/>
      <c r="H1141" s="447"/>
      <c r="I1141" s="447"/>
      <c r="J1141" s="957" t="s">
        <v>289</v>
      </c>
      <c r="K1141" s="957" t="s">
        <v>258</v>
      </c>
      <c r="L1141" s="445" t="s">
        <v>257</v>
      </c>
      <c r="M1141" s="445">
        <v>2777</v>
      </c>
      <c r="N1141" s="448">
        <v>45716</v>
      </c>
      <c r="O1141" s="449" t="s">
        <v>308</v>
      </c>
      <c r="P1141" s="450"/>
      <c r="Q1141" s="2"/>
      <c r="R1141" s="2"/>
    </row>
    <row r="1142" spans="2:18" s="451" customFormat="1" ht="15.75" x14ac:dyDescent="0.25">
      <c r="B1142" s="443"/>
      <c r="C1142" s="457" t="s">
        <v>1076</v>
      </c>
      <c r="D1142" s="445">
        <v>2777</v>
      </c>
      <c r="E1142" s="458" t="s">
        <v>1190</v>
      </c>
      <c r="F1142" s="446">
        <v>44193</v>
      </c>
      <c r="G1142" s="447">
        <v>6246.92</v>
      </c>
      <c r="H1142" s="447">
        <v>2706.56</v>
      </c>
      <c r="I1142" s="447">
        <v>3540.36</v>
      </c>
      <c r="J1142" s="957" t="s">
        <v>289</v>
      </c>
      <c r="K1142" s="957" t="s">
        <v>258</v>
      </c>
      <c r="L1142" s="445" t="s">
        <v>257</v>
      </c>
      <c r="M1142" s="445">
        <v>2777</v>
      </c>
      <c r="N1142" s="448">
        <v>45716</v>
      </c>
      <c r="O1142" s="449" t="s">
        <v>308</v>
      </c>
      <c r="P1142" s="450"/>
      <c r="Q1142" s="2"/>
      <c r="R1142" s="2"/>
    </row>
    <row r="1143" spans="2:18" s="451" customFormat="1" ht="15.75" x14ac:dyDescent="0.25">
      <c r="B1143" s="443"/>
      <c r="C1143" s="457" t="s">
        <v>1108</v>
      </c>
      <c r="D1143" s="445">
        <v>2777</v>
      </c>
      <c r="E1143" s="458" t="s">
        <v>1191</v>
      </c>
      <c r="F1143" s="446">
        <v>44546</v>
      </c>
      <c r="G1143" s="447">
        <v>6962</v>
      </c>
      <c r="H1143" s="447">
        <v>2320.33</v>
      </c>
      <c r="I1143" s="447">
        <v>4641.67</v>
      </c>
      <c r="J1143" s="957" t="s">
        <v>289</v>
      </c>
      <c r="K1143" s="957" t="s">
        <v>258</v>
      </c>
      <c r="L1143" s="445" t="s">
        <v>257</v>
      </c>
      <c r="M1143" s="445">
        <v>2777</v>
      </c>
      <c r="N1143" s="448">
        <v>45716</v>
      </c>
      <c r="O1143" s="449" t="s">
        <v>308</v>
      </c>
      <c r="P1143" s="450"/>
      <c r="Q1143" s="2"/>
      <c r="R1143" s="2"/>
    </row>
    <row r="1144" spans="2:18" s="451" customFormat="1" ht="15.75" x14ac:dyDescent="0.25">
      <c r="B1144" s="443"/>
      <c r="C1144" s="457" t="s">
        <v>1076</v>
      </c>
      <c r="D1144" s="445">
        <v>2777</v>
      </c>
      <c r="E1144" s="458" t="s">
        <v>1192</v>
      </c>
      <c r="F1144" s="446">
        <v>42513</v>
      </c>
      <c r="G1144" s="447"/>
      <c r="H1144" s="447"/>
      <c r="I1144" s="447"/>
      <c r="J1144" s="957" t="s">
        <v>289</v>
      </c>
      <c r="K1144" s="957" t="s">
        <v>258</v>
      </c>
      <c r="L1144" s="445" t="s">
        <v>257</v>
      </c>
      <c r="M1144" s="445">
        <v>2777</v>
      </c>
      <c r="N1144" s="448">
        <v>45716</v>
      </c>
      <c r="O1144" s="449" t="s">
        <v>308</v>
      </c>
      <c r="P1144" s="450"/>
      <c r="Q1144" s="2"/>
      <c r="R1144" s="2"/>
    </row>
    <row r="1145" spans="2:18" s="451" customFormat="1" ht="15.75" x14ac:dyDescent="0.25">
      <c r="B1145" s="443"/>
      <c r="C1145" s="457" t="s">
        <v>1108</v>
      </c>
      <c r="D1145" s="445">
        <v>2777</v>
      </c>
      <c r="E1145" s="458" t="s">
        <v>1193</v>
      </c>
      <c r="F1145" s="446">
        <v>44812</v>
      </c>
      <c r="G1145" s="447">
        <v>9434.1</v>
      </c>
      <c r="H1145" s="447">
        <v>2515.4899999999998</v>
      </c>
      <c r="I1145" s="447">
        <v>6918.61</v>
      </c>
      <c r="J1145" s="957" t="s">
        <v>289</v>
      </c>
      <c r="K1145" s="957" t="s">
        <v>258</v>
      </c>
      <c r="L1145" s="445" t="s">
        <v>257</v>
      </c>
      <c r="M1145" s="445">
        <v>2777</v>
      </c>
      <c r="N1145" s="448">
        <v>45716</v>
      </c>
      <c r="O1145" s="449" t="s">
        <v>308</v>
      </c>
      <c r="P1145" s="450"/>
      <c r="Q1145" s="2"/>
      <c r="R1145" s="2"/>
    </row>
    <row r="1146" spans="2:18" s="451" customFormat="1" ht="15.75" x14ac:dyDescent="0.25">
      <c r="B1146" s="443"/>
      <c r="C1146" s="457" t="s">
        <v>1194</v>
      </c>
      <c r="D1146" s="445">
        <v>2777</v>
      </c>
      <c r="E1146" s="458" t="s">
        <v>1195</v>
      </c>
      <c r="F1146" s="446">
        <v>42513</v>
      </c>
      <c r="G1146" s="447"/>
      <c r="H1146" s="447"/>
      <c r="I1146" s="447"/>
      <c r="J1146" s="957" t="s">
        <v>289</v>
      </c>
      <c r="K1146" s="957" t="s">
        <v>258</v>
      </c>
      <c r="L1146" s="445" t="s">
        <v>257</v>
      </c>
      <c r="M1146" s="445">
        <v>2777</v>
      </c>
      <c r="N1146" s="448">
        <v>45716</v>
      </c>
      <c r="O1146" s="449" t="s">
        <v>308</v>
      </c>
      <c r="P1146" s="450"/>
      <c r="Q1146" s="2"/>
      <c r="R1146" s="2"/>
    </row>
    <row r="1147" spans="2:18" s="451" customFormat="1" ht="15.75" x14ac:dyDescent="0.25">
      <c r="B1147" s="443"/>
      <c r="C1147" s="457" t="s">
        <v>1108</v>
      </c>
      <c r="D1147" s="445">
        <v>2777</v>
      </c>
      <c r="E1147" s="458" t="s">
        <v>1196</v>
      </c>
      <c r="F1147" s="446">
        <v>43825</v>
      </c>
      <c r="G1147" s="447">
        <v>6844</v>
      </c>
      <c r="H1147" s="447">
        <v>3649.6</v>
      </c>
      <c r="I1147" s="447">
        <v>3194.4</v>
      </c>
      <c r="J1147" s="957" t="s">
        <v>289</v>
      </c>
      <c r="K1147" s="957" t="s">
        <v>258</v>
      </c>
      <c r="L1147" s="445" t="s">
        <v>257</v>
      </c>
      <c r="M1147" s="445">
        <v>2777</v>
      </c>
      <c r="N1147" s="448">
        <v>45716</v>
      </c>
      <c r="O1147" s="449" t="s">
        <v>308</v>
      </c>
      <c r="P1147" s="450"/>
      <c r="Q1147" s="2"/>
      <c r="R1147" s="2"/>
    </row>
    <row r="1148" spans="2:18" s="451" customFormat="1" ht="15.75" x14ac:dyDescent="0.25">
      <c r="B1148" s="443"/>
      <c r="C1148" s="457" t="s">
        <v>1108</v>
      </c>
      <c r="D1148" s="445">
        <v>2777</v>
      </c>
      <c r="E1148" s="458" t="s">
        <v>1197</v>
      </c>
      <c r="F1148" s="446">
        <v>44812</v>
      </c>
      <c r="G1148" s="447">
        <v>9434.1</v>
      </c>
      <c r="H1148" s="447">
        <v>2515.4899999999998</v>
      </c>
      <c r="I1148" s="447">
        <v>6918.61</v>
      </c>
      <c r="J1148" s="957" t="s">
        <v>289</v>
      </c>
      <c r="K1148" s="957" t="s">
        <v>258</v>
      </c>
      <c r="L1148" s="445" t="s">
        <v>257</v>
      </c>
      <c r="M1148" s="445">
        <v>2777</v>
      </c>
      <c r="N1148" s="448">
        <v>45716</v>
      </c>
      <c r="O1148" s="449" t="s">
        <v>308</v>
      </c>
      <c r="P1148" s="450"/>
      <c r="Q1148" s="2"/>
      <c r="R1148" s="2"/>
    </row>
    <row r="1149" spans="2:18" s="451" customFormat="1" ht="15.75" x14ac:dyDescent="0.25">
      <c r="B1149" s="443"/>
      <c r="C1149" s="457" t="s">
        <v>1198</v>
      </c>
      <c r="D1149" s="445">
        <v>2777</v>
      </c>
      <c r="E1149" s="458" t="s">
        <v>1199</v>
      </c>
      <c r="F1149" s="446">
        <v>42513</v>
      </c>
      <c r="G1149" s="447"/>
      <c r="H1149" s="447"/>
      <c r="I1149" s="447"/>
      <c r="J1149" s="957" t="s">
        <v>289</v>
      </c>
      <c r="K1149" s="957" t="s">
        <v>258</v>
      </c>
      <c r="L1149" s="445" t="s">
        <v>257</v>
      </c>
      <c r="M1149" s="445">
        <v>2777</v>
      </c>
      <c r="N1149" s="448">
        <v>45716</v>
      </c>
      <c r="O1149" s="449" t="s">
        <v>308</v>
      </c>
      <c r="P1149" s="450"/>
      <c r="Q1149" s="2"/>
      <c r="R1149" s="2"/>
    </row>
    <row r="1150" spans="2:18" s="451" customFormat="1" ht="15.75" x14ac:dyDescent="0.25">
      <c r="B1150" s="443"/>
      <c r="C1150" s="457" t="s">
        <v>1064</v>
      </c>
      <c r="D1150" s="445">
        <v>2777</v>
      </c>
      <c r="E1150" s="458" t="s">
        <v>1200</v>
      </c>
      <c r="F1150" s="446">
        <v>42513</v>
      </c>
      <c r="G1150" s="447"/>
      <c r="H1150" s="447"/>
      <c r="I1150" s="447"/>
      <c r="J1150" s="957" t="s">
        <v>289</v>
      </c>
      <c r="K1150" s="957" t="s">
        <v>258</v>
      </c>
      <c r="L1150" s="445" t="s">
        <v>257</v>
      </c>
      <c r="M1150" s="445">
        <v>2777</v>
      </c>
      <c r="N1150" s="448">
        <v>45716</v>
      </c>
      <c r="O1150" s="449" t="s">
        <v>308</v>
      </c>
      <c r="P1150" s="450"/>
      <c r="Q1150" s="2"/>
      <c r="R1150" s="2"/>
    </row>
    <row r="1151" spans="2:18" s="451" customFormat="1" ht="15.75" x14ac:dyDescent="0.25">
      <c r="B1151" s="443"/>
      <c r="C1151" s="457" t="s">
        <v>1194</v>
      </c>
      <c r="D1151" s="445">
        <v>2777</v>
      </c>
      <c r="E1151" s="458" t="s">
        <v>1201</v>
      </c>
      <c r="F1151" s="446">
        <v>43621</v>
      </c>
      <c r="G1151" s="447">
        <v>11168.7</v>
      </c>
      <c r="H1151" s="447">
        <v>6607.55</v>
      </c>
      <c r="I1151" s="447">
        <v>4561.1499999999996</v>
      </c>
      <c r="J1151" s="957" t="s">
        <v>289</v>
      </c>
      <c r="K1151" s="957" t="s">
        <v>258</v>
      </c>
      <c r="L1151" s="445" t="s">
        <v>257</v>
      </c>
      <c r="M1151" s="445">
        <v>2777</v>
      </c>
      <c r="N1151" s="448">
        <v>45716</v>
      </c>
      <c r="O1151" s="449" t="s">
        <v>308</v>
      </c>
      <c r="P1151" s="450"/>
      <c r="Q1151" s="2"/>
      <c r="R1151" s="2"/>
    </row>
    <row r="1152" spans="2:18" s="451" customFormat="1" ht="15.75" x14ac:dyDescent="0.25">
      <c r="B1152" s="443"/>
      <c r="C1152" s="457" t="s">
        <v>1202</v>
      </c>
      <c r="D1152" s="445">
        <v>2777</v>
      </c>
      <c r="E1152" s="458" t="s">
        <v>1203</v>
      </c>
      <c r="F1152" s="446">
        <v>44193</v>
      </c>
      <c r="G1152" s="447">
        <v>11396.44</v>
      </c>
      <c r="H1152" s="447">
        <v>4938.4399999999996</v>
      </c>
      <c r="I1152" s="447">
        <v>4938.0200000000004</v>
      </c>
      <c r="J1152" s="957" t="s">
        <v>289</v>
      </c>
      <c r="K1152" s="957" t="s">
        <v>258</v>
      </c>
      <c r="L1152" s="445" t="s">
        <v>257</v>
      </c>
      <c r="M1152" s="445">
        <v>2777</v>
      </c>
      <c r="N1152" s="448">
        <v>45716</v>
      </c>
      <c r="O1152" s="449" t="s">
        <v>308</v>
      </c>
      <c r="P1152" s="450"/>
      <c r="Q1152" s="2"/>
      <c r="R1152" s="2"/>
    </row>
    <row r="1153" spans="2:18" s="451" customFormat="1" ht="15.75" x14ac:dyDescent="0.25">
      <c r="B1153" s="443"/>
      <c r="C1153" s="457" t="s">
        <v>1076</v>
      </c>
      <c r="D1153" s="445">
        <v>2777</v>
      </c>
      <c r="E1153" s="458" t="s">
        <v>1204</v>
      </c>
      <c r="F1153" s="446">
        <v>42513</v>
      </c>
      <c r="G1153" s="447"/>
      <c r="H1153" s="447"/>
      <c r="I1153" s="447"/>
      <c r="J1153" s="957" t="s">
        <v>289</v>
      </c>
      <c r="K1153" s="957" t="s">
        <v>258</v>
      </c>
      <c r="L1153" s="445" t="s">
        <v>257</v>
      </c>
      <c r="M1153" s="445">
        <v>2777</v>
      </c>
      <c r="N1153" s="448">
        <v>45716</v>
      </c>
      <c r="O1153" s="449" t="s">
        <v>308</v>
      </c>
      <c r="P1153" s="450"/>
      <c r="Q1153" s="2"/>
      <c r="R1153" s="2"/>
    </row>
    <row r="1154" spans="2:18" s="451" customFormat="1" ht="15.75" x14ac:dyDescent="0.25">
      <c r="B1154" s="443"/>
      <c r="C1154" s="457" t="s">
        <v>1064</v>
      </c>
      <c r="D1154" s="445">
        <v>2777</v>
      </c>
      <c r="E1154" s="458" t="s">
        <v>1205</v>
      </c>
      <c r="F1154" s="446">
        <v>44546</v>
      </c>
      <c r="G1154" s="447">
        <v>3304</v>
      </c>
      <c r="H1154" s="447">
        <v>1101</v>
      </c>
      <c r="I1154" s="447">
        <v>2203</v>
      </c>
      <c r="J1154" s="957" t="s">
        <v>289</v>
      </c>
      <c r="K1154" s="957" t="s">
        <v>258</v>
      </c>
      <c r="L1154" s="445" t="s">
        <v>257</v>
      </c>
      <c r="M1154" s="445">
        <v>2777</v>
      </c>
      <c r="N1154" s="448">
        <v>45716</v>
      </c>
      <c r="O1154" s="449" t="s">
        <v>308</v>
      </c>
      <c r="P1154" s="450"/>
      <c r="Q1154" s="2"/>
      <c r="R1154" s="2"/>
    </row>
    <row r="1155" spans="2:18" s="451" customFormat="1" ht="15.75" x14ac:dyDescent="0.25">
      <c r="B1155" s="443"/>
      <c r="C1155" s="457" t="s">
        <v>1206</v>
      </c>
      <c r="D1155" s="445">
        <v>2777</v>
      </c>
      <c r="E1155" s="458" t="s">
        <v>1207</v>
      </c>
      <c r="F1155" s="446">
        <v>44910</v>
      </c>
      <c r="G1155" s="447">
        <v>8407.5</v>
      </c>
      <c r="H1155" s="447">
        <v>2101.62</v>
      </c>
      <c r="I1155" s="447">
        <v>6305.88</v>
      </c>
      <c r="J1155" s="957" t="s">
        <v>289</v>
      </c>
      <c r="K1155" s="957" t="s">
        <v>258</v>
      </c>
      <c r="L1155" s="445" t="s">
        <v>257</v>
      </c>
      <c r="M1155" s="445">
        <v>2777</v>
      </c>
      <c r="N1155" s="448">
        <v>45716</v>
      </c>
      <c r="O1155" s="449" t="s">
        <v>308</v>
      </c>
      <c r="P1155" s="450"/>
      <c r="Q1155" s="2"/>
      <c r="R1155" s="2"/>
    </row>
    <row r="1156" spans="2:18" s="451" customFormat="1" ht="15.75" x14ac:dyDescent="0.25">
      <c r="B1156" s="443"/>
      <c r="C1156" s="457" t="s">
        <v>1073</v>
      </c>
      <c r="D1156" s="445">
        <v>2777</v>
      </c>
      <c r="E1156" s="458" t="s">
        <v>1208</v>
      </c>
      <c r="F1156" s="446">
        <v>44193</v>
      </c>
      <c r="G1156" s="447">
        <v>14750</v>
      </c>
      <c r="H1156" s="447">
        <v>6391.23</v>
      </c>
      <c r="I1156" s="447">
        <v>8358.77</v>
      </c>
      <c r="J1156" s="957" t="s">
        <v>289</v>
      </c>
      <c r="K1156" s="957" t="s">
        <v>258</v>
      </c>
      <c r="L1156" s="445" t="s">
        <v>257</v>
      </c>
      <c r="M1156" s="445">
        <v>2777</v>
      </c>
      <c r="N1156" s="448">
        <v>45716</v>
      </c>
      <c r="O1156" s="449" t="s">
        <v>308</v>
      </c>
      <c r="P1156" s="450"/>
      <c r="Q1156" s="2"/>
      <c r="R1156" s="2"/>
    </row>
    <row r="1157" spans="2:18" s="451" customFormat="1" ht="15.75" x14ac:dyDescent="0.25">
      <c r="B1157" s="443"/>
      <c r="C1157" s="457" t="s">
        <v>1209</v>
      </c>
      <c r="D1157" s="445">
        <v>2777</v>
      </c>
      <c r="E1157" s="458" t="s">
        <v>1210</v>
      </c>
      <c r="F1157" s="446">
        <v>42513</v>
      </c>
      <c r="G1157" s="447"/>
      <c r="H1157" s="447"/>
      <c r="I1157" s="447"/>
      <c r="J1157" s="957" t="s">
        <v>289</v>
      </c>
      <c r="K1157" s="957" t="s">
        <v>258</v>
      </c>
      <c r="L1157" s="445" t="s">
        <v>257</v>
      </c>
      <c r="M1157" s="445">
        <v>2777</v>
      </c>
      <c r="N1157" s="448">
        <v>45716</v>
      </c>
      <c r="O1157" s="449" t="s">
        <v>308</v>
      </c>
      <c r="P1157" s="450"/>
      <c r="Q1157" s="2"/>
      <c r="R1157" s="2"/>
    </row>
    <row r="1158" spans="2:18" s="451" customFormat="1" ht="15.75" x14ac:dyDescent="0.25">
      <c r="B1158" s="443"/>
      <c r="C1158" s="457" t="s">
        <v>1078</v>
      </c>
      <c r="D1158" s="445">
        <v>2777</v>
      </c>
      <c r="E1158" s="458" t="s">
        <v>868</v>
      </c>
      <c r="F1158" s="446">
        <v>42513</v>
      </c>
      <c r="G1158" s="447"/>
      <c r="H1158" s="447"/>
      <c r="I1158" s="447"/>
      <c r="J1158" s="957" t="s">
        <v>289</v>
      </c>
      <c r="K1158" s="958" t="s">
        <v>258</v>
      </c>
      <c r="L1158" s="445" t="s">
        <v>257</v>
      </c>
      <c r="M1158" s="445">
        <v>2777</v>
      </c>
      <c r="N1158" s="448">
        <v>45716</v>
      </c>
      <c r="O1158" s="449" t="s">
        <v>308</v>
      </c>
      <c r="P1158" s="450"/>
      <c r="Q1158" s="2"/>
      <c r="R1158" s="2"/>
    </row>
    <row r="1159" spans="2:18" s="451" customFormat="1" ht="15.75" x14ac:dyDescent="0.25">
      <c r="B1159" s="443"/>
      <c r="C1159" s="457" t="s">
        <v>1211</v>
      </c>
      <c r="D1159" s="445">
        <v>2777</v>
      </c>
      <c r="E1159" s="458" t="s">
        <v>1212</v>
      </c>
      <c r="F1159" s="446">
        <v>44193</v>
      </c>
      <c r="G1159" s="447">
        <v>14750</v>
      </c>
      <c r="H1159" s="447">
        <v>6514.14</v>
      </c>
      <c r="I1159" s="447">
        <v>8235.86</v>
      </c>
      <c r="J1159" s="957" t="s">
        <v>289</v>
      </c>
      <c r="K1159" s="957" t="s">
        <v>258</v>
      </c>
      <c r="L1159" s="445" t="s">
        <v>257</v>
      </c>
      <c r="M1159" s="445">
        <v>2777</v>
      </c>
      <c r="N1159" s="448">
        <v>45716</v>
      </c>
      <c r="O1159" s="449" t="s">
        <v>308</v>
      </c>
      <c r="P1159" s="450"/>
      <c r="Q1159" s="2"/>
      <c r="R1159" s="2"/>
    </row>
    <row r="1160" spans="2:18" s="451" customFormat="1" ht="15.75" x14ac:dyDescent="0.25">
      <c r="B1160" s="443"/>
      <c r="C1160" s="457" t="s">
        <v>1138</v>
      </c>
      <c r="D1160" s="445">
        <v>2777</v>
      </c>
      <c r="E1160" s="458" t="s">
        <v>1213</v>
      </c>
      <c r="F1160" s="446">
        <v>42513</v>
      </c>
      <c r="G1160" s="447"/>
      <c r="H1160" s="447"/>
      <c r="I1160" s="447"/>
      <c r="J1160" s="957" t="s">
        <v>289</v>
      </c>
      <c r="K1160" s="957" t="s">
        <v>258</v>
      </c>
      <c r="L1160" s="445" t="s">
        <v>257</v>
      </c>
      <c r="M1160" s="445">
        <v>2777</v>
      </c>
      <c r="N1160" s="448">
        <v>45716</v>
      </c>
      <c r="O1160" s="449" t="s">
        <v>308</v>
      </c>
      <c r="P1160" s="450"/>
      <c r="Q1160" s="2"/>
      <c r="R1160" s="2"/>
    </row>
    <row r="1161" spans="2:18" s="451" customFormat="1" ht="15.75" x14ac:dyDescent="0.25">
      <c r="B1161" s="443"/>
      <c r="C1161" s="457" t="s">
        <v>1138</v>
      </c>
      <c r="D1161" s="445">
        <v>2777</v>
      </c>
      <c r="E1161" s="458" t="s">
        <v>1214</v>
      </c>
      <c r="F1161" s="446">
        <v>42513</v>
      </c>
      <c r="G1161" s="447"/>
      <c r="H1161" s="447"/>
      <c r="I1161" s="447"/>
      <c r="J1161" s="957" t="s">
        <v>289</v>
      </c>
      <c r="K1161" s="957" t="s">
        <v>258</v>
      </c>
      <c r="L1161" s="445" t="s">
        <v>257</v>
      </c>
      <c r="M1161" s="445">
        <v>2777</v>
      </c>
      <c r="N1161" s="448">
        <v>45716</v>
      </c>
      <c r="O1161" s="449" t="s">
        <v>308</v>
      </c>
      <c r="P1161" s="450"/>
      <c r="Q1161" s="2"/>
      <c r="R1161" s="2"/>
    </row>
    <row r="1162" spans="2:18" s="451" customFormat="1" ht="15.75" x14ac:dyDescent="0.25">
      <c r="B1162" s="443"/>
      <c r="C1162" s="457" t="s">
        <v>1215</v>
      </c>
      <c r="D1162" s="445">
        <v>2777</v>
      </c>
      <c r="E1162" s="458" t="s">
        <v>1216</v>
      </c>
      <c r="F1162" s="446">
        <v>42513</v>
      </c>
      <c r="G1162" s="447"/>
      <c r="H1162" s="447"/>
      <c r="I1162" s="447"/>
      <c r="J1162" s="957" t="s">
        <v>289</v>
      </c>
      <c r="K1162" s="957" t="s">
        <v>258</v>
      </c>
      <c r="L1162" s="445" t="s">
        <v>257</v>
      </c>
      <c r="M1162" s="445">
        <v>2777</v>
      </c>
      <c r="N1162" s="448">
        <v>45716</v>
      </c>
      <c r="O1162" s="449" t="s">
        <v>308</v>
      </c>
      <c r="P1162" s="450"/>
      <c r="Q1162" s="2"/>
      <c r="R1162" s="2"/>
    </row>
    <row r="1163" spans="2:18" s="451" customFormat="1" ht="15.75" x14ac:dyDescent="0.25">
      <c r="B1163" s="443"/>
      <c r="C1163" s="457" t="s">
        <v>1217</v>
      </c>
      <c r="D1163" s="445">
        <v>2777</v>
      </c>
      <c r="E1163" s="458" t="s">
        <v>1218</v>
      </c>
      <c r="F1163" s="446">
        <v>42513</v>
      </c>
      <c r="G1163" s="447"/>
      <c r="H1163" s="447"/>
      <c r="I1163" s="447"/>
      <c r="J1163" s="957" t="s">
        <v>289</v>
      </c>
      <c r="K1163" s="957" t="s">
        <v>258</v>
      </c>
      <c r="L1163" s="445" t="s">
        <v>257</v>
      </c>
      <c r="M1163" s="445">
        <v>2777</v>
      </c>
      <c r="N1163" s="448">
        <v>45716</v>
      </c>
      <c r="O1163" s="449" t="s">
        <v>308</v>
      </c>
      <c r="P1163" s="450"/>
      <c r="Q1163" s="2"/>
      <c r="R1163" s="2"/>
    </row>
    <row r="1164" spans="2:18" s="451" customFormat="1" ht="15.75" x14ac:dyDescent="0.25">
      <c r="B1164" s="443"/>
      <c r="C1164" s="457" t="s">
        <v>1219</v>
      </c>
      <c r="D1164" s="445">
        <v>2777</v>
      </c>
      <c r="E1164" s="458" t="s">
        <v>1220</v>
      </c>
      <c r="F1164" s="446">
        <v>44812</v>
      </c>
      <c r="G1164" s="447">
        <v>9434.1</v>
      </c>
      <c r="H1164" s="447">
        <v>2515.4899999999998</v>
      </c>
      <c r="I1164" s="447">
        <v>6918.61</v>
      </c>
      <c r="J1164" s="957" t="s">
        <v>289</v>
      </c>
      <c r="K1164" s="957" t="s">
        <v>258</v>
      </c>
      <c r="L1164" s="445" t="s">
        <v>257</v>
      </c>
      <c r="M1164" s="445">
        <v>2777</v>
      </c>
      <c r="N1164" s="448">
        <v>45716</v>
      </c>
      <c r="O1164" s="449" t="s">
        <v>308</v>
      </c>
      <c r="P1164" s="450"/>
      <c r="Q1164" s="2"/>
      <c r="R1164" s="2"/>
    </row>
    <row r="1165" spans="2:18" s="451" customFormat="1" ht="15.75" x14ac:dyDescent="0.25">
      <c r="B1165" s="443"/>
      <c r="C1165" s="457" t="s">
        <v>1221</v>
      </c>
      <c r="D1165" s="445">
        <v>2777</v>
      </c>
      <c r="E1165" s="458" t="s">
        <v>1222</v>
      </c>
      <c r="F1165" s="446">
        <v>42513</v>
      </c>
      <c r="G1165" s="447"/>
      <c r="H1165" s="447"/>
      <c r="I1165" s="447"/>
      <c r="J1165" s="957" t="s">
        <v>289</v>
      </c>
      <c r="K1165" s="957" t="s">
        <v>258</v>
      </c>
      <c r="L1165" s="445" t="s">
        <v>257</v>
      </c>
      <c r="M1165" s="445">
        <v>2777</v>
      </c>
      <c r="N1165" s="448">
        <v>45716</v>
      </c>
      <c r="O1165" s="449" t="s">
        <v>308</v>
      </c>
      <c r="P1165" s="450"/>
      <c r="Q1165" s="2"/>
      <c r="R1165" s="2"/>
    </row>
    <row r="1166" spans="2:18" s="451" customFormat="1" ht="15.75" x14ac:dyDescent="0.25">
      <c r="B1166" s="443"/>
      <c r="C1166" s="457" t="s">
        <v>1223</v>
      </c>
      <c r="D1166" s="445">
        <v>2777</v>
      </c>
      <c r="E1166" s="458" t="s">
        <v>1224</v>
      </c>
      <c r="F1166" s="446">
        <v>42513</v>
      </c>
      <c r="G1166" s="447"/>
      <c r="H1166" s="447"/>
      <c r="I1166" s="447"/>
      <c r="J1166" s="957" t="s">
        <v>289</v>
      </c>
      <c r="K1166" s="957" t="s">
        <v>258</v>
      </c>
      <c r="L1166" s="445" t="s">
        <v>257</v>
      </c>
      <c r="M1166" s="445">
        <v>2777</v>
      </c>
      <c r="N1166" s="448">
        <v>45716</v>
      </c>
      <c r="O1166" s="449" t="s">
        <v>308</v>
      </c>
      <c r="P1166" s="450"/>
      <c r="Q1166" s="2"/>
      <c r="R1166" s="2"/>
    </row>
    <row r="1167" spans="2:18" s="451" customFormat="1" ht="15.75" x14ac:dyDescent="0.25">
      <c r="B1167" s="443"/>
      <c r="C1167" s="457" t="s">
        <v>1223</v>
      </c>
      <c r="D1167" s="445">
        <v>2777</v>
      </c>
      <c r="E1167" s="458" t="s">
        <v>1225</v>
      </c>
      <c r="F1167" s="446">
        <v>42513</v>
      </c>
      <c r="G1167" s="447"/>
      <c r="H1167" s="447"/>
      <c r="I1167" s="447"/>
      <c r="J1167" s="957" t="s">
        <v>289</v>
      </c>
      <c r="K1167" s="957" t="s">
        <v>258</v>
      </c>
      <c r="L1167" s="445" t="s">
        <v>257</v>
      </c>
      <c r="M1167" s="445">
        <v>2777</v>
      </c>
      <c r="N1167" s="448">
        <v>45716</v>
      </c>
      <c r="O1167" s="449" t="s">
        <v>308</v>
      </c>
      <c r="P1167" s="450"/>
      <c r="Q1167" s="2"/>
      <c r="R1167" s="2"/>
    </row>
    <row r="1168" spans="2:18" s="451" customFormat="1" ht="15.75" x14ac:dyDescent="0.25">
      <c r="B1168" s="443"/>
      <c r="C1168" s="457" t="s">
        <v>1223</v>
      </c>
      <c r="D1168" s="445">
        <v>2777</v>
      </c>
      <c r="E1168" s="458" t="s">
        <v>1226</v>
      </c>
      <c r="F1168" s="446">
        <v>42513</v>
      </c>
      <c r="G1168" s="447"/>
      <c r="H1168" s="447"/>
      <c r="I1168" s="447"/>
      <c r="J1168" s="957" t="s">
        <v>289</v>
      </c>
      <c r="K1168" s="957" t="s">
        <v>258</v>
      </c>
      <c r="L1168" s="445" t="s">
        <v>257</v>
      </c>
      <c r="M1168" s="445">
        <v>2777</v>
      </c>
      <c r="N1168" s="448">
        <v>45716</v>
      </c>
      <c r="O1168" s="449" t="s">
        <v>308</v>
      </c>
      <c r="P1168" s="450"/>
      <c r="Q1168" s="2"/>
      <c r="R1168" s="2"/>
    </row>
    <row r="1169" spans="2:18" s="451" customFormat="1" ht="15.75" x14ac:dyDescent="0.25">
      <c r="B1169" s="443"/>
      <c r="C1169" s="457" t="s">
        <v>1085</v>
      </c>
      <c r="D1169" s="445">
        <v>2777</v>
      </c>
      <c r="E1169" s="458" t="s">
        <v>1227</v>
      </c>
      <c r="F1169" s="446">
        <v>42513</v>
      </c>
      <c r="G1169" s="447"/>
      <c r="H1169" s="447"/>
      <c r="I1169" s="447"/>
      <c r="J1169" s="957" t="s">
        <v>289</v>
      </c>
      <c r="K1169" s="957" t="s">
        <v>258</v>
      </c>
      <c r="L1169" s="445" t="s">
        <v>257</v>
      </c>
      <c r="M1169" s="445">
        <v>2777</v>
      </c>
      <c r="N1169" s="448">
        <v>45716</v>
      </c>
      <c r="O1169" s="449" t="s">
        <v>308</v>
      </c>
      <c r="P1169" s="450"/>
      <c r="Q1169" s="2"/>
      <c r="R1169" s="2"/>
    </row>
    <row r="1170" spans="2:18" s="451" customFormat="1" ht="15.75" x14ac:dyDescent="0.25">
      <c r="B1170" s="443"/>
      <c r="C1170" s="457" t="s">
        <v>1085</v>
      </c>
      <c r="D1170" s="445">
        <v>2777</v>
      </c>
      <c r="E1170" s="458" t="s">
        <v>1228</v>
      </c>
      <c r="F1170" s="446">
        <v>42513</v>
      </c>
      <c r="G1170" s="447"/>
      <c r="H1170" s="447"/>
      <c r="I1170" s="447"/>
      <c r="J1170" s="957" t="s">
        <v>289</v>
      </c>
      <c r="K1170" s="957" t="s">
        <v>258</v>
      </c>
      <c r="L1170" s="445" t="s">
        <v>257</v>
      </c>
      <c r="M1170" s="445">
        <v>2777</v>
      </c>
      <c r="N1170" s="448">
        <v>45716</v>
      </c>
      <c r="O1170" s="449" t="s">
        <v>308</v>
      </c>
      <c r="P1170" s="450"/>
      <c r="Q1170" s="2"/>
      <c r="R1170" s="2"/>
    </row>
    <row r="1171" spans="2:18" s="451" customFormat="1" ht="15.75" x14ac:dyDescent="0.25">
      <c r="B1171" s="443"/>
      <c r="C1171" s="457" t="s">
        <v>1111</v>
      </c>
      <c r="D1171" s="445">
        <v>2777</v>
      </c>
      <c r="E1171" s="458" t="s">
        <v>1229</v>
      </c>
      <c r="F1171" s="446">
        <v>43825</v>
      </c>
      <c r="G1171" s="447">
        <v>1534</v>
      </c>
      <c r="H1171" s="447">
        <v>817.6</v>
      </c>
      <c r="I1171" s="447">
        <v>716.4</v>
      </c>
      <c r="J1171" s="957" t="s">
        <v>289</v>
      </c>
      <c r="K1171" s="957" t="s">
        <v>258</v>
      </c>
      <c r="L1171" s="445" t="s">
        <v>257</v>
      </c>
      <c r="M1171" s="445">
        <v>2777</v>
      </c>
      <c r="N1171" s="448">
        <v>45716</v>
      </c>
      <c r="O1171" s="449" t="s">
        <v>308</v>
      </c>
      <c r="P1171" s="450"/>
      <c r="Q1171" s="2"/>
      <c r="R1171" s="2"/>
    </row>
    <row r="1172" spans="2:18" s="451" customFormat="1" ht="15.75" x14ac:dyDescent="0.25">
      <c r="B1172" s="443"/>
      <c r="C1172" s="454" t="s">
        <v>1068</v>
      </c>
      <c r="D1172" s="445">
        <v>2777</v>
      </c>
      <c r="E1172" s="455" t="s">
        <v>1230</v>
      </c>
      <c r="F1172" s="446">
        <v>43825</v>
      </c>
      <c r="G1172" s="447">
        <v>6844</v>
      </c>
      <c r="H1172" s="447">
        <v>3649.6</v>
      </c>
      <c r="I1172" s="447">
        <v>3194.4</v>
      </c>
      <c r="J1172" s="957" t="s">
        <v>289</v>
      </c>
      <c r="K1172" s="957" t="s">
        <v>258</v>
      </c>
      <c r="L1172" s="445" t="s">
        <v>257</v>
      </c>
      <c r="M1172" s="445">
        <v>2777</v>
      </c>
      <c r="N1172" s="448">
        <v>45716</v>
      </c>
      <c r="O1172" s="449" t="s">
        <v>308</v>
      </c>
      <c r="P1172" s="450"/>
      <c r="Q1172" s="2"/>
      <c r="R1172" s="2"/>
    </row>
    <row r="1173" spans="2:18" s="451" customFormat="1" ht="15.75" x14ac:dyDescent="0.25">
      <c r="B1173" s="443"/>
      <c r="C1173" s="457" t="s">
        <v>1111</v>
      </c>
      <c r="D1173" s="445">
        <v>2777</v>
      </c>
      <c r="E1173" s="458" t="s">
        <v>868</v>
      </c>
      <c r="F1173" s="446">
        <v>42513</v>
      </c>
      <c r="G1173" s="447"/>
      <c r="H1173" s="447"/>
      <c r="I1173" s="447"/>
      <c r="J1173" s="957" t="s">
        <v>289</v>
      </c>
      <c r="K1173" s="957" t="s">
        <v>258</v>
      </c>
      <c r="L1173" s="445" t="s">
        <v>257</v>
      </c>
      <c r="M1173" s="445">
        <v>2777</v>
      </c>
      <c r="N1173" s="448">
        <v>45716</v>
      </c>
      <c r="O1173" s="449" t="s">
        <v>308</v>
      </c>
      <c r="P1173" s="450"/>
      <c r="Q1173" s="2"/>
      <c r="R1173" s="2"/>
    </row>
    <row r="1174" spans="2:18" s="451" customFormat="1" ht="15.75" x14ac:dyDescent="0.25">
      <c r="B1174" s="443"/>
      <c r="C1174" s="457" t="s">
        <v>1111</v>
      </c>
      <c r="D1174" s="445">
        <v>2777</v>
      </c>
      <c r="E1174" s="463" t="s">
        <v>1231</v>
      </c>
      <c r="F1174" s="446">
        <v>42513</v>
      </c>
      <c r="G1174" s="447"/>
      <c r="H1174" s="447"/>
      <c r="I1174" s="447"/>
      <c r="J1174" s="957" t="s">
        <v>289</v>
      </c>
      <c r="K1174" s="957" t="s">
        <v>258</v>
      </c>
      <c r="L1174" s="445" t="s">
        <v>257</v>
      </c>
      <c r="M1174" s="445">
        <v>2777</v>
      </c>
      <c r="N1174" s="448">
        <v>45716</v>
      </c>
      <c r="O1174" s="449" t="s">
        <v>308</v>
      </c>
      <c r="P1174" s="450"/>
      <c r="Q1174" s="2"/>
      <c r="R1174" s="2"/>
    </row>
    <row r="1175" spans="2:18" s="451" customFormat="1" ht="15.75" x14ac:dyDescent="0.25">
      <c r="B1175" s="443"/>
      <c r="C1175" s="457" t="s">
        <v>1232</v>
      </c>
      <c r="D1175" s="445">
        <v>2777</v>
      </c>
      <c r="E1175" s="463" t="s">
        <v>1233</v>
      </c>
      <c r="F1175" s="446">
        <v>43621</v>
      </c>
      <c r="G1175" s="447">
        <v>2183</v>
      </c>
      <c r="H1175" s="447">
        <v>1309.2</v>
      </c>
      <c r="I1175" s="447">
        <v>873.8</v>
      </c>
      <c r="J1175" s="957" t="s">
        <v>289</v>
      </c>
      <c r="K1175" s="957" t="s">
        <v>258</v>
      </c>
      <c r="L1175" s="445" t="s">
        <v>257</v>
      </c>
      <c r="M1175" s="445">
        <v>2777</v>
      </c>
      <c r="N1175" s="448">
        <v>45716</v>
      </c>
      <c r="O1175" s="449" t="s">
        <v>308</v>
      </c>
      <c r="P1175" s="450"/>
      <c r="Q1175" s="2"/>
      <c r="R1175" s="2"/>
    </row>
    <row r="1176" spans="2:18" s="451" customFormat="1" ht="15.75" x14ac:dyDescent="0.25">
      <c r="B1176" s="443"/>
      <c r="C1176" s="457" t="s">
        <v>1234</v>
      </c>
      <c r="D1176" s="445">
        <v>2777</v>
      </c>
      <c r="E1176" s="458" t="s">
        <v>1235</v>
      </c>
      <c r="F1176" s="446">
        <v>43426</v>
      </c>
      <c r="G1176" s="447">
        <v>4838</v>
      </c>
      <c r="H1176" s="447">
        <v>3144.05</v>
      </c>
      <c r="I1176" s="447">
        <v>1693.95</v>
      </c>
      <c r="J1176" s="957" t="s">
        <v>289</v>
      </c>
      <c r="K1176" s="957" t="s">
        <v>258</v>
      </c>
      <c r="L1176" s="445" t="s">
        <v>257</v>
      </c>
      <c r="M1176" s="445">
        <v>2777</v>
      </c>
      <c r="N1176" s="448">
        <v>45716</v>
      </c>
      <c r="O1176" s="449" t="s">
        <v>308</v>
      </c>
      <c r="P1176" s="450"/>
      <c r="Q1176" s="2"/>
      <c r="R1176" s="2"/>
    </row>
    <row r="1177" spans="2:18" s="451" customFormat="1" ht="15.75" x14ac:dyDescent="0.25">
      <c r="B1177" s="443"/>
      <c r="C1177" s="457" t="s">
        <v>1234</v>
      </c>
      <c r="D1177" s="445">
        <v>2777</v>
      </c>
      <c r="E1177" s="458" t="s">
        <v>1236</v>
      </c>
      <c r="F1177" s="446">
        <v>43426</v>
      </c>
      <c r="G1177" s="447">
        <v>4838</v>
      </c>
      <c r="H1177" s="447">
        <v>3144.05</v>
      </c>
      <c r="I1177" s="447">
        <v>1693.95</v>
      </c>
      <c r="J1177" s="957" t="s">
        <v>289</v>
      </c>
      <c r="K1177" s="957" t="s">
        <v>258</v>
      </c>
      <c r="L1177" s="445" t="s">
        <v>257</v>
      </c>
      <c r="M1177" s="445">
        <v>2777</v>
      </c>
      <c r="N1177" s="448">
        <v>45716</v>
      </c>
      <c r="O1177" s="449" t="s">
        <v>308</v>
      </c>
      <c r="P1177" s="450"/>
      <c r="Q1177" s="2"/>
      <c r="R1177" s="2"/>
    </row>
    <row r="1178" spans="2:18" s="451" customFormat="1" ht="15.75" x14ac:dyDescent="0.25">
      <c r="B1178" s="443"/>
      <c r="C1178" s="457" t="s">
        <v>1234</v>
      </c>
      <c r="D1178" s="445">
        <v>2777</v>
      </c>
      <c r="E1178" s="458" t="s">
        <v>1237</v>
      </c>
      <c r="F1178" s="446">
        <v>43426</v>
      </c>
      <c r="G1178" s="447">
        <v>4838</v>
      </c>
      <c r="H1178" s="447">
        <v>3144.05</v>
      </c>
      <c r="I1178" s="447">
        <v>1693.95</v>
      </c>
      <c r="J1178" s="957" t="s">
        <v>289</v>
      </c>
      <c r="K1178" s="957" t="s">
        <v>258</v>
      </c>
      <c r="L1178" s="445" t="s">
        <v>257</v>
      </c>
      <c r="M1178" s="445">
        <v>2777</v>
      </c>
      <c r="N1178" s="448">
        <v>45716</v>
      </c>
      <c r="O1178" s="449" t="s">
        <v>308</v>
      </c>
      <c r="P1178" s="450"/>
      <c r="Q1178" s="2"/>
      <c r="R1178" s="2"/>
    </row>
    <row r="1179" spans="2:18" s="451" customFormat="1" ht="15.75" x14ac:dyDescent="0.25">
      <c r="B1179" s="443"/>
      <c r="C1179" s="457" t="s">
        <v>1238</v>
      </c>
      <c r="D1179" s="445">
        <v>2777</v>
      </c>
      <c r="E1179" s="458" t="s">
        <v>1239</v>
      </c>
      <c r="F1179" s="446">
        <v>43621</v>
      </c>
      <c r="G1179" s="447">
        <v>2183</v>
      </c>
      <c r="H1179" s="447">
        <v>1309.2</v>
      </c>
      <c r="I1179" s="447">
        <v>873.8</v>
      </c>
      <c r="J1179" s="957" t="s">
        <v>289</v>
      </c>
      <c r="K1179" s="957" t="s">
        <v>258</v>
      </c>
      <c r="L1179" s="445" t="s">
        <v>257</v>
      </c>
      <c r="M1179" s="445">
        <v>2777</v>
      </c>
      <c r="N1179" s="448">
        <v>45716</v>
      </c>
      <c r="O1179" s="449" t="s">
        <v>308</v>
      </c>
      <c r="P1179" s="450"/>
      <c r="Q1179" s="2"/>
      <c r="R1179" s="2"/>
    </row>
    <row r="1180" spans="2:18" s="451" customFormat="1" ht="15.75" x14ac:dyDescent="0.25">
      <c r="B1180" s="443"/>
      <c r="C1180" s="457" t="s">
        <v>1050</v>
      </c>
      <c r="D1180" s="445">
        <v>2777</v>
      </c>
      <c r="E1180" s="458" t="s">
        <v>1240</v>
      </c>
      <c r="F1180" s="446">
        <v>43825</v>
      </c>
      <c r="G1180" s="447">
        <v>12862</v>
      </c>
      <c r="H1180" s="447">
        <v>6966.38</v>
      </c>
      <c r="I1180" s="447">
        <v>5895.63</v>
      </c>
      <c r="J1180" s="957" t="s">
        <v>289</v>
      </c>
      <c r="K1180" s="957" t="s">
        <v>258</v>
      </c>
      <c r="L1180" s="445" t="s">
        <v>257</v>
      </c>
      <c r="M1180" s="445">
        <v>2777</v>
      </c>
      <c r="N1180" s="448">
        <v>45716</v>
      </c>
      <c r="O1180" s="449" t="s">
        <v>308</v>
      </c>
      <c r="P1180" s="450"/>
      <c r="Q1180" s="2"/>
      <c r="R1180" s="2"/>
    </row>
    <row r="1181" spans="2:18" s="451" customFormat="1" ht="15.75" x14ac:dyDescent="0.25">
      <c r="B1181" s="443"/>
      <c r="C1181" s="457" t="s">
        <v>1241</v>
      </c>
      <c r="D1181" s="445">
        <v>2777</v>
      </c>
      <c r="E1181" s="458" t="s">
        <v>1242</v>
      </c>
      <c r="F1181" s="446">
        <v>42513</v>
      </c>
      <c r="G1181" s="447"/>
      <c r="H1181" s="447"/>
      <c r="I1181" s="447"/>
      <c r="J1181" s="957" t="s">
        <v>289</v>
      </c>
      <c r="K1181" s="957" t="s">
        <v>258</v>
      </c>
      <c r="L1181" s="456" t="s">
        <v>257</v>
      </c>
      <c r="M1181" s="445">
        <v>2777</v>
      </c>
      <c r="N1181" s="448">
        <v>45716</v>
      </c>
      <c r="O1181" s="449" t="s">
        <v>308</v>
      </c>
      <c r="P1181" s="450"/>
      <c r="Q1181" s="2"/>
      <c r="R1181" s="2"/>
    </row>
    <row r="1182" spans="2:18" s="451" customFormat="1" ht="15.75" x14ac:dyDescent="0.25">
      <c r="B1182" s="443"/>
      <c r="C1182" s="457" t="s">
        <v>1243</v>
      </c>
      <c r="D1182" s="445">
        <v>2777</v>
      </c>
      <c r="E1182" s="458" t="s">
        <v>1244</v>
      </c>
      <c r="F1182" s="446">
        <v>43825</v>
      </c>
      <c r="G1182" s="447">
        <v>6844</v>
      </c>
      <c r="H1182" s="447">
        <v>3706.63</v>
      </c>
      <c r="I1182" s="447">
        <v>3137.38</v>
      </c>
      <c r="J1182" s="957" t="s">
        <v>289</v>
      </c>
      <c r="K1182" s="957" t="s">
        <v>258</v>
      </c>
      <c r="L1182" s="445" t="s">
        <v>257</v>
      </c>
      <c r="M1182" s="445">
        <v>2777</v>
      </c>
      <c r="N1182" s="448">
        <v>45716</v>
      </c>
      <c r="O1182" s="449" t="s">
        <v>308</v>
      </c>
      <c r="P1182" s="450"/>
      <c r="Q1182" s="2"/>
      <c r="R1182" s="2"/>
    </row>
    <row r="1183" spans="2:18" s="451" customFormat="1" ht="15.75" x14ac:dyDescent="0.25">
      <c r="B1183" s="443"/>
      <c r="C1183" s="457" t="s">
        <v>1219</v>
      </c>
      <c r="D1183" s="445">
        <v>2777</v>
      </c>
      <c r="E1183" s="458" t="s">
        <v>1245</v>
      </c>
      <c r="F1183" s="446">
        <v>44812</v>
      </c>
      <c r="G1183" s="447">
        <v>9434.1</v>
      </c>
      <c r="H1183" s="447">
        <v>2594.1</v>
      </c>
      <c r="I1183" s="447">
        <v>6840</v>
      </c>
      <c r="J1183" s="957" t="s">
        <v>289</v>
      </c>
      <c r="K1183" s="957" t="s">
        <v>258</v>
      </c>
      <c r="L1183" s="445" t="s">
        <v>257</v>
      </c>
      <c r="M1183" s="445">
        <v>2777</v>
      </c>
      <c r="N1183" s="448">
        <v>45716</v>
      </c>
      <c r="O1183" s="449" t="s">
        <v>308</v>
      </c>
      <c r="P1183" s="450"/>
      <c r="Q1183" s="2"/>
      <c r="R1183" s="2"/>
    </row>
    <row r="1184" spans="2:18" s="451" customFormat="1" ht="15.75" x14ac:dyDescent="0.25">
      <c r="B1184" s="443"/>
      <c r="C1184" s="457" t="s">
        <v>1246</v>
      </c>
      <c r="D1184" s="445">
        <v>2777</v>
      </c>
      <c r="E1184" s="458" t="s">
        <v>1247</v>
      </c>
      <c r="F1184" s="446">
        <v>42513</v>
      </c>
      <c r="G1184" s="447"/>
      <c r="H1184" s="447"/>
      <c r="I1184" s="447"/>
      <c r="J1184" s="957" t="s">
        <v>289</v>
      </c>
      <c r="K1184" s="957" t="s">
        <v>258</v>
      </c>
      <c r="L1184" s="456" t="s">
        <v>257</v>
      </c>
      <c r="M1184" s="445">
        <v>2777</v>
      </c>
      <c r="N1184" s="448">
        <v>45716</v>
      </c>
      <c r="O1184" s="449" t="s">
        <v>308</v>
      </c>
      <c r="P1184" s="450"/>
      <c r="Q1184" s="2"/>
      <c r="R1184" s="2"/>
    </row>
    <row r="1185" spans="2:18" s="451" customFormat="1" ht="15.75" x14ac:dyDescent="0.25">
      <c r="B1185" s="443"/>
      <c r="C1185" s="457" t="s">
        <v>1246</v>
      </c>
      <c r="D1185" s="445">
        <v>2777</v>
      </c>
      <c r="E1185" s="458" t="s">
        <v>1248</v>
      </c>
      <c r="F1185" s="446">
        <v>42513</v>
      </c>
      <c r="G1185" s="447"/>
      <c r="H1185" s="447"/>
      <c r="I1185" s="447"/>
      <c r="J1185" s="957" t="s">
        <v>289</v>
      </c>
      <c r="K1185" s="957" t="s">
        <v>258</v>
      </c>
      <c r="L1185" s="456" t="s">
        <v>257</v>
      </c>
      <c r="M1185" s="445">
        <v>2777</v>
      </c>
      <c r="N1185" s="448">
        <v>45716</v>
      </c>
      <c r="O1185" s="449" t="s">
        <v>308</v>
      </c>
      <c r="P1185" s="450"/>
      <c r="Q1185" s="2"/>
      <c r="R1185" s="2"/>
    </row>
    <row r="1186" spans="2:18" s="451" customFormat="1" ht="15.75" x14ac:dyDescent="0.25">
      <c r="B1186" s="443"/>
      <c r="C1186" s="457" t="s">
        <v>1246</v>
      </c>
      <c r="D1186" s="445">
        <v>2777</v>
      </c>
      <c r="E1186" s="458" t="s">
        <v>1249</v>
      </c>
      <c r="F1186" s="446">
        <v>43825</v>
      </c>
      <c r="G1186" s="447">
        <v>5664</v>
      </c>
      <c r="H1186" s="447">
        <v>3020.26</v>
      </c>
      <c r="I1186" s="447">
        <v>2643.74</v>
      </c>
      <c r="J1186" s="957" t="s">
        <v>289</v>
      </c>
      <c r="K1186" s="957" t="s">
        <v>258</v>
      </c>
      <c r="L1186" s="445" t="s">
        <v>257</v>
      </c>
      <c r="M1186" s="445">
        <v>2777</v>
      </c>
      <c r="N1186" s="448">
        <v>45716</v>
      </c>
      <c r="O1186" s="449" t="s">
        <v>308</v>
      </c>
      <c r="P1186" s="450"/>
      <c r="Q1186" s="2"/>
      <c r="R1186" s="2"/>
    </row>
    <row r="1187" spans="2:18" s="451" customFormat="1" ht="15.75" x14ac:dyDescent="0.25">
      <c r="B1187" s="443"/>
      <c r="C1187" s="457" t="s">
        <v>1250</v>
      </c>
      <c r="D1187" s="445">
        <v>2777</v>
      </c>
      <c r="E1187" s="458" t="s">
        <v>1251</v>
      </c>
      <c r="F1187" s="446">
        <v>43825</v>
      </c>
      <c r="G1187" s="447">
        <v>8909</v>
      </c>
      <c r="H1187" s="447">
        <v>4750.93</v>
      </c>
      <c r="I1187" s="447">
        <v>4158.07</v>
      </c>
      <c r="J1187" s="957" t="s">
        <v>289</v>
      </c>
      <c r="K1187" s="957" t="s">
        <v>258</v>
      </c>
      <c r="L1187" s="445" t="s">
        <v>257</v>
      </c>
      <c r="M1187" s="445">
        <v>2777</v>
      </c>
      <c r="N1187" s="448">
        <v>45716</v>
      </c>
      <c r="O1187" s="449" t="s">
        <v>308</v>
      </c>
      <c r="P1187" s="450"/>
      <c r="Q1187" s="2"/>
      <c r="R1187" s="2"/>
    </row>
    <row r="1188" spans="2:18" s="451" customFormat="1" ht="15.75" x14ac:dyDescent="0.25">
      <c r="B1188" s="443"/>
      <c r="C1188" s="457" t="s">
        <v>1252</v>
      </c>
      <c r="D1188" s="445">
        <v>2777</v>
      </c>
      <c r="E1188" s="458" t="s">
        <v>1253</v>
      </c>
      <c r="F1188" s="446">
        <v>43825</v>
      </c>
      <c r="G1188" s="447">
        <v>9156.7999999999993</v>
      </c>
      <c r="H1188" s="447">
        <v>4883.09</v>
      </c>
      <c r="I1188" s="447">
        <v>4273.71</v>
      </c>
      <c r="J1188" s="957" t="s">
        <v>289</v>
      </c>
      <c r="K1188" s="957" t="s">
        <v>258</v>
      </c>
      <c r="L1188" s="445" t="s">
        <v>257</v>
      </c>
      <c r="M1188" s="445">
        <v>2777</v>
      </c>
      <c r="N1188" s="448">
        <v>45716</v>
      </c>
      <c r="O1188" s="449" t="s">
        <v>308</v>
      </c>
      <c r="P1188" s="450"/>
      <c r="Q1188" s="2"/>
      <c r="R1188" s="2"/>
    </row>
    <row r="1189" spans="2:18" s="451" customFormat="1" ht="15.75" x14ac:dyDescent="0.25">
      <c r="B1189" s="443"/>
      <c r="C1189" s="457" t="s">
        <v>1246</v>
      </c>
      <c r="D1189" s="445">
        <v>2777</v>
      </c>
      <c r="E1189" s="457"/>
      <c r="F1189" s="446">
        <v>42513</v>
      </c>
      <c r="G1189" s="447"/>
      <c r="H1189" s="447"/>
      <c r="I1189" s="447"/>
      <c r="J1189" s="957" t="s">
        <v>289</v>
      </c>
      <c r="K1189" s="957" t="s">
        <v>258</v>
      </c>
      <c r="L1189" s="445" t="s">
        <v>257</v>
      </c>
      <c r="M1189" s="445">
        <v>2777</v>
      </c>
      <c r="N1189" s="448">
        <v>45716</v>
      </c>
      <c r="O1189" s="449" t="s">
        <v>308</v>
      </c>
      <c r="P1189" s="450"/>
      <c r="Q1189" s="2"/>
      <c r="R1189" s="2"/>
    </row>
    <row r="1190" spans="2:18" s="451" customFormat="1" ht="15.75" x14ac:dyDescent="0.25">
      <c r="B1190" s="443"/>
      <c r="C1190" s="457" t="s">
        <v>1246</v>
      </c>
      <c r="D1190" s="445">
        <v>2777</v>
      </c>
      <c r="E1190" s="457"/>
      <c r="F1190" s="446">
        <v>42513</v>
      </c>
      <c r="G1190" s="447"/>
      <c r="H1190" s="447"/>
      <c r="I1190" s="447"/>
      <c r="J1190" s="957" t="s">
        <v>289</v>
      </c>
      <c r="K1190" s="957" t="s">
        <v>258</v>
      </c>
      <c r="L1190" s="445" t="s">
        <v>257</v>
      </c>
      <c r="M1190" s="445">
        <v>2777</v>
      </c>
      <c r="N1190" s="448">
        <v>45716</v>
      </c>
      <c r="O1190" s="449" t="s">
        <v>308</v>
      </c>
      <c r="P1190" s="450"/>
      <c r="Q1190" s="2"/>
      <c r="R1190" s="2"/>
    </row>
    <row r="1191" spans="2:18" s="451" customFormat="1" ht="15.75" x14ac:dyDescent="0.25">
      <c r="B1191" s="443"/>
      <c r="C1191" s="457" t="s">
        <v>1246</v>
      </c>
      <c r="D1191" s="445">
        <v>2777</v>
      </c>
      <c r="E1191" s="458" t="s">
        <v>1254</v>
      </c>
      <c r="F1191" s="446">
        <v>42513</v>
      </c>
      <c r="G1191" s="447"/>
      <c r="H1191" s="447"/>
      <c r="I1191" s="447"/>
      <c r="J1191" s="957" t="s">
        <v>289</v>
      </c>
      <c r="K1191" s="957" t="s">
        <v>258</v>
      </c>
      <c r="L1191" s="445" t="s">
        <v>257</v>
      </c>
      <c r="M1191" s="445">
        <v>2777</v>
      </c>
      <c r="N1191" s="448">
        <v>45716</v>
      </c>
      <c r="O1191" s="449" t="s">
        <v>308</v>
      </c>
      <c r="P1191" s="450"/>
      <c r="Q1191" s="2"/>
      <c r="R1191" s="2"/>
    </row>
    <row r="1192" spans="2:18" s="451" customFormat="1" ht="15.75" x14ac:dyDescent="0.25">
      <c r="B1192" s="443"/>
      <c r="C1192" s="457" t="s">
        <v>1246</v>
      </c>
      <c r="D1192" s="445">
        <v>2777</v>
      </c>
      <c r="E1192" s="458" t="s">
        <v>868</v>
      </c>
      <c r="F1192" s="446">
        <v>42513</v>
      </c>
      <c r="G1192" s="447"/>
      <c r="H1192" s="447"/>
      <c r="I1192" s="447"/>
      <c r="J1192" s="957" t="s">
        <v>289</v>
      </c>
      <c r="K1192" s="957" t="s">
        <v>258</v>
      </c>
      <c r="L1192" s="445" t="s">
        <v>257</v>
      </c>
      <c r="M1192" s="445">
        <v>2777</v>
      </c>
      <c r="N1192" s="448">
        <v>45716</v>
      </c>
      <c r="O1192" s="449" t="s">
        <v>308</v>
      </c>
      <c r="P1192" s="450"/>
      <c r="Q1192" s="2"/>
      <c r="R1192" s="2"/>
    </row>
    <row r="1193" spans="2:18" s="451" customFormat="1" ht="15.75" x14ac:dyDescent="0.25">
      <c r="B1193" s="443"/>
      <c r="C1193" s="457" t="s">
        <v>1255</v>
      </c>
      <c r="D1193" s="445">
        <v>2777</v>
      </c>
      <c r="E1193" s="458" t="s">
        <v>1256</v>
      </c>
      <c r="F1193" s="446">
        <v>42513</v>
      </c>
      <c r="G1193" s="447"/>
      <c r="H1193" s="447"/>
      <c r="I1193" s="447"/>
      <c r="J1193" s="957" t="s">
        <v>289</v>
      </c>
      <c r="K1193" s="957" t="s">
        <v>258</v>
      </c>
      <c r="L1193" s="445" t="s">
        <v>257</v>
      </c>
      <c r="M1193" s="445">
        <v>2777</v>
      </c>
      <c r="N1193" s="448">
        <v>45716</v>
      </c>
      <c r="O1193" s="449" t="s">
        <v>308</v>
      </c>
      <c r="P1193" s="450"/>
      <c r="Q1193" s="2"/>
      <c r="R1193" s="2"/>
    </row>
    <row r="1194" spans="2:18" s="451" customFormat="1" ht="15.75" x14ac:dyDescent="0.25">
      <c r="B1194" s="443"/>
      <c r="C1194" s="457" t="s">
        <v>1257</v>
      </c>
      <c r="D1194" s="445">
        <v>2777</v>
      </c>
      <c r="E1194" s="458" t="s">
        <v>1258</v>
      </c>
      <c r="F1194" s="446">
        <v>45583</v>
      </c>
      <c r="G1194" s="447">
        <v>20650</v>
      </c>
      <c r="H1194" s="447">
        <v>1032.45</v>
      </c>
      <c r="I1194" s="447">
        <v>19617.55</v>
      </c>
      <c r="J1194" s="957" t="s">
        <v>289</v>
      </c>
      <c r="K1194" s="957" t="s">
        <v>270</v>
      </c>
      <c r="L1194" s="445" t="s">
        <v>263</v>
      </c>
      <c r="M1194" s="445">
        <v>2777</v>
      </c>
      <c r="N1194" s="448">
        <v>45716</v>
      </c>
      <c r="O1194" s="449" t="s">
        <v>308</v>
      </c>
      <c r="P1194" s="450"/>
      <c r="Q1194" s="2"/>
      <c r="R1194" s="2"/>
    </row>
    <row r="1195" spans="2:18" s="451" customFormat="1" ht="15.75" x14ac:dyDescent="0.25">
      <c r="B1195" s="443"/>
      <c r="C1195" s="457" t="s">
        <v>1259</v>
      </c>
      <c r="D1195" s="445">
        <v>2777</v>
      </c>
      <c r="E1195" s="458" t="s">
        <v>1260</v>
      </c>
      <c r="F1195" s="446">
        <v>43823</v>
      </c>
      <c r="G1195" s="447">
        <v>8095.17</v>
      </c>
      <c r="H1195" s="447">
        <v>4316.8900000000003</v>
      </c>
      <c r="I1195" s="447">
        <v>3778.28</v>
      </c>
      <c r="J1195" s="957" t="s">
        <v>289</v>
      </c>
      <c r="K1195" s="957" t="s">
        <v>264</v>
      </c>
      <c r="L1195" s="445" t="s">
        <v>263</v>
      </c>
      <c r="M1195" s="445">
        <v>2777</v>
      </c>
      <c r="N1195" s="448">
        <v>45716</v>
      </c>
      <c r="O1195" s="449" t="s">
        <v>308</v>
      </c>
      <c r="P1195" s="450"/>
      <c r="Q1195" s="2"/>
      <c r="R1195" s="2"/>
    </row>
    <row r="1196" spans="2:18" s="451" customFormat="1" ht="15.75" x14ac:dyDescent="0.25">
      <c r="B1196" s="443"/>
      <c r="C1196" s="454" t="s">
        <v>1261</v>
      </c>
      <c r="D1196" s="445">
        <v>2777</v>
      </c>
      <c r="E1196" s="458" t="s">
        <v>1262</v>
      </c>
      <c r="F1196" s="446">
        <v>43573</v>
      </c>
      <c r="G1196" s="447">
        <v>4011.98</v>
      </c>
      <c r="H1196" s="447">
        <v>2406.59</v>
      </c>
      <c r="I1196" s="447">
        <v>1605.39</v>
      </c>
      <c r="J1196" s="957" t="s">
        <v>289</v>
      </c>
      <c r="K1196" s="957" t="s">
        <v>264</v>
      </c>
      <c r="L1196" s="445" t="s">
        <v>263</v>
      </c>
      <c r="M1196" s="445">
        <v>2777</v>
      </c>
      <c r="N1196" s="448">
        <v>45716</v>
      </c>
      <c r="O1196" s="449" t="s">
        <v>308</v>
      </c>
      <c r="P1196" s="450"/>
      <c r="Q1196" s="2"/>
      <c r="R1196" s="2"/>
    </row>
    <row r="1197" spans="2:18" s="451" customFormat="1" ht="15.75" x14ac:dyDescent="0.25">
      <c r="B1197" s="443"/>
      <c r="C1197" s="457" t="s">
        <v>1257</v>
      </c>
      <c r="D1197" s="445">
        <v>2777</v>
      </c>
      <c r="E1197" s="458" t="s">
        <v>1263</v>
      </c>
      <c r="F1197" s="446">
        <v>45583</v>
      </c>
      <c r="G1197" s="447">
        <v>20650</v>
      </c>
      <c r="H1197" s="447">
        <v>1032.45</v>
      </c>
      <c r="I1197" s="447">
        <v>19617.55</v>
      </c>
      <c r="J1197" s="957" t="s">
        <v>289</v>
      </c>
      <c r="K1197" s="957" t="s">
        <v>270</v>
      </c>
      <c r="L1197" s="445" t="s">
        <v>263</v>
      </c>
      <c r="M1197" s="445">
        <v>2777</v>
      </c>
      <c r="N1197" s="448">
        <v>45716</v>
      </c>
      <c r="O1197" s="449" t="s">
        <v>308</v>
      </c>
      <c r="P1197" s="450"/>
      <c r="Q1197" s="2"/>
      <c r="R1197" s="2"/>
    </row>
    <row r="1198" spans="2:18" s="451" customFormat="1" ht="15.75" x14ac:dyDescent="0.25">
      <c r="B1198" s="443"/>
      <c r="C1198" s="457" t="s">
        <v>1264</v>
      </c>
      <c r="D1198" s="445">
        <v>2777</v>
      </c>
      <c r="E1198" s="458" t="s">
        <v>1265</v>
      </c>
      <c r="F1198" s="446">
        <v>42513</v>
      </c>
      <c r="G1198" s="447"/>
      <c r="H1198" s="447"/>
      <c r="I1198" s="447"/>
      <c r="J1198" s="957" t="s">
        <v>289</v>
      </c>
      <c r="K1198" s="957" t="s">
        <v>270</v>
      </c>
      <c r="L1198" s="445" t="s">
        <v>257</v>
      </c>
      <c r="M1198" s="445">
        <v>2777</v>
      </c>
      <c r="N1198" s="448">
        <v>45716</v>
      </c>
      <c r="O1198" s="449" t="s">
        <v>308</v>
      </c>
      <c r="P1198" s="450"/>
      <c r="Q1198" s="2"/>
      <c r="R1198" s="2"/>
    </row>
    <row r="1199" spans="2:18" s="451" customFormat="1" ht="15.75" x14ac:dyDescent="0.25">
      <c r="B1199" s="443"/>
      <c r="C1199" s="457" t="s">
        <v>1250</v>
      </c>
      <c r="D1199" s="445">
        <v>2777</v>
      </c>
      <c r="E1199" s="458" t="s">
        <v>1266</v>
      </c>
      <c r="F1199" s="446">
        <v>42513</v>
      </c>
      <c r="G1199" s="447"/>
      <c r="H1199" s="447"/>
      <c r="I1199" s="447"/>
      <c r="J1199" s="957" t="s">
        <v>289</v>
      </c>
      <c r="K1199" s="957" t="s">
        <v>270</v>
      </c>
      <c r="L1199" s="445" t="s">
        <v>257</v>
      </c>
      <c r="M1199" s="445">
        <v>2777</v>
      </c>
      <c r="N1199" s="448">
        <v>45716</v>
      </c>
      <c r="O1199" s="449" t="s">
        <v>308</v>
      </c>
      <c r="P1199" s="450"/>
      <c r="Q1199" s="2"/>
      <c r="R1199" s="2"/>
    </row>
    <row r="1200" spans="2:18" s="451" customFormat="1" ht="15.75" x14ac:dyDescent="0.25">
      <c r="B1200" s="443"/>
      <c r="C1200" s="457" t="s">
        <v>1250</v>
      </c>
      <c r="D1200" s="445">
        <v>2777</v>
      </c>
      <c r="E1200" s="458" t="s">
        <v>1267</v>
      </c>
      <c r="F1200" s="446">
        <v>42513</v>
      </c>
      <c r="G1200" s="447"/>
      <c r="H1200" s="447"/>
      <c r="I1200" s="447"/>
      <c r="J1200" s="957" t="s">
        <v>289</v>
      </c>
      <c r="K1200" s="957" t="s">
        <v>270</v>
      </c>
      <c r="L1200" s="445" t="s">
        <v>257</v>
      </c>
      <c r="M1200" s="445">
        <v>2777</v>
      </c>
      <c r="N1200" s="448">
        <v>45716</v>
      </c>
      <c r="O1200" s="449" t="s">
        <v>308</v>
      </c>
      <c r="P1200" s="450"/>
      <c r="Q1200" s="2"/>
      <c r="R1200" s="2"/>
    </row>
    <row r="1201" spans="2:18" s="451" customFormat="1" ht="15.75" x14ac:dyDescent="0.25">
      <c r="B1201" s="443"/>
      <c r="C1201" s="457" t="s">
        <v>1250</v>
      </c>
      <c r="D1201" s="445">
        <v>2777</v>
      </c>
      <c r="E1201" s="458" t="s">
        <v>1268</v>
      </c>
      <c r="F1201" s="446">
        <v>42513</v>
      </c>
      <c r="G1201" s="447"/>
      <c r="H1201" s="447"/>
      <c r="I1201" s="447"/>
      <c r="J1201" s="957" t="s">
        <v>289</v>
      </c>
      <c r="K1201" s="957" t="s">
        <v>270</v>
      </c>
      <c r="L1201" s="445" t="s">
        <v>257</v>
      </c>
      <c r="M1201" s="445">
        <v>2777</v>
      </c>
      <c r="N1201" s="448">
        <v>45716</v>
      </c>
      <c r="O1201" s="449" t="s">
        <v>308</v>
      </c>
      <c r="P1201" s="450"/>
      <c r="Q1201" s="2"/>
      <c r="R1201" s="2"/>
    </row>
    <row r="1202" spans="2:18" s="451" customFormat="1" ht="15.75" x14ac:dyDescent="0.25">
      <c r="B1202" s="443"/>
      <c r="C1202" s="457" t="s">
        <v>1250</v>
      </c>
      <c r="D1202" s="445">
        <v>2777</v>
      </c>
      <c r="E1202" s="457"/>
      <c r="F1202" s="446">
        <v>42513</v>
      </c>
      <c r="G1202" s="447"/>
      <c r="H1202" s="447"/>
      <c r="I1202" s="447"/>
      <c r="J1202" s="957" t="s">
        <v>289</v>
      </c>
      <c r="K1202" s="957" t="s">
        <v>270</v>
      </c>
      <c r="L1202" s="445" t="s">
        <v>257</v>
      </c>
      <c r="M1202" s="445">
        <v>2777</v>
      </c>
      <c r="N1202" s="448">
        <v>45716</v>
      </c>
      <c r="O1202" s="449" t="s">
        <v>308</v>
      </c>
      <c r="P1202" s="450"/>
      <c r="Q1202" s="2"/>
      <c r="R1202" s="2"/>
    </row>
    <row r="1203" spans="2:18" s="451" customFormat="1" ht="15.75" x14ac:dyDescent="0.25">
      <c r="B1203" s="443"/>
      <c r="C1203" s="457" t="s">
        <v>1269</v>
      </c>
      <c r="D1203" s="445">
        <v>2777</v>
      </c>
      <c r="E1203" s="458" t="s">
        <v>1270</v>
      </c>
      <c r="F1203" s="446">
        <v>42513</v>
      </c>
      <c r="G1203" s="447"/>
      <c r="H1203" s="447"/>
      <c r="I1203" s="447"/>
      <c r="J1203" s="957" t="s">
        <v>289</v>
      </c>
      <c r="K1203" s="957" t="s">
        <v>270</v>
      </c>
      <c r="L1203" s="445" t="s">
        <v>257</v>
      </c>
      <c r="M1203" s="445">
        <v>2777</v>
      </c>
      <c r="N1203" s="448">
        <v>45716</v>
      </c>
      <c r="O1203" s="449" t="s">
        <v>308</v>
      </c>
      <c r="P1203" s="450"/>
      <c r="Q1203" s="2"/>
      <c r="R1203" s="2"/>
    </row>
    <row r="1204" spans="2:18" s="451" customFormat="1" ht="15.75" x14ac:dyDescent="0.25">
      <c r="B1204" s="443"/>
      <c r="C1204" s="457" t="s">
        <v>1271</v>
      </c>
      <c r="D1204" s="445">
        <v>2777</v>
      </c>
      <c r="E1204" s="458" t="s">
        <v>1272</v>
      </c>
      <c r="F1204" s="446">
        <v>42513</v>
      </c>
      <c r="G1204" s="447"/>
      <c r="H1204" s="447"/>
      <c r="I1204" s="447"/>
      <c r="J1204" s="957" t="s">
        <v>289</v>
      </c>
      <c r="K1204" s="957" t="s">
        <v>270</v>
      </c>
      <c r="L1204" s="445" t="s">
        <v>257</v>
      </c>
      <c r="M1204" s="445">
        <v>2777</v>
      </c>
      <c r="N1204" s="448">
        <v>45716</v>
      </c>
      <c r="O1204" s="449" t="s">
        <v>308</v>
      </c>
      <c r="P1204" s="450"/>
      <c r="Q1204" s="2"/>
      <c r="R1204" s="2"/>
    </row>
    <row r="1205" spans="2:18" s="451" customFormat="1" ht="15.75" x14ac:dyDescent="0.25">
      <c r="B1205" s="443"/>
      <c r="C1205" s="457" t="s">
        <v>1273</v>
      </c>
      <c r="D1205" s="445">
        <v>2777</v>
      </c>
      <c r="E1205" s="458" t="s">
        <v>1274</v>
      </c>
      <c r="F1205" s="446">
        <v>42513</v>
      </c>
      <c r="G1205" s="447"/>
      <c r="H1205" s="447"/>
      <c r="I1205" s="447"/>
      <c r="J1205" s="957" t="s">
        <v>289</v>
      </c>
      <c r="K1205" s="957" t="s">
        <v>270</v>
      </c>
      <c r="L1205" s="445" t="s">
        <v>257</v>
      </c>
      <c r="M1205" s="445">
        <v>2777</v>
      </c>
      <c r="N1205" s="448">
        <v>45716</v>
      </c>
      <c r="O1205" s="449" t="s">
        <v>308</v>
      </c>
      <c r="P1205" s="450"/>
      <c r="Q1205" s="2"/>
      <c r="R1205" s="2"/>
    </row>
    <row r="1206" spans="2:18" s="451" customFormat="1" ht="15.75" x14ac:dyDescent="0.25">
      <c r="B1206" s="443"/>
      <c r="C1206" s="457" t="s">
        <v>1275</v>
      </c>
      <c r="D1206" s="445">
        <v>2777</v>
      </c>
      <c r="E1206" s="458" t="s">
        <v>1276</v>
      </c>
      <c r="F1206" s="446">
        <v>42513</v>
      </c>
      <c r="G1206" s="447"/>
      <c r="H1206" s="447"/>
      <c r="I1206" s="447"/>
      <c r="J1206" s="957" t="s">
        <v>289</v>
      </c>
      <c r="K1206" s="957" t="s">
        <v>270</v>
      </c>
      <c r="L1206" s="445" t="s">
        <v>257</v>
      </c>
      <c r="M1206" s="445">
        <v>2777</v>
      </c>
      <c r="N1206" s="448">
        <v>45716</v>
      </c>
      <c r="O1206" s="449" t="s">
        <v>308</v>
      </c>
      <c r="P1206" s="450"/>
      <c r="Q1206" s="2"/>
      <c r="R1206" s="2"/>
    </row>
    <row r="1207" spans="2:18" s="451" customFormat="1" ht="15.75" x14ac:dyDescent="0.25">
      <c r="B1207" s="443"/>
      <c r="C1207" s="457" t="s">
        <v>1275</v>
      </c>
      <c r="D1207" s="445">
        <v>2777</v>
      </c>
      <c r="E1207" s="458" t="s">
        <v>1277</v>
      </c>
      <c r="F1207" s="446">
        <v>42513</v>
      </c>
      <c r="G1207" s="447"/>
      <c r="H1207" s="447"/>
      <c r="I1207" s="447"/>
      <c r="J1207" s="957" t="s">
        <v>289</v>
      </c>
      <c r="K1207" s="957" t="s">
        <v>270</v>
      </c>
      <c r="L1207" s="445" t="s">
        <v>257</v>
      </c>
      <c r="M1207" s="445">
        <v>2777</v>
      </c>
      <c r="N1207" s="448">
        <v>45716</v>
      </c>
      <c r="O1207" s="449" t="s">
        <v>308</v>
      </c>
      <c r="P1207" s="450"/>
      <c r="Q1207" s="2"/>
      <c r="R1207" s="2"/>
    </row>
    <row r="1208" spans="2:18" s="451" customFormat="1" ht="15.75" x14ac:dyDescent="0.25">
      <c r="B1208" s="443"/>
      <c r="C1208" s="457" t="s">
        <v>1275</v>
      </c>
      <c r="D1208" s="445">
        <v>2777</v>
      </c>
      <c r="E1208" s="458" t="s">
        <v>868</v>
      </c>
      <c r="F1208" s="446">
        <v>42513</v>
      </c>
      <c r="G1208" s="447"/>
      <c r="H1208" s="447"/>
      <c r="I1208" s="447"/>
      <c r="J1208" s="957" t="s">
        <v>289</v>
      </c>
      <c r="K1208" s="957" t="s">
        <v>270</v>
      </c>
      <c r="L1208" s="445" t="s">
        <v>257</v>
      </c>
      <c r="M1208" s="445">
        <v>2777</v>
      </c>
      <c r="N1208" s="448">
        <v>45716</v>
      </c>
      <c r="O1208" s="449" t="s">
        <v>308</v>
      </c>
      <c r="P1208" s="450"/>
      <c r="Q1208" s="2"/>
      <c r="R1208" s="2"/>
    </row>
    <row r="1209" spans="2:18" s="451" customFormat="1" ht="15.75" x14ac:dyDescent="0.25">
      <c r="B1209" s="443"/>
      <c r="C1209" s="457" t="s">
        <v>1278</v>
      </c>
      <c r="D1209" s="445">
        <v>2777</v>
      </c>
      <c r="E1209" s="458" t="s">
        <v>868</v>
      </c>
      <c r="F1209" s="446">
        <v>42513</v>
      </c>
      <c r="G1209" s="447"/>
      <c r="H1209" s="447"/>
      <c r="I1209" s="447"/>
      <c r="J1209" s="957" t="s">
        <v>289</v>
      </c>
      <c r="K1209" s="957" t="s">
        <v>270</v>
      </c>
      <c r="L1209" s="445" t="s">
        <v>257</v>
      </c>
      <c r="M1209" s="445">
        <v>2777</v>
      </c>
      <c r="N1209" s="448">
        <v>45716</v>
      </c>
      <c r="O1209" s="449" t="s">
        <v>308</v>
      </c>
      <c r="P1209" s="450"/>
      <c r="Q1209" s="2"/>
      <c r="R1209" s="2"/>
    </row>
    <row r="1210" spans="2:18" s="451" customFormat="1" ht="15.75" x14ac:dyDescent="0.25">
      <c r="B1210" s="443"/>
      <c r="C1210" s="457" t="s">
        <v>1279</v>
      </c>
      <c r="D1210" s="445">
        <v>2777</v>
      </c>
      <c r="E1210" s="458" t="s">
        <v>1280</v>
      </c>
      <c r="F1210" s="446">
        <v>42513</v>
      </c>
      <c r="G1210" s="447"/>
      <c r="H1210" s="447"/>
      <c r="I1210" s="447"/>
      <c r="J1210" s="957" t="s">
        <v>289</v>
      </c>
      <c r="K1210" s="957" t="s">
        <v>270</v>
      </c>
      <c r="L1210" s="445" t="s">
        <v>257</v>
      </c>
      <c r="M1210" s="445">
        <v>2777</v>
      </c>
      <c r="N1210" s="448">
        <v>45716</v>
      </c>
      <c r="O1210" s="449" t="s">
        <v>308</v>
      </c>
      <c r="P1210" s="450"/>
      <c r="Q1210" s="2"/>
      <c r="R1210" s="2"/>
    </row>
    <row r="1211" spans="2:18" s="451" customFormat="1" ht="15.75" x14ac:dyDescent="0.25">
      <c r="B1211" s="443"/>
      <c r="C1211" s="457" t="s">
        <v>1281</v>
      </c>
      <c r="D1211" s="445">
        <v>2777</v>
      </c>
      <c r="E1211" s="458" t="s">
        <v>1282</v>
      </c>
      <c r="F1211" s="446">
        <v>42152</v>
      </c>
      <c r="G1211" s="447">
        <v>69502</v>
      </c>
      <c r="H1211" s="447">
        <v>68921.83</v>
      </c>
      <c r="I1211" s="447">
        <v>580.17999999999995</v>
      </c>
      <c r="J1211" s="957" t="s">
        <v>289</v>
      </c>
      <c r="K1211" s="957" t="s">
        <v>1283</v>
      </c>
      <c r="L1211" s="445" t="s">
        <v>257</v>
      </c>
      <c r="M1211" s="445">
        <v>2777</v>
      </c>
      <c r="N1211" s="448">
        <v>45716</v>
      </c>
      <c r="O1211" s="449" t="s">
        <v>308</v>
      </c>
      <c r="P1211" s="450"/>
      <c r="Q1211" s="2"/>
      <c r="R1211" s="2"/>
    </row>
    <row r="1212" spans="2:18" s="451" customFormat="1" ht="15.75" x14ac:dyDescent="0.25">
      <c r="B1212" s="443"/>
      <c r="C1212" s="457" t="s">
        <v>1284</v>
      </c>
      <c r="D1212" s="445">
        <v>2777</v>
      </c>
      <c r="E1212" s="458" t="s">
        <v>1285</v>
      </c>
      <c r="F1212" s="446">
        <v>42152</v>
      </c>
      <c r="G1212" s="447">
        <v>42231.02</v>
      </c>
      <c r="H1212" s="447">
        <v>41878.1</v>
      </c>
      <c r="I1212" s="447">
        <v>352.92</v>
      </c>
      <c r="J1212" s="957" t="s">
        <v>289</v>
      </c>
      <c r="K1212" s="957" t="s">
        <v>1283</v>
      </c>
      <c r="L1212" s="445" t="s">
        <v>257</v>
      </c>
      <c r="M1212" s="445">
        <v>2777</v>
      </c>
      <c r="N1212" s="448">
        <v>45716</v>
      </c>
      <c r="O1212" s="449" t="s">
        <v>308</v>
      </c>
      <c r="P1212" s="450"/>
      <c r="Q1212" s="2"/>
      <c r="R1212" s="2"/>
    </row>
    <row r="1213" spans="2:18" s="451" customFormat="1" ht="15.75" x14ac:dyDescent="0.25">
      <c r="B1213" s="443"/>
      <c r="C1213" s="457" t="s">
        <v>1286</v>
      </c>
      <c r="D1213" s="445">
        <v>2777</v>
      </c>
      <c r="E1213" s="458" t="s">
        <v>1287</v>
      </c>
      <c r="F1213" s="446">
        <v>42513</v>
      </c>
      <c r="G1213" s="447"/>
      <c r="H1213" s="447"/>
      <c r="I1213" s="447"/>
      <c r="J1213" s="957" t="s">
        <v>289</v>
      </c>
      <c r="K1213" s="957" t="s">
        <v>1283</v>
      </c>
      <c r="L1213" s="445" t="s">
        <v>257</v>
      </c>
      <c r="M1213" s="445">
        <v>2777</v>
      </c>
      <c r="N1213" s="448">
        <v>45716</v>
      </c>
      <c r="O1213" s="449" t="s">
        <v>308</v>
      </c>
      <c r="P1213" s="450"/>
      <c r="Q1213" s="2"/>
      <c r="R1213" s="2"/>
    </row>
    <row r="1214" spans="2:18" s="451" customFormat="1" ht="15.75" x14ac:dyDescent="0.25">
      <c r="B1214" s="443"/>
      <c r="C1214" s="457" t="s">
        <v>1252</v>
      </c>
      <c r="D1214" s="445">
        <v>2777</v>
      </c>
      <c r="E1214" s="458" t="s">
        <v>1288</v>
      </c>
      <c r="F1214" s="446">
        <v>42513</v>
      </c>
      <c r="G1214" s="447"/>
      <c r="H1214" s="447"/>
      <c r="I1214" s="447"/>
      <c r="J1214" s="957" t="s">
        <v>289</v>
      </c>
      <c r="K1214" s="957" t="s">
        <v>1283</v>
      </c>
      <c r="L1214" s="445" t="s">
        <v>257</v>
      </c>
      <c r="M1214" s="445">
        <v>2777</v>
      </c>
      <c r="N1214" s="448">
        <v>45716</v>
      </c>
      <c r="O1214" s="449" t="s">
        <v>308</v>
      </c>
      <c r="P1214" s="450"/>
      <c r="Q1214" s="2"/>
      <c r="R1214" s="2"/>
    </row>
    <row r="1215" spans="2:18" s="451" customFormat="1" ht="15.75" x14ac:dyDescent="0.25">
      <c r="B1215" s="443"/>
      <c r="C1215" s="457" t="s">
        <v>1252</v>
      </c>
      <c r="D1215" s="445">
        <v>2777</v>
      </c>
      <c r="E1215" s="458"/>
      <c r="F1215" s="446">
        <v>42513</v>
      </c>
      <c r="G1215" s="447"/>
      <c r="H1215" s="447"/>
      <c r="I1215" s="447"/>
      <c r="J1215" s="957" t="s">
        <v>289</v>
      </c>
      <c r="K1215" s="957" t="s">
        <v>1283</v>
      </c>
      <c r="L1215" s="445" t="s">
        <v>257</v>
      </c>
      <c r="M1215" s="445">
        <v>2777</v>
      </c>
      <c r="N1215" s="448">
        <v>45716</v>
      </c>
      <c r="O1215" s="449" t="s">
        <v>308</v>
      </c>
      <c r="P1215" s="450"/>
      <c r="Q1215" s="2"/>
      <c r="R1215" s="2"/>
    </row>
    <row r="1216" spans="2:18" s="451" customFormat="1" ht="15.75" x14ac:dyDescent="0.25">
      <c r="B1216" s="443"/>
      <c r="C1216" s="457" t="s">
        <v>1286</v>
      </c>
      <c r="D1216" s="445">
        <v>2777</v>
      </c>
      <c r="E1216" s="458" t="s">
        <v>1289</v>
      </c>
      <c r="F1216" s="446">
        <v>42513</v>
      </c>
      <c r="G1216" s="447"/>
      <c r="H1216" s="447"/>
      <c r="I1216" s="447"/>
      <c r="J1216" s="957" t="s">
        <v>289</v>
      </c>
      <c r="K1216" s="957" t="s">
        <v>1283</v>
      </c>
      <c r="L1216" s="445" t="s">
        <v>257</v>
      </c>
      <c r="M1216" s="445">
        <v>2777</v>
      </c>
      <c r="N1216" s="448">
        <v>45716</v>
      </c>
      <c r="O1216" s="449" t="s">
        <v>308</v>
      </c>
      <c r="P1216" s="450"/>
      <c r="Q1216" s="2"/>
      <c r="R1216" s="2"/>
    </row>
    <row r="1217" spans="2:18" s="451" customFormat="1" ht="15.75" x14ac:dyDescent="0.25">
      <c r="B1217" s="443"/>
      <c r="C1217" s="457" t="s">
        <v>1252</v>
      </c>
      <c r="D1217" s="445">
        <v>2777</v>
      </c>
      <c r="E1217" s="458" t="s">
        <v>1290</v>
      </c>
      <c r="F1217" s="446">
        <v>42513</v>
      </c>
      <c r="G1217" s="447"/>
      <c r="H1217" s="447"/>
      <c r="I1217" s="447"/>
      <c r="J1217" s="957" t="s">
        <v>289</v>
      </c>
      <c r="K1217" s="957" t="s">
        <v>1283</v>
      </c>
      <c r="L1217" s="445" t="s">
        <v>257</v>
      </c>
      <c r="M1217" s="445">
        <v>2777</v>
      </c>
      <c r="N1217" s="448">
        <v>45716</v>
      </c>
      <c r="O1217" s="449" t="s">
        <v>308</v>
      </c>
      <c r="P1217" s="450"/>
      <c r="Q1217" s="2"/>
      <c r="R1217" s="2"/>
    </row>
    <row r="1218" spans="2:18" s="451" customFormat="1" ht="15.75" x14ac:dyDescent="0.25">
      <c r="B1218" s="443"/>
      <c r="C1218" s="457" t="s">
        <v>1252</v>
      </c>
      <c r="D1218" s="445">
        <v>2777</v>
      </c>
      <c r="E1218" s="458" t="s">
        <v>1291</v>
      </c>
      <c r="F1218" s="446">
        <v>42513</v>
      </c>
      <c r="G1218" s="447"/>
      <c r="H1218" s="447"/>
      <c r="I1218" s="447"/>
      <c r="J1218" s="957" t="s">
        <v>289</v>
      </c>
      <c r="K1218" s="957" t="s">
        <v>1283</v>
      </c>
      <c r="L1218" s="445" t="s">
        <v>257</v>
      </c>
      <c r="M1218" s="445">
        <v>2777</v>
      </c>
      <c r="N1218" s="448">
        <v>45716</v>
      </c>
      <c r="O1218" s="449" t="s">
        <v>308</v>
      </c>
      <c r="P1218" s="450"/>
      <c r="Q1218" s="2"/>
      <c r="R1218" s="2"/>
    </row>
    <row r="1219" spans="2:18" s="451" customFormat="1" ht="15.75" x14ac:dyDescent="0.25">
      <c r="B1219" s="443"/>
      <c r="C1219" s="457" t="s">
        <v>1252</v>
      </c>
      <c r="D1219" s="445">
        <v>2777</v>
      </c>
      <c r="E1219" s="458" t="s">
        <v>1292</v>
      </c>
      <c r="F1219" s="446">
        <v>42513</v>
      </c>
      <c r="G1219" s="447"/>
      <c r="H1219" s="447"/>
      <c r="I1219" s="447"/>
      <c r="J1219" s="957" t="s">
        <v>289</v>
      </c>
      <c r="K1219" s="957" t="s">
        <v>1283</v>
      </c>
      <c r="L1219" s="445" t="s">
        <v>257</v>
      </c>
      <c r="M1219" s="445">
        <v>2777</v>
      </c>
      <c r="N1219" s="448">
        <v>45716</v>
      </c>
      <c r="O1219" s="449" t="s">
        <v>308</v>
      </c>
      <c r="P1219" s="450"/>
      <c r="Q1219" s="2"/>
      <c r="R1219" s="2"/>
    </row>
    <row r="1220" spans="2:18" s="451" customFormat="1" ht="15.75" x14ac:dyDescent="0.25">
      <c r="B1220" s="443"/>
      <c r="C1220" s="457" t="s">
        <v>1286</v>
      </c>
      <c r="D1220" s="445">
        <v>2777</v>
      </c>
      <c r="E1220" s="458" t="s">
        <v>1293</v>
      </c>
      <c r="F1220" s="446">
        <v>42513</v>
      </c>
      <c r="G1220" s="447"/>
      <c r="H1220" s="447"/>
      <c r="I1220" s="447"/>
      <c r="J1220" s="957" t="s">
        <v>289</v>
      </c>
      <c r="K1220" s="957" t="s">
        <v>1283</v>
      </c>
      <c r="L1220" s="445" t="s">
        <v>257</v>
      </c>
      <c r="M1220" s="445">
        <v>2777</v>
      </c>
      <c r="N1220" s="448">
        <v>45716</v>
      </c>
      <c r="O1220" s="449" t="s">
        <v>308</v>
      </c>
      <c r="P1220" s="450"/>
      <c r="Q1220" s="2"/>
      <c r="R1220" s="2"/>
    </row>
    <row r="1221" spans="2:18" s="451" customFormat="1" ht="15.75" x14ac:dyDescent="0.25">
      <c r="B1221" s="443"/>
      <c r="C1221" s="457" t="s">
        <v>1294</v>
      </c>
      <c r="D1221" s="445">
        <v>2777</v>
      </c>
      <c r="E1221" s="458" t="s">
        <v>1295</v>
      </c>
      <c r="F1221" s="446">
        <v>42513</v>
      </c>
      <c r="G1221" s="447"/>
      <c r="H1221" s="447"/>
      <c r="I1221" s="447"/>
      <c r="J1221" s="957" t="s">
        <v>289</v>
      </c>
      <c r="K1221" s="957" t="s">
        <v>1283</v>
      </c>
      <c r="L1221" s="445" t="s">
        <v>257</v>
      </c>
      <c r="M1221" s="445">
        <v>2777</v>
      </c>
      <c r="N1221" s="448">
        <v>45716</v>
      </c>
      <c r="O1221" s="449" t="s">
        <v>308</v>
      </c>
      <c r="P1221" s="450"/>
      <c r="Q1221" s="2"/>
      <c r="R1221" s="2"/>
    </row>
    <row r="1222" spans="2:18" s="451" customFormat="1" ht="15.75" x14ac:dyDescent="0.25">
      <c r="B1222" s="443"/>
      <c r="C1222" s="457" t="s">
        <v>1296</v>
      </c>
      <c r="D1222" s="445">
        <v>2777</v>
      </c>
      <c r="E1222" s="458" t="s">
        <v>1297</v>
      </c>
      <c r="F1222" s="446">
        <v>42513</v>
      </c>
      <c r="G1222" s="447"/>
      <c r="H1222" s="447"/>
      <c r="I1222" s="447"/>
      <c r="J1222" s="957" t="s">
        <v>289</v>
      </c>
      <c r="K1222" s="957" t="s">
        <v>1283</v>
      </c>
      <c r="L1222" s="445" t="s">
        <v>257</v>
      </c>
      <c r="M1222" s="445">
        <v>2777</v>
      </c>
      <c r="N1222" s="448">
        <v>45716</v>
      </c>
      <c r="O1222" s="449" t="s">
        <v>308</v>
      </c>
      <c r="P1222" s="450"/>
      <c r="Q1222" s="2"/>
      <c r="R1222" s="2"/>
    </row>
    <row r="1223" spans="2:18" s="451" customFormat="1" ht="15.75" x14ac:dyDescent="0.25">
      <c r="B1223" s="443"/>
      <c r="C1223" s="457" t="s">
        <v>1298</v>
      </c>
      <c r="D1223" s="445">
        <v>2777</v>
      </c>
      <c r="E1223" s="458" t="s">
        <v>1299</v>
      </c>
      <c r="F1223" s="446">
        <v>42513</v>
      </c>
      <c r="G1223" s="447"/>
      <c r="H1223" s="447"/>
      <c r="I1223" s="447"/>
      <c r="J1223" s="957" t="s">
        <v>289</v>
      </c>
      <c r="K1223" s="957" t="s">
        <v>1283</v>
      </c>
      <c r="L1223" s="445" t="s">
        <v>257</v>
      </c>
      <c r="M1223" s="445">
        <v>2777</v>
      </c>
      <c r="N1223" s="448">
        <v>45716</v>
      </c>
      <c r="O1223" s="449" t="s">
        <v>308</v>
      </c>
      <c r="P1223" s="450"/>
      <c r="Q1223" s="2"/>
      <c r="R1223" s="2"/>
    </row>
    <row r="1224" spans="2:18" s="451" customFormat="1" ht="15.75" x14ac:dyDescent="0.25">
      <c r="B1224" s="443"/>
      <c r="C1224" s="457" t="s">
        <v>1300</v>
      </c>
      <c r="D1224" s="445">
        <v>2777</v>
      </c>
      <c r="E1224" s="458" t="s">
        <v>1301</v>
      </c>
      <c r="F1224" s="446">
        <v>42513</v>
      </c>
      <c r="G1224" s="447"/>
      <c r="H1224" s="447"/>
      <c r="I1224" s="447"/>
      <c r="J1224" s="957" t="s">
        <v>289</v>
      </c>
      <c r="K1224" s="957" t="s">
        <v>1283</v>
      </c>
      <c r="L1224" s="445" t="s">
        <v>257</v>
      </c>
      <c r="M1224" s="445">
        <v>2777</v>
      </c>
      <c r="N1224" s="448">
        <v>45716</v>
      </c>
      <c r="O1224" s="449" t="s">
        <v>308</v>
      </c>
      <c r="P1224" s="450"/>
      <c r="Q1224" s="2"/>
      <c r="R1224" s="2"/>
    </row>
    <row r="1225" spans="2:18" s="451" customFormat="1" ht="15.75" x14ac:dyDescent="0.25">
      <c r="B1225" s="443"/>
      <c r="C1225" s="457" t="s">
        <v>1296</v>
      </c>
      <c r="D1225" s="445">
        <v>2777</v>
      </c>
      <c r="E1225" s="457"/>
      <c r="F1225" s="446">
        <v>42513</v>
      </c>
      <c r="G1225" s="447"/>
      <c r="H1225" s="447"/>
      <c r="I1225" s="447"/>
      <c r="J1225" s="957" t="s">
        <v>289</v>
      </c>
      <c r="K1225" s="957" t="s">
        <v>1283</v>
      </c>
      <c r="L1225" s="445" t="s">
        <v>257</v>
      </c>
      <c r="M1225" s="445">
        <v>2777</v>
      </c>
      <c r="N1225" s="448">
        <v>45716</v>
      </c>
      <c r="O1225" s="449" t="s">
        <v>308</v>
      </c>
      <c r="P1225" s="450"/>
      <c r="Q1225" s="2"/>
      <c r="R1225" s="2"/>
    </row>
    <row r="1226" spans="2:18" s="451" customFormat="1" ht="15.75" x14ac:dyDescent="0.25">
      <c r="B1226" s="443"/>
      <c r="C1226" s="454" t="s">
        <v>1302</v>
      </c>
      <c r="D1226" s="445">
        <v>2777</v>
      </c>
      <c r="E1226" s="458" t="s">
        <v>868</v>
      </c>
      <c r="F1226" s="446">
        <v>42513</v>
      </c>
      <c r="G1226" s="447"/>
      <c r="H1226" s="447"/>
      <c r="I1226" s="447"/>
      <c r="J1226" s="957" t="s">
        <v>289</v>
      </c>
      <c r="K1226" s="957" t="s">
        <v>1283</v>
      </c>
      <c r="L1226" s="445" t="s">
        <v>257</v>
      </c>
      <c r="M1226" s="445">
        <v>2777</v>
      </c>
      <c r="N1226" s="448">
        <v>45716</v>
      </c>
      <c r="O1226" s="449" t="s">
        <v>308</v>
      </c>
      <c r="P1226" s="450"/>
      <c r="Q1226" s="2"/>
      <c r="R1226" s="2"/>
    </row>
    <row r="1227" spans="2:18" s="451" customFormat="1" ht="15.75" x14ac:dyDescent="0.25">
      <c r="B1227" s="443"/>
      <c r="C1227" s="454" t="s">
        <v>1302</v>
      </c>
      <c r="D1227" s="445">
        <v>2777</v>
      </c>
      <c r="E1227" s="458" t="s">
        <v>868</v>
      </c>
      <c r="F1227" s="446">
        <v>42513</v>
      </c>
      <c r="G1227" s="447"/>
      <c r="H1227" s="447"/>
      <c r="I1227" s="447"/>
      <c r="J1227" s="957" t="s">
        <v>289</v>
      </c>
      <c r="K1227" s="957" t="s">
        <v>1283</v>
      </c>
      <c r="L1227" s="445" t="s">
        <v>257</v>
      </c>
      <c r="M1227" s="445">
        <v>2777</v>
      </c>
      <c r="N1227" s="448">
        <v>45716</v>
      </c>
      <c r="O1227" s="449" t="s">
        <v>308</v>
      </c>
      <c r="P1227" s="450"/>
      <c r="Q1227" s="2"/>
      <c r="R1227" s="2"/>
    </row>
    <row r="1228" spans="2:18" s="451" customFormat="1" ht="15.75" x14ac:dyDescent="0.25">
      <c r="B1228" s="443"/>
      <c r="C1228" s="454" t="s">
        <v>1302</v>
      </c>
      <c r="D1228" s="445">
        <v>2777</v>
      </c>
      <c r="E1228" s="458" t="s">
        <v>868</v>
      </c>
      <c r="F1228" s="446">
        <v>42513</v>
      </c>
      <c r="G1228" s="447"/>
      <c r="H1228" s="447"/>
      <c r="I1228" s="447"/>
      <c r="J1228" s="957" t="s">
        <v>289</v>
      </c>
      <c r="K1228" s="957" t="s">
        <v>1283</v>
      </c>
      <c r="L1228" s="445" t="s">
        <v>257</v>
      </c>
      <c r="M1228" s="445">
        <v>2777</v>
      </c>
      <c r="N1228" s="448">
        <v>45716</v>
      </c>
      <c r="O1228" s="449" t="s">
        <v>308</v>
      </c>
      <c r="P1228" s="450"/>
      <c r="Q1228" s="2"/>
      <c r="R1228" s="2"/>
    </row>
    <row r="1229" spans="2:18" s="451" customFormat="1" ht="15.75" x14ac:dyDescent="0.25">
      <c r="B1229" s="443"/>
      <c r="C1229" s="457" t="s">
        <v>1303</v>
      </c>
      <c r="D1229" s="445">
        <v>2777</v>
      </c>
      <c r="E1229" s="458" t="s">
        <v>1304</v>
      </c>
      <c r="F1229" s="446">
        <v>42513</v>
      </c>
      <c r="G1229" s="447"/>
      <c r="H1229" s="447"/>
      <c r="I1229" s="447"/>
      <c r="J1229" s="957" t="s">
        <v>289</v>
      </c>
      <c r="K1229" s="957" t="s">
        <v>1283</v>
      </c>
      <c r="L1229" s="445" t="s">
        <v>257</v>
      </c>
      <c r="M1229" s="445">
        <v>2777</v>
      </c>
      <c r="N1229" s="448">
        <v>45716</v>
      </c>
      <c r="O1229" s="449" t="s">
        <v>308</v>
      </c>
      <c r="P1229" s="450"/>
      <c r="Q1229" s="2"/>
      <c r="R1229" s="2"/>
    </row>
    <row r="1230" spans="2:18" s="451" customFormat="1" ht="15.75" x14ac:dyDescent="0.25">
      <c r="B1230" s="443"/>
      <c r="C1230" s="457" t="s">
        <v>1305</v>
      </c>
      <c r="D1230" s="445">
        <v>2777</v>
      </c>
      <c r="E1230" s="458" t="s">
        <v>1306</v>
      </c>
      <c r="F1230" s="446">
        <v>42513</v>
      </c>
      <c r="G1230" s="447"/>
      <c r="H1230" s="447"/>
      <c r="I1230" s="447"/>
      <c r="J1230" s="957" t="s">
        <v>289</v>
      </c>
      <c r="K1230" s="957" t="s">
        <v>1283</v>
      </c>
      <c r="L1230" s="445" t="s">
        <v>257</v>
      </c>
      <c r="M1230" s="445">
        <v>2777</v>
      </c>
      <c r="N1230" s="448">
        <v>45716</v>
      </c>
      <c r="O1230" s="449" t="s">
        <v>308</v>
      </c>
      <c r="P1230" s="450"/>
      <c r="Q1230" s="2"/>
      <c r="R1230" s="2"/>
    </row>
    <row r="1231" spans="2:18" s="451" customFormat="1" ht="15.75" x14ac:dyDescent="0.25">
      <c r="B1231" s="443"/>
      <c r="C1231" s="457" t="s">
        <v>1307</v>
      </c>
      <c r="D1231" s="445">
        <v>2777</v>
      </c>
      <c r="E1231" s="458"/>
      <c r="F1231" s="446">
        <v>42513</v>
      </c>
      <c r="G1231" s="447"/>
      <c r="H1231" s="447"/>
      <c r="I1231" s="447"/>
      <c r="J1231" s="957" t="s">
        <v>289</v>
      </c>
      <c r="K1231" s="957" t="s">
        <v>1283</v>
      </c>
      <c r="L1231" s="445" t="s">
        <v>257</v>
      </c>
      <c r="M1231" s="445">
        <v>2777</v>
      </c>
      <c r="N1231" s="448">
        <v>45716</v>
      </c>
      <c r="O1231" s="449" t="s">
        <v>308</v>
      </c>
      <c r="P1231" s="450"/>
      <c r="Q1231" s="2"/>
      <c r="R1231" s="2"/>
    </row>
    <row r="1232" spans="2:18" s="451" customFormat="1" ht="15.75" x14ac:dyDescent="0.25">
      <c r="B1232" s="443"/>
      <c r="C1232" s="457" t="s">
        <v>1307</v>
      </c>
      <c r="D1232" s="445">
        <v>2777</v>
      </c>
      <c r="E1232" s="458"/>
      <c r="F1232" s="446">
        <v>42513</v>
      </c>
      <c r="G1232" s="447"/>
      <c r="H1232" s="447"/>
      <c r="I1232" s="447"/>
      <c r="J1232" s="957" t="s">
        <v>289</v>
      </c>
      <c r="K1232" s="957" t="s">
        <v>1283</v>
      </c>
      <c r="L1232" s="445" t="s">
        <v>257</v>
      </c>
      <c r="M1232" s="445">
        <v>2777</v>
      </c>
      <c r="N1232" s="448">
        <v>45716</v>
      </c>
      <c r="O1232" s="449" t="s">
        <v>308</v>
      </c>
      <c r="P1232" s="450"/>
      <c r="Q1232" s="2"/>
      <c r="R1232" s="2"/>
    </row>
    <row r="1233" spans="2:18" s="451" customFormat="1" ht="15.75" x14ac:dyDescent="0.25">
      <c r="B1233" s="443"/>
      <c r="C1233" s="457" t="s">
        <v>1308</v>
      </c>
      <c r="D1233" s="445">
        <v>2777</v>
      </c>
      <c r="E1233" s="458" t="s">
        <v>1309</v>
      </c>
      <c r="F1233" s="446">
        <v>42513</v>
      </c>
      <c r="G1233" s="447"/>
      <c r="H1233" s="447"/>
      <c r="I1233" s="447"/>
      <c r="J1233" s="957" t="s">
        <v>289</v>
      </c>
      <c r="K1233" s="957" t="s">
        <v>1283</v>
      </c>
      <c r="L1233" s="445" t="s">
        <v>263</v>
      </c>
      <c r="M1233" s="445">
        <v>2777</v>
      </c>
      <c r="N1233" s="448">
        <v>45716</v>
      </c>
      <c r="O1233" s="449" t="s">
        <v>308</v>
      </c>
      <c r="P1233" s="450"/>
      <c r="Q1233" s="2"/>
      <c r="R1233" s="2"/>
    </row>
    <row r="1234" spans="2:18" s="451" customFormat="1" ht="15.75" x14ac:dyDescent="0.25">
      <c r="B1234" s="443"/>
      <c r="C1234" s="457" t="s">
        <v>1308</v>
      </c>
      <c r="D1234" s="445">
        <v>2777</v>
      </c>
      <c r="E1234" s="458" t="s">
        <v>1310</v>
      </c>
      <c r="F1234" s="446">
        <v>43823</v>
      </c>
      <c r="G1234" s="447">
        <v>7640.5</v>
      </c>
      <c r="H1234" s="447">
        <v>4074.4</v>
      </c>
      <c r="I1234" s="447">
        <v>3566.1</v>
      </c>
      <c r="J1234" s="957" t="s">
        <v>289</v>
      </c>
      <c r="K1234" s="957" t="s">
        <v>264</v>
      </c>
      <c r="L1234" s="445" t="s">
        <v>263</v>
      </c>
      <c r="M1234" s="445">
        <v>2777</v>
      </c>
      <c r="N1234" s="448">
        <v>45716</v>
      </c>
      <c r="O1234" s="449" t="s">
        <v>308</v>
      </c>
      <c r="P1234" s="450"/>
      <c r="Q1234" s="2"/>
      <c r="R1234" s="2"/>
    </row>
    <row r="1235" spans="2:18" s="451" customFormat="1" ht="15.75" x14ac:dyDescent="0.25">
      <c r="B1235" s="443"/>
      <c r="C1235" s="457" t="s">
        <v>1308</v>
      </c>
      <c r="D1235" s="445">
        <v>2777</v>
      </c>
      <c r="E1235" s="458" t="s">
        <v>1311</v>
      </c>
      <c r="F1235" s="446">
        <v>42513</v>
      </c>
      <c r="G1235" s="447"/>
      <c r="H1235" s="447"/>
      <c r="I1235" s="447"/>
      <c r="J1235" s="957" t="s">
        <v>289</v>
      </c>
      <c r="K1235" s="957" t="s">
        <v>264</v>
      </c>
      <c r="L1235" s="445" t="s">
        <v>263</v>
      </c>
      <c r="M1235" s="445">
        <v>2777</v>
      </c>
      <c r="N1235" s="448">
        <v>45716</v>
      </c>
      <c r="O1235" s="449" t="s">
        <v>308</v>
      </c>
      <c r="P1235" s="450"/>
      <c r="Q1235" s="2"/>
      <c r="R1235" s="2"/>
    </row>
    <row r="1236" spans="2:18" s="451" customFormat="1" ht="15.75" x14ac:dyDescent="0.25">
      <c r="B1236" s="443"/>
      <c r="C1236" s="457" t="s">
        <v>1308</v>
      </c>
      <c r="D1236" s="445">
        <v>2777</v>
      </c>
      <c r="E1236" s="458" t="s">
        <v>1312</v>
      </c>
      <c r="F1236" s="446">
        <v>43823</v>
      </c>
      <c r="G1236" s="447">
        <v>7640.5</v>
      </c>
      <c r="H1236" s="447">
        <v>4074.4</v>
      </c>
      <c r="I1236" s="447">
        <v>3566.1</v>
      </c>
      <c r="J1236" s="957" t="s">
        <v>289</v>
      </c>
      <c r="K1236" s="957" t="s">
        <v>264</v>
      </c>
      <c r="L1236" s="445" t="s">
        <v>263</v>
      </c>
      <c r="M1236" s="445">
        <v>2777</v>
      </c>
      <c r="N1236" s="448">
        <v>45716</v>
      </c>
      <c r="O1236" s="449" t="s">
        <v>308</v>
      </c>
      <c r="P1236" s="450"/>
      <c r="Q1236" s="2"/>
      <c r="R1236" s="2"/>
    </row>
    <row r="1237" spans="2:18" s="451" customFormat="1" ht="15.75" x14ac:dyDescent="0.25">
      <c r="B1237" s="443"/>
      <c r="C1237" s="454" t="s">
        <v>1308</v>
      </c>
      <c r="D1237" s="445">
        <v>2777</v>
      </c>
      <c r="E1237" s="458" t="s">
        <v>1313</v>
      </c>
      <c r="F1237" s="446">
        <v>43823</v>
      </c>
      <c r="G1237" s="447">
        <v>7640.5</v>
      </c>
      <c r="H1237" s="447">
        <v>4074.4</v>
      </c>
      <c r="I1237" s="447">
        <v>3566.1</v>
      </c>
      <c r="J1237" s="957" t="s">
        <v>289</v>
      </c>
      <c r="K1237" s="957" t="s">
        <v>264</v>
      </c>
      <c r="L1237" s="445" t="s">
        <v>263</v>
      </c>
      <c r="M1237" s="445">
        <v>2777</v>
      </c>
      <c r="N1237" s="448">
        <v>45716</v>
      </c>
      <c r="O1237" s="449" t="s">
        <v>308</v>
      </c>
      <c r="P1237" s="450"/>
      <c r="Q1237" s="2"/>
      <c r="R1237" s="2"/>
    </row>
    <row r="1238" spans="2:18" s="451" customFormat="1" ht="15.75" x14ac:dyDescent="0.25">
      <c r="B1238" s="443"/>
      <c r="C1238" s="454" t="s">
        <v>1314</v>
      </c>
      <c r="D1238" s="445">
        <v>2777</v>
      </c>
      <c r="E1238" s="458" t="s">
        <v>1315</v>
      </c>
      <c r="F1238" s="446">
        <v>43823</v>
      </c>
      <c r="G1238" s="447">
        <v>7640.5</v>
      </c>
      <c r="H1238" s="447">
        <v>4074.4</v>
      </c>
      <c r="I1238" s="447">
        <v>3566.1</v>
      </c>
      <c r="J1238" s="957" t="s">
        <v>289</v>
      </c>
      <c r="K1238" s="957" t="s">
        <v>264</v>
      </c>
      <c r="L1238" s="445" t="s">
        <v>263</v>
      </c>
      <c r="M1238" s="445">
        <v>2777</v>
      </c>
      <c r="N1238" s="448">
        <v>45716</v>
      </c>
      <c r="O1238" s="449" t="s">
        <v>308</v>
      </c>
      <c r="P1238" s="450"/>
      <c r="Q1238" s="2"/>
      <c r="R1238" s="2"/>
    </row>
    <row r="1239" spans="2:18" s="451" customFormat="1" ht="15.75" x14ac:dyDescent="0.25">
      <c r="B1239" s="443"/>
      <c r="C1239" s="457" t="s">
        <v>1308</v>
      </c>
      <c r="D1239" s="445">
        <v>2777</v>
      </c>
      <c r="E1239" s="458" t="s">
        <v>1316</v>
      </c>
      <c r="F1239" s="446">
        <v>43823</v>
      </c>
      <c r="G1239" s="447">
        <v>7640.5</v>
      </c>
      <c r="H1239" s="447">
        <v>4074.4</v>
      </c>
      <c r="I1239" s="447">
        <v>3566.1</v>
      </c>
      <c r="J1239" s="957" t="s">
        <v>289</v>
      </c>
      <c r="K1239" s="957" t="s">
        <v>264</v>
      </c>
      <c r="L1239" s="445" t="s">
        <v>263</v>
      </c>
      <c r="M1239" s="445">
        <v>2777</v>
      </c>
      <c r="N1239" s="448">
        <v>45716</v>
      </c>
      <c r="O1239" s="449" t="s">
        <v>308</v>
      </c>
      <c r="P1239" s="450"/>
      <c r="Q1239" s="2"/>
      <c r="R1239" s="2"/>
    </row>
    <row r="1240" spans="2:18" s="451" customFormat="1" ht="15.75" x14ac:dyDescent="0.25">
      <c r="B1240" s="443"/>
      <c r="C1240" s="457" t="s">
        <v>1317</v>
      </c>
      <c r="D1240" s="445">
        <v>2777</v>
      </c>
      <c r="E1240" s="463" t="s">
        <v>1318</v>
      </c>
      <c r="F1240" s="446">
        <v>43573</v>
      </c>
      <c r="G1240" s="447">
        <v>13806</v>
      </c>
      <c r="H1240" s="447">
        <v>13805</v>
      </c>
      <c r="I1240" s="447">
        <v>1</v>
      </c>
      <c r="J1240" s="957" t="s">
        <v>289</v>
      </c>
      <c r="K1240" s="957" t="s">
        <v>264</v>
      </c>
      <c r="L1240" s="445" t="s">
        <v>263</v>
      </c>
      <c r="M1240" s="445">
        <v>2777</v>
      </c>
      <c r="N1240" s="448">
        <v>45716</v>
      </c>
      <c r="O1240" s="449" t="s">
        <v>308</v>
      </c>
      <c r="P1240" s="450"/>
      <c r="Q1240" s="2"/>
      <c r="R1240" s="2"/>
    </row>
    <row r="1241" spans="2:18" s="451" customFormat="1" ht="15.75" x14ac:dyDescent="0.25">
      <c r="B1241" s="443"/>
      <c r="C1241" s="457" t="s">
        <v>1319</v>
      </c>
      <c r="D1241" s="445">
        <v>2777</v>
      </c>
      <c r="E1241" s="458" t="s">
        <v>1320</v>
      </c>
      <c r="F1241" s="446">
        <v>42513</v>
      </c>
      <c r="G1241" s="447"/>
      <c r="H1241" s="447"/>
      <c r="I1241" s="447"/>
      <c r="J1241" s="957" t="s">
        <v>289</v>
      </c>
      <c r="K1241" s="957" t="s">
        <v>264</v>
      </c>
      <c r="L1241" s="445" t="s">
        <v>263</v>
      </c>
      <c r="M1241" s="445">
        <v>2777</v>
      </c>
      <c r="N1241" s="448">
        <v>45716</v>
      </c>
      <c r="O1241" s="449" t="s">
        <v>308</v>
      </c>
      <c r="P1241" s="450"/>
      <c r="Q1241" s="2"/>
      <c r="R1241" s="2"/>
    </row>
    <row r="1242" spans="2:18" s="451" customFormat="1" ht="15.75" x14ac:dyDescent="0.25">
      <c r="B1242" s="443"/>
      <c r="C1242" s="457" t="s">
        <v>1308</v>
      </c>
      <c r="D1242" s="445">
        <v>2777</v>
      </c>
      <c r="E1242" s="458" t="s">
        <v>1321</v>
      </c>
      <c r="F1242" s="446">
        <v>45400</v>
      </c>
      <c r="G1242" s="447">
        <v>14750</v>
      </c>
      <c r="H1242" s="447">
        <v>737.45</v>
      </c>
      <c r="I1242" s="447">
        <v>14012.55</v>
      </c>
      <c r="J1242" s="957" t="s">
        <v>289</v>
      </c>
      <c r="K1242" s="957" t="s">
        <v>264</v>
      </c>
      <c r="L1242" s="445" t="s">
        <v>263</v>
      </c>
      <c r="M1242" s="445">
        <v>2777</v>
      </c>
      <c r="N1242" s="448">
        <v>45716</v>
      </c>
      <c r="O1242" s="449" t="s">
        <v>308</v>
      </c>
      <c r="P1242" s="450"/>
      <c r="Q1242" s="2"/>
      <c r="R1242" s="2"/>
    </row>
    <row r="1243" spans="2:18" s="451" customFormat="1" ht="15.75" x14ac:dyDescent="0.25">
      <c r="B1243" s="443"/>
      <c r="C1243" s="457" t="s">
        <v>1308</v>
      </c>
      <c r="D1243" s="445">
        <v>2777</v>
      </c>
      <c r="E1243" s="458" t="s">
        <v>1322</v>
      </c>
      <c r="F1243" s="446">
        <v>45400</v>
      </c>
      <c r="G1243" s="447">
        <v>14750</v>
      </c>
      <c r="H1243" s="447">
        <v>737.45</v>
      </c>
      <c r="I1243" s="447">
        <v>14012.55</v>
      </c>
      <c r="J1243" s="957" t="s">
        <v>289</v>
      </c>
      <c r="K1243" s="957" t="s">
        <v>264</v>
      </c>
      <c r="L1243" s="445" t="s">
        <v>263</v>
      </c>
      <c r="M1243" s="445">
        <v>2777</v>
      </c>
      <c r="N1243" s="448">
        <v>45716</v>
      </c>
      <c r="O1243" s="449" t="s">
        <v>308</v>
      </c>
      <c r="P1243" s="450"/>
      <c r="Q1243" s="2"/>
      <c r="R1243" s="2"/>
    </row>
    <row r="1244" spans="2:18" s="451" customFormat="1" ht="15.75" x14ac:dyDescent="0.25">
      <c r="B1244" s="443"/>
      <c r="C1244" s="454" t="s">
        <v>1323</v>
      </c>
      <c r="D1244" s="445">
        <v>2777</v>
      </c>
      <c r="E1244" s="458" t="s">
        <v>1324</v>
      </c>
      <c r="F1244" s="446">
        <v>42493</v>
      </c>
      <c r="G1244" s="447">
        <v>56640</v>
      </c>
      <c r="H1244" s="447">
        <v>56639</v>
      </c>
      <c r="I1244" s="447">
        <v>1</v>
      </c>
      <c r="J1244" s="957" t="s">
        <v>289</v>
      </c>
      <c r="K1244" s="957" t="s">
        <v>267</v>
      </c>
      <c r="L1244" s="445" t="s">
        <v>266</v>
      </c>
      <c r="M1244" s="445">
        <v>2777</v>
      </c>
      <c r="N1244" s="448">
        <v>45716</v>
      </c>
      <c r="O1244" s="449" t="s">
        <v>308</v>
      </c>
      <c r="P1244" s="450"/>
      <c r="Q1244" s="2"/>
      <c r="R1244" s="2"/>
    </row>
    <row r="1245" spans="2:18" s="451" customFormat="1" ht="15.75" x14ac:dyDescent="0.25">
      <c r="B1245" s="443"/>
      <c r="C1245" s="454" t="s">
        <v>1325</v>
      </c>
      <c r="D1245" s="445">
        <v>2777</v>
      </c>
      <c r="E1245" s="458" t="s">
        <v>1326</v>
      </c>
      <c r="F1245" s="446">
        <v>42513</v>
      </c>
      <c r="G1245" s="447"/>
      <c r="H1245" s="447"/>
      <c r="I1245" s="447"/>
      <c r="J1245" s="957" t="s">
        <v>289</v>
      </c>
      <c r="K1245" s="957" t="s">
        <v>267</v>
      </c>
      <c r="L1245" s="445" t="s">
        <v>263</v>
      </c>
      <c r="M1245" s="445">
        <v>2777</v>
      </c>
      <c r="N1245" s="448">
        <v>45716</v>
      </c>
      <c r="O1245" s="449" t="s">
        <v>308</v>
      </c>
      <c r="P1245" s="450"/>
      <c r="Q1245" s="2"/>
      <c r="R1245" s="2"/>
    </row>
    <row r="1246" spans="2:18" s="451" customFormat="1" ht="15.75" x14ac:dyDescent="0.25">
      <c r="B1246" s="443"/>
      <c r="C1246" s="457" t="s">
        <v>1327</v>
      </c>
      <c r="D1246" s="445">
        <v>2777</v>
      </c>
      <c r="E1246" s="458" t="s">
        <v>1328</v>
      </c>
      <c r="F1246" s="446">
        <v>43440</v>
      </c>
      <c r="G1246" s="447">
        <v>23364</v>
      </c>
      <c r="H1246" s="447">
        <v>23363</v>
      </c>
      <c r="I1246" s="447">
        <v>1</v>
      </c>
      <c r="J1246" s="957" t="s">
        <v>289</v>
      </c>
      <c r="K1246" s="957" t="s">
        <v>261</v>
      </c>
      <c r="L1246" s="445" t="s">
        <v>263</v>
      </c>
      <c r="M1246" s="445">
        <v>2777</v>
      </c>
      <c r="N1246" s="448">
        <v>45716</v>
      </c>
      <c r="O1246" s="449" t="s">
        <v>308</v>
      </c>
      <c r="P1246" s="450"/>
      <c r="Q1246" s="2"/>
      <c r="R1246" s="2"/>
    </row>
    <row r="1247" spans="2:18" s="451" customFormat="1" ht="15.75" x14ac:dyDescent="0.25">
      <c r="B1247" s="443"/>
      <c r="C1247" s="457" t="s">
        <v>1325</v>
      </c>
      <c r="D1247" s="445">
        <v>2777</v>
      </c>
      <c r="E1247" s="458" t="s">
        <v>1329</v>
      </c>
      <c r="F1247" s="446">
        <v>45467</v>
      </c>
      <c r="G1247" s="447">
        <v>71921</v>
      </c>
      <c r="H1247" s="447">
        <v>13185.33</v>
      </c>
      <c r="I1247" s="447">
        <v>58735.67</v>
      </c>
      <c r="J1247" s="957" t="s">
        <v>289</v>
      </c>
      <c r="K1247" s="957" t="s">
        <v>267</v>
      </c>
      <c r="L1247" s="445" t="s">
        <v>266</v>
      </c>
      <c r="M1247" s="445">
        <v>2777</v>
      </c>
      <c r="N1247" s="448">
        <v>45716</v>
      </c>
      <c r="O1247" s="449" t="s">
        <v>308</v>
      </c>
      <c r="P1247" s="450"/>
      <c r="Q1247" s="2"/>
      <c r="R1247" s="2"/>
    </row>
    <row r="1248" spans="2:18" s="451" customFormat="1" ht="15.75" x14ac:dyDescent="0.25">
      <c r="B1248" s="443"/>
      <c r="C1248" s="454" t="s">
        <v>1330</v>
      </c>
      <c r="D1248" s="445">
        <v>2777</v>
      </c>
      <c r="E1248" s="458" t="s">
        <v>1331</v>
      </c>
      <c r="F1248" s="446">
        <v>42513</v>
      </c>
      <c r="G1248" s="447"/>
      <c r="H1248" s="447"/>
      <c r="I1248" s="447"/>
      <c r="J1248" s="957" t="s">
        <v>289</v>
      </c>
      <c r="K1248" s="957" t="s">
        <v>267</v>
      </c>
      <c r="L1248" s="445" t="s">
        <v>2111</v>
      </c>
      <c r="M1248" s="445">
        <v>2777</v>
      </c>
      <c r="N1248" s="448">
        <v>45716</v>
      </c>
      <c r="O1248" s="449" t="s">
        <v>308</v>
      </c>
      <c r="P1248" s="450"/>
      <c r="Q1248" s="2"/>
      <c r="R1248" s="2"/>
    </row>
    <row r="1249" spans="2:18" s="451" customFormat="1" ht="15.75" x14ac:dyDescent="0.25">
      <c r="B1249" s="443"/>
      <c r="C1249" s="454" t="s">
        <v>1330</v>
      </c>
      <c r="D1249" s="445">
        <v>2777</v>
      </c>
      <c r="E1249" s="458" t="s">
        <v>1332</v>
      </c>
      <c r="F1249" s="446">
        <v>42513</v>
      </c>
      <c r="G1249" s="447"/>
      <c r="H1249" s="447"/>
      <c r="I1249" s="447"/>
      <c r="J1249" s="957" t="s">
        <v>289</v>
      </c>
      <c r="K1249" s="957" t="s">
        <v>267</v>
      </c>
      <c r="L1249" s="445" t="s">
        <v>2111</v>
      </c>
      <c r="M1249" s="445">
        <v>2777</v>
      </c>
      <c r="N1249" s="448">
        <v>45716</v>
      </c>
      <c r="O1249" s="449" t="s">
        <v>308</v>
      </c>
      <c r="P1249" s="450"/>
      <c r="Q1249" s="2"/>
      <c r="R1249" s="2"/>
    </row>
    <row r="1250" spans="2:18" s="451" customFormat="1" ht="15.75" x14ac:dyDescent="0.25">
      <c r="B1250" s="443"/>
      <c r="C1250" s="454" t="s">
        <v>1333</v>
      </c>
      <c r="D1250" s="445">
        <v>2777</v>
      </c>
      <c r="E1250" s="458" t="s">
        <v>1334</v>
      </c>
      <c r="F1250" s="446">
        <v>42513</v>
      </c>
      <c r="G1250" s="447"/>
      <c r="H1250" s="447"/>
      <c r="I1250" s="447"/>
      <c r="J1250" s="957" t="s">
        <v>289</v>
      </c>
      <c r="K1250" s="957" t="s">
        <v>267</v>
      </c>
      <c r="L1250" s="445" t="s">
        <v>263</v>
      </c>
      <c r="M1250" s="445">
        <v>2777</v>
      </c>
      <c r="N1250" s="448">
        <v>45716</v>
      </c>
      <c r="O1250" s="449" t="s">
        <v>308</v>
      </c>
      <c r="P1250" s="450"/>
      <c r="Q1250" s="2"/>
      <c r="R1250" s="2"/>
    </row>
    <row r="1251" spans="2:18" s="451" customFormat="1" ht="15.75" x14ac:dyDescent="0.25">
      <c r="B1251" s="443"/>
      <c r="C1251" s="454" t="s">
        <v>1335</v>
      </c>
      <c r="D1251" s="445">
        <v>2777</v>
      </c>
      <c r="E1251" s="458" t="s">
        <v>1336</v>
      </c>
      <c r="F1251" s="446">
        <v>42513</v>
      </c>
      <c r="G1251" s="447"/>
      <c r="H1251" s="447"/>
      <c r="I1251" s="447"/>
      <c r="J1251" s="957" t="s">
        <v>289</v>
      </c>
      <c r="K1251" s="957" t="s">
        <v>267</v>
      </c>
      <c r="L1251" s="445" t="s">
        <v>263</v>
      </c>
      <c r="M1251" s="445">
        <v>2777</v>
      </c>
      <c r="N1251" s="448">
        <v>45716</v>
      </c>
      <c r="O1251" s="449" t="s">
        <v>308</v>
      </c>
      <c r="P1251" s="450"/>
      <c r="Q1251" s="2"/>
      <c r="R1251" s="2"/>
    </row>
    <row r="1252" spans="2:18" s="451" customFormat="1" ht="15.75" x14ac:dyDescent="0.25">
      <c r="B1252" s="443"/>
      <c r="C1252" s="457" t="s">
        <v>1337</v>
      </c>
      <c r="D1252" s="445">
        <v>2777</v>
      </c>
      <c r="E1252" s="458" t="s">
        <v>1218</v>
      </c>
      <c r="F1252" s="446">
        <v>42513</v>
      </c>
      <c r="G1252" s="447"/>
      <c r="H1252" s="447"/>
      <c r="I1252" s="447"/>
      <c r="J1252" s="957" t="s">
        <v>289</v>
      </c>
      <c r="K1252" s="957" t="s">
        <v>267</v>
      </c>
      <c r="L1252" s="445" t="s">
        <v>257</v>
      </c>
      <c r="M1252" s="445">
        <v>2777</v>
      </c>
      <c r="N1252" s="448">
        <v>45716</v>
      </c>
      <c r="O1252" s="449" t="s">
        <v>308</v>
      </c>
      <c r="P1252" s="450"/>
      <c r="Q1252" s="2"/>
      <c r="R1252" s="2"/>
    </row>
    <row r="1253" spans="2:18" s="451" customFormat="1" ht="15.75" x14ac:dyDescent="0.25">
      <c r="B1253" s="443"/>
      <c r="C1253" s="457" t="s">
        <v>1338</v>
      </c>
      <c r="D1253" s="445">
        <v>2777</v>
      </c>
      <c r="E1253" s="458" t="s">
        <v>1339</v>
      </c>
      <c r="F1253" s="446">
        <v>42513</v>
      </c>
      <c r="G1253" s="447"/>
      <c r="H1253" s="447"/>
      <c r="I1253" s="447"/>
      <c r="J1253" s="957" t="s">
        <v>289</v>
      </c>
      <c r="K1253" s="957" t="s">
        <v>267</v>
      </c>
      <c r="L1253" s="445" t="s">
        <v>2111</v>
      </c>
      <c r="M1253" s="445">
        <v>2777</v>
      </c>
      <c r="N1253" s="448">
        <v>45716</v>
      </c>
      <c r="O1253" s="449" t="s">
        <v>308</v>
      </c>
      <c r="P1253" s="450"/>
      <c r="Q1253" s="2"/>
      <c r="R1253" s="2"/>
    </row>
    <row r="1254" spans="2:18" s="451" customFormat="1" ht="15.75" x14ac:dyDescent="0.25">
      <c r="B1254" s="443"/>
      <c r="C1254" s="457" t="s">
        <v>1340</v>
      </c>
      <c r="D1254" s="445">
        <v>2777</v>
      </c>
      <c r="E1254" s="458" t="s">
        <v>868</v>
      </c>
      <c r="F1254" s="446">
        <v>42513</v>
      </c>
      <c r="G1254" s="447"/>
      <c r="H1254" s="447"/>
      <c r="I1254" s="447"/>
      <c r="J1254" s="957" t="s">
        <v>289</v>
      </c>
      <c r="K1254" s="957" t="s">
        <v>267</v>
      </c>
      <c r="L1254" s="445" t="s">
        <v>2111</v>
      </c>
      <c r="M1254" s="445">
        <v>2777</v>
      </c>
      <c r="N1254" s="448">
        <v>45716</v>
      </c>
      <c r="O1254" s="449" t="s">
        <v>308</v>
      </c>
      <c r="P1254" s="450"/>
      <c r="Q1254" s="2"/>
      <c r="R1254" s="2"/>
    </row>
    <row r="1255" spans="2:18" s="451" customFormat="1" ht="15.75" x14ac:dyDescent="0.25">
      <c r="B1255" s="443"/>
      <c r="C1255" s="457" t="s">
        <v>1341</v>
      </c>
      <c r="D1255" s="445">
        <v>2777</v>
      </c>
      <c r="E1255" s="458" t="s">
        <v>1342</v>
      </c>
      <c r="F1255" s="446">
        <v>42513</v>
      </c>
      <c r="G1255" s="447"/>
      <c r="H1255" s="447"/>
      <c r="I1255" s="447"/>
      <c r="J1255" s="957" t="s">
        <v>289</v>
      </c>
      <c r="K1255" s="957" t="s">
        <v>267</v>
      </c>
      <c r="L1255" s="445" t="s">
        <v>272</v>
      </c>
      <c r="M1255" s="445">
        <v>2777</v>
      </c>
      <c r="N1255" s="448">
        <v>45716</v>
      </c>
      <c r="O1255" s="449" t="s">
        <v>308</v>
      </c>
      <c r="P1255" s="450"/>
      <c r="Q1255" s="2"/>
      <c r="R1255" s="2"/>
    </row>
    <row r="1256" spans="2:18" s="451" customFormat="1" ht="15.75" x14ac:dyDescent="0.25">
      <c r="B1256" s="443"/>
      <c r="C1256" s="457" t="s">
        <v>1343</v>
      </c>
      <c r="D1256" s="445">
        <v>2777</v>
      </c>
      <c r="E1256" s="458" t="s">
        <v>1344</v>
      </c>
      <c r="F1256" s="446">
        <v>42513</v>
      </c>
      <c r="G1256" s="447"/>
      <c r="H1256" s="447"/>
      <c r="I1256" s="447"/>
      <c r="J1256" s="957" t="s">
        <v>289</v>
      </c>
      <c r="K1256" s="957" t="s">
        <v>267</v>
      </c>
      <c r="L1256" s="445" t="s">
        <v>272</v>
      </c>
      <c r="M1256" s="445">
        <v>2777</v>
      </c>
      <c r="N1256" s="448">
        <v>45716</v>
      </c>
      <c r="O1256" s="449" t="s">
        <v>308</v>
      </c>
      <c r="P1256" s="450"/>
      <c r="Q1256" s="2"/>
      <c r="R1256" s="2"/>
    </row>
    <row r="1257" spans="2:18" s="451" customFormat="1" ht="15.75" x14ac:dyDescent="0.25">
      <c r="B1257" s="443"/>
      <c r="C1257" s="457" t="s">
        <v>1343</v>
      </c>
      <c r="D1257" s="445">
        <v>2777</v>
      </c>
      <c r="E1257" s="458" t="s">
        <v>1345</v>
      </c>
      <c r="F1257" s="446">
        <v>42513</v>
      </c>
      <c r="G1257" s="447"/>
      <c r="H1257" s="447"/>
      <c r="I1257" s="447"/>
      <c r="J1257" s="957" t="s">
        <v>289</v>
      </c>
      <c r="K1257" s="957" t="s">
        <v>267</v>
      </c>
      <c r="L1257" s="445" t="s">
        <v>272</v>
      </c>
      <c r="M1257" s="445">
        <v>2777</v>
      </c>
      <c r="N1257" s="448">
        <v>45716</v>
      </c>
      <c r="O1257" s="449" t="s">
        <v>308</v>
      </c>
      <c r="P1257" s="450"/>
      <c r="Q1257" s="2"/>
      <c r="R1257" s="2"/>
    </row>
    <row r="1258" spans="2:18" s="451" customFormat="1" ht="15.75" x14ac:dyDescent="0.25">
      <c r="B1258" s="443"/>
      <c r="C1258" s="457" t="s">
        <v>1346</v>
      </c>
      <c r="D1258" s="445">
        <v>2777</v>
      </c>
      <c r="E1258" s="458" t="s">
        <v>1347</v>
      </c>
      <c r="F1258" s="446">
        <v>43469</v>
      </c>
      <c r="G1258" s="447">
        <v>56640</v>
      </c>
      <c r="H1258" s="447">
        <v>35871.360000000001</v>
      </c>
      <c r="I1258" s="447">
        <v>20768.64</v>
      </c>
      <c r="J1258" s="957" t="s">
        <v>289</v>
      </c>
      <c r="K1258" s="957" t="s">
        <v>273</v>
      </c>
      <c r="L1258" s="445" t="s">
        <v>272</v>
      </c>
      <c r="M1258" s="445">
        <v>2777</v>
      </c>
      <c r="N1258" s="448">
        <v>45716</v>
      </c>
      <c r="O1258" s="449" t="s">
        <v>308</v>
      </c>
      <c r="P1258" s="450"/>
      <c r="Q1258" s="2"/>
      <c r="R1258" s="2"/>
    </row>
    <row r="1259" spans="2:18" s="451" customFormat="1" ht="15.75" x14ac:dyDescent="0.25">
      <c r="B1259" s="443"/>
      <c r="C1259" s="457" t="s">
        <v>1346</v>
      </c>
      <c r="D1259" s="445">
        <v>2777</v>
      </c>
      <c r="E1259" s="458" t="s">
        <v>1268</v>
      </c>
      <c r="F1259" s="446">
        <v>42513</v>
      </c>
      <c r="G1259" s="447"/>
      <c r="H1259" s="447"/>
      <c r="I1259" s="447"/>
      <c r="J1259" s="957" t="s">
        <v>289</v>
      </c>
      <c r="K1259" s="957" t="s">
        <v>273</v>
      </c>
      <c r="L1259" s="445" t="s">
        <v>272</v>
      </c>
      <c r="M1259" s="445">
        <v>2777</v>
      </c>
      <c r="N1259" s="448">
        <v>45716</v>
      </c>
      <c r="O1259" s="449" t="s">
        <v>308</v>
      </c>
      <c r="P1259" s="450"/>
      <c r="Q1259" s="2"/>
      <c r="R1259" s="2"/>
    </row>
    <row r="1260" spans="2:18" s="451" customFormat="1" ht="15.75" x14ac:dyDescent="0.25">
      <c r="B1260" s="443"/>
      <c r="C1260" s="457" t="s">
        <v>1346</v>
      </c>
      <c r="D1260" s="445">
        <v>2777</v>
      </c>
      <c r="E1260" s="458" t="s">
        <v>1348</v>
      </c>
      <c r="F1260" s="446">
        <v>42513</v>
      </c>
      <c r="G1260" s="447"/>
      <c r="H1260" s="447"/>
      <c r="I1260" s="447"/>
      <c r="J1260" s="957" t="s">
        <v>289</v>
      </c>
      <c r="K1260" s="957" t="s">
        <v>273</v>
      </c>
      <c r="L1260" s="445" t="s">
        <v>272</v>
      </c>
      <c r="M1260" s="445">
        <v>2777</v>
      </c>
      <c r="N1260" s="448">
        <v>45716</v>
      </c>
      <c r="O1260" s="449" t="s">
        <v>308</v>
      </c>
      <c r="P1260" s="450"/>
      <c r="Q1260" s="2"/>
      <c r="R1260" s="2"/>
    </row>
    <row r="1261" spans="2:18" s="451" customFormat="1" ht="15.75" x14ac:dyDescent="0.25">
      <c r="B1261" s="443"/>
      <c r="C1261" s="457" t="s">
        <v>1346</v>
      </c>
      <c r="D1261" s="445">
        <v>2777</v>
      </c>
      <c r="E1261" s="458" t="s">
        <v>1268</v>
      </c>
      <c r="F1261" s="446">
        <v>42513</v>
      </c>
      <c r="G1261" s="447"/>
      <c r="H1261" s="447"/>
      <c r="I1261" s="447"/>
      <c r="J1261" s="957" t="s">
        <v>289</v>
      </c>
      <c r="K1261" s="957" t="s">
        <v>273</v>
      </c>
      <c r="L1261" s="445" t="s">
        <v>272</v>
      </c>
      <c r="M1261" s="445">
        <v>2777</v>
      </c>
      <c r="N1261" s="448">
        <v>45716</v>
      </c>
      <c r="O1261" s="449" t="s">
        <v>308</v>
      </c>
      <c r="P1261" s="450"/>
      <c r="Q1261" s="2"/>
      <c r="R1261" s="2"/>
    </row>
    <row r="1262" spans="2:18" s="451" customFormat="1" ht="15.75" x14ac:dyDescent="0.25">
      <c r="B1262" s="443"/>
      <c r="C1262" s="457" t="s">
        <v>1349</v>
      </c>
      <c r="D1262" s="445">
        <v>2777</v>
      </c>
      <c r="E1262" s="458" t="s">
        <v>1350</v>
      </c>
      <c r="F1262" s="446">
        <v>42513</v>
      </c>
      <c r="G1262" s="447"/>
      <c r="H1262" s="447"/>
      <c r="I1262" s="447"/>
      <c r="J1262" s="957" t="s">
        <v>289</v>
      </c>
      <c r="K1262" s="957" t="s">
        <v>273</v>
      </c>
      <c r="L1262" s="445" t="s">
        <v>272</v>
      </c>
      <c r="M1262" s="445">
        <v>2777</v>
      </c>
      <c r="N1262" s="448">
        <v>45716</v>
      </c>
      <c r="O1262" s="449" t="s">
        <v>308</v>
      </c>
      <c r="P1262" s="450"/>
      <c r="Q1262" s="2"/>
      <c r="R1262" s="2"/>
    </row>
    <row r="1263" spans="2:18" s="451" customFormat="1" ht="15.75" x14ac:dyDescent="0.25">
      <c r="B1263" s="443"/>
      <c r="C1263" s="461" t="s">
        <v>1351</v>
      </c>
      <c r="D1263" s="445">
        <v>2777</v>
      </c>
      <c r="E1263" s="458" t="s">
        <v>1352</v>
      </c>
      <c r="F1263" s="446">
        <v>42513</v>
      </c>
      <c r="G1263" s="447"/>
      <c r="H1263" s="447"/>
      <c r="I1263" s="447"/>
      <c r="J1263" s="957" t="s">
        <v>289</v>
      </c>
      <c r="K1263" s="957" t="s">
        <v>273</v>
      </c>
      <c r="L1263" s="445" t="s">
        <v>272</v>
      </c>
      <c r="M1263" s="445">
        <v>2777</v>
      </c>
      <c r="N1263" s="448">
        <v>45716</v>
      </c>
      <c r="O1263" s="449" t="s">
        <v>308</v>
      </c>
      <c r="P1263" s="450"/>
      <c r="Q1263" s="2"/>
      <c r="R1263" s="2"/>
    </row>
    <row r="1264" spans="2:18" s="451" customFormat="1" ht="15.75" x14ac:dyDescent="0.25">
      <c r="B1264" s="443"/>
      <c r="C1264" s="454" t="s">
        <v>1353</v>
      </c>
      <c r="D1264" s="445">
        <v>2777</v>
      </c>
      <c r="E1264" s="455" t="s">
        <v>868</v>
      </c>
      <c r="F1264" s="446">
        <v>42513</v>
      </c>
      <c r="G1264" s="447"/>
      <c r="H1264" s="447"/>
      <c r="I1264" s="447"/>
      <c r="J1264" s="957" t="s">
        <v>289</v>
      </c>
      <c r="K1264" s="957" t="s">
        <v>273</v>
      </c>
      <c r="L1264" s="445" t="s">
        <v>272</v>
      </c>
      <c r="M1264" s="445">
        <v>2777</v>
      </c>
      <c r="N1264" s="448">
        <v>45716</v>
      </c>
      <c r="O1264" s="449" t="s">
        <v>308</v>
      </c>
      <c r="P1264" s="450"/>
      <c r="Q1264" s="2"/>
      <c r="R1264" s="2"/>
    </row>
    <row r="1265" spans="2:18" s="451" customFormat="1" ht="15.75" x14ac:dyDescent="0.25">
      <c r="B1265" s="443"/>
      <c r="C1265" s="457" t="s">
        <v>1354</v>
      </c>
      <c r="D1265" s="445">
        <v>2777</v>
      </c>
      <c r="E1265" s="458" t="s">
        <v>1355</v>
      </c>
      <c r="F1265" s="446">
        <v>42513</v>
      </c>
      <c r="G1265" s="447"/>
      <c r="H1265" s="458"/>
      <c r="I1265" s="447"/>
      <c r="J1265" s="957" t="s">
        <v>289</v>
      </c>
      <c r="K1265" s="957" t="s">
        <v>273</v>
      </c>
      <c r="L1265" s="445" t="s">
        <v>272</v>
      </c>
      <c r="M1265" s="445">
        <v>2777</v>
      </c>
      <c r="N1265" s="448">
        <v>45716</v>
      </c>
      <c r="O1265" s="449" t="s">
        <v>308</v>
      </c>
      <c r="P1265" s="450"/>
      <c r="Q1265" s="2"/>
      <c r="R1265" s="2"/>
    </row>
    <row r="1266" spans="2:18" s="451" customFormat="1" ht="15.75" x14ac:dyDescent="0.25">
      <c r="B1266" s="443"/>
      <c r="C1266" s="457" t="s">
        <v>1356</v>
      </c>
      <c r="D1266" s="445">
        <v>2777</v>
      </c>
      <c r="E1266" s="458" t="s">
        <v>1357</v>
      </c>
      <c r="F1266" s="446">
        <v>42513</v>
      </c>
      <c r="G1266" s="447"/>
      <c r="H1266" s="447"/>
      <c r="I1266" s="447"/>
      <c r="J1266" s="957" t="s">
        <v>289</v>
      </c>
      <c r="K1266" s="957" t="s">
        <v>273</v>
      </c>
      <c r="L1266" s="445" t="s">
        <v>272</v>
      </c>
      <c r="M1266" s="445">
        <v>2777</v>
      </c>
      <c r="N1266" s="448">
        <v>45716</v>
      </c>
      <c r="O1266" s="449" t="s">
        <v>308</v>
      </c>
      <c r="P1266" s="450"/>
      <c r="Q1266" s="2"/>
      <c r="R1266" s="2"/>
    </row>
    <row r="1267" spans="2:18" s="451" customFormat="1" ht="15.75" x14ac:dyDescent="0.25">
      <c r="B1267" s="443"/>
      <c r="C1267" s="457" t="s">
        <v>1358</v>
      </c>
      <c r="D1267" s="445">
        <v>2777</v>
      </c>
      <c r="E1267" s="458" t="s">
        <v>1359</v>
      </c>
      <c r="F1267" s="446">
        <v>42513</v>
      </c>
      <c r="G1267" s="447"/>
      <c r="H1267" s="447"/>
      <c r="I1267" s="447"/>
      <c r="J1267" s="957" t="s">
        <v>289</v>
      </c>
      <c r="K1267" s="957" t="s">
        <v>273</v>
      </c>
      <c r="L1267" s="445" t="s">
        <v>272</v>
      </c>
      <c r="M1267" s="445">
        <v>2777</v>
      </c>
      <c r="N1267" s="448">
        <v>45716</v>
      </c>
      <c r="O1267" s="449" t="s">
        <v>308</v>
      </c>
      <c r="P1267" s="450"/>
      <c r="Q1267" s="2"/>
      <c r="R1267" s="2"/>
    </row>
    <row r="1268" spans="2:18" s="451" customFormat="1" ht="15.75" x14ac:dyDescent="0.25">
      <c r="B1268" s="443"/>
      <c r="C1268" s="457" t="s">
        <v>1360</v>
      </c>
      <c r="D1268" s="445">
        <v>2777</v>
      </c>
      <c r="E1268" s="458" t="s">
        <v>1268</v>
      </c>
      <c r="F1268" s="446">
        <v>42513</v>
      </c>
      <c r="G1268" s="447"/>
      <c r="H1268" s="447"/>
      <c r="I1268" s="447"/>
      <c r="J1268" s="957" t="s">
        <v>289</v>
      </c>
      <c r="K1268" s="957" t="s">
        <v>273</v>
      </c>
      <c r="L1268" s="445" t="s">
        <v>272</v>
      </c>
      <c r="M1268" s="445">
        <v>2777</v>
      </c>
      <c r="N1268" s="448">
        <v>45716</v>
      </c>
      <c r="O1268" s="449" t="s">
        <v>308</v>
      </c>
      <c r="P1268" s="450"/>
      <c r="Q1268" s="2"/>
      <c r="R1268" s="2"/>
    </row>
    <row r="1269" spans="2:18" s="451" customFormat="1" ht="15.75" x14ac:dyDescent="0.25">
      <c r="B1269" s="443"/>
      <c r="C1269" s="457" t="s">
        <v>1361</v>
      </c>
      <c r="D1269" s="445">
        <v>2777</v>
      </c>
      <c r="E1269" s="458" t="s">
        <v>1268</v>
      </c>
      <c r="F1269" s="446">
        <v>42513</v>
      </c>
      <c r="G1269" s="447"/>
      <c r="H1269" s="447"/>
      <c r="I1269" s="447"/>
      <c r="J1269" s="957" t="s">
        <v>289</v>
      </c>
      <c r="K1269" s="957" t="s">
        <v>273</v>
      </c>
      <c r="L1269" s="445" t="s">
        <v>272</v>
      </c>
      <c r="M1269" s="445">
        <v>2777</v>
      </c>
      <c r="N1269" s="448">
        <v>45716</v>
      </c>
      <c r="O1269" s="449" t="s">
        <v>308</v>
      </c>
      <c r="P1269" s="450"/>
      <c r="Q1269" s="2"/>
      <c r="R1269" s="2"/>
    </row>
    <row r="1270" spans="2:18" s="451" customFormat="1" ht="15.75" x14ac:dyDescent="0.25">
      <c r="B1270" s="443"/>
      <c r="C1270" s="457" t="s">
        <v>1360</v>
      </c>
      <c r="D1270" s="445">
        <v>2777</v>
      </c>
      <c r="E1270" s="458" t="s">
        <v>1268</v>
      </c>
      <c r="F1270" s="446">
        <v>42513</v>
      </c>
      <c r="G1270" s="447"/>
      <c r="H1270" s="447"/>
      <c r="I1270" s="447"/>
      <c r="J1270" s="957" t="s">
        <v>289</v>
      </c>
      <c r="K1270" s="957" t="s">
        <v>273</v>
      </c>
      <c r="L1270" s="445" t="s">
        <v>272</v>
      </c>
      <c r="M1270" s="445">
        <v>2777</v>
      </c>
      <c r="N1270" s="448">
        <v>45716</v>
      </c>
      <c r="O1270" s="449" t="s">
        <v>308</v>
      </c>
      <c r="P1270" s="450"/>
      <c r="Q1270" s="2"/>
      <c r="R1270" s="2"/>
    </row>
    <row r="1271" spans="2:18" s="451" customFormat="1" ht="15.75" x14ac:dyDescent="0.25">
      <c r="B1271" s="443"/>
      <c r="C1271" s="457" t="s">
        <v>1362</v>
      </c>
      <c r="D1271" s="445">
        <v>2777</v>
      </c>
      <c r="E1271" s="458" t="s">
        <v>1363</v>
      </c>
      <c r="F1271" s="446">
        <v>42513</v>
      </c>
      <c r="G1271" s="447"/>
      <c r="H1271" s="447"/>
      <c r="I1271" s="447"/>
      <c r="J1271" s="957" t="s">
        <v>289</v>
      </c>
      <c r="K1271" s="957" t="s">
        <v>273</v>
      </c>
      <c r="L1271" s="445" t="s">
        <v>272</v>
      </c>
      <c r="M1271" s="445">
        <v>2777</v>
      </c>
      <c r="N1271" s="448">
        <v>45716</v>
      </c>
      <c r="O1271" s="449" t="s">
        <v>308</v>
      </c>
      <c r="P1271" s="450"/>
      <c r="Q1271" s="2"/>
      <c r="R1271" s="2"/>
    </row>
    <row r="1272" spans="2:18" s="451" customFormat="1" ht="15.75" x14ac:dyDescent="0.25">
      <c r="B1272" s="443"/>
      <c r="C1272" s="457" t="s">
        <v>1364</v>
      </c>
      <c r="D1272" s="445">
        <v>2777</v>
      </c>
      <c r="E1272" s="458" t="s">
        <v>1268</v>
      </c>
      <c r="F1272" s="446">
        <v>42513</v>
      </c>
      <c r="G1272" s="447"/>
      <c r="H1272" s="447"/>
      <c r="I1272" s="447"/>
      <c r="J1272" s="957" t="s">
        <v>289</v>
      </c>
      <c r="K1272" s="957" t="s">
        <v>273</v>
      </c>
      <c r="L1272" s="445" t="s">
        <v>272</v>
      </c>
      <c r="M1272" s="445">
        <v>2777</v>
      </c>
      <c r="N1272" s="448">
        <v>45716</v>
      </c>
      <c r="O1272" s="449" t="s">
        <v>308</v>
      </c>
      <c r="P1272" s="450"/>
      <c r="Q1272" s="2"/>
      <c r="R1272" s="2"/>
    </row>
    <row r="1273" spans="2:18" s="451" customFormat="1" ht="15.75" x14ac:dyDescent="0.25">
      <c r="B1273" s="443"/>
      <c r="C1273" s="457" t="s">
        <v>1364</v>
      </c>
      <c r="D1273" s="445">
        <v>2777</v>
      </c>
      <c r="E1273" s="458" t="s">
        <v>1268</v>
      </c>
      <c r="F1273" s="446">
        <v>42513</v>
      </c>
      <c r="G1273" s="447"/>
      <c r="H1273" s="447"/>
      <c r="I1273" s="447"/>
      <c r="J1273" s="957" t="s">
        <v>289</v>
      </c>
      <c r="K1273" s="957" t="s">
        <v>273</v>
      </c>
      <c r="L1273" s="445" t="s">
        <v>272</v>
      </c>
      <c r="M1273" s="445">
        <v>2777</v>
      </c>
      <c r="N1273" s="448">
        <v>45716</v>
      </c>
      <c r="O1273" s="449" t="s">
        <v>308</v>
      </c>
      <c r="P1273" s="450"/>
      <c r="Q1273" s="2"/>
      <c r="R1273" s="2"/>
    </row>
    <row r="1274" spans="2:18" s="451" customFormat="1" ht="15.75" x14ac:dyDescent="0.25">
      <c r="B1274" s="443"/>
      <c r="C1274" s="457" t="s">
        <v>1365</v>
      </c>
      <c r="D1274" s="445">
        <v>2777</v>
      </c>
      <c r="E1274" s="458" t="s">
        <v>1359</v>
      </c>
      <c r="F1274" s="446">
        <v>42513</v>
      </c>
      <c r="G1274" s="447"/>
      <c r="H1274" s="447"/>
      <c r="I1274" s="447"/>
      <c r="J1274" s="957" t="s">
        <v>289</v>
      </c>
      <c r="K1274" s="957" t="s">
        <v>273</v>
      </c>
      <c r="L1274" s="445" t="s">
        <v>272</v>
      </c>
      <c r="M1274" s="445">
        <v>2777</v>
      </c>
      <c r="N1274" s="448">
        <v>45716</v>
      </c>
      <c r="O1274" s="449" t="s">
        <v>308</v>
      </c>
      <c r="P1274" s="450"/>
      <c r="Q1274" s="2"/>
      <c r="R1274" s="2"/>
    </row>
    <row r="1275" spans="2:18" s="451" customFormat="1" ht="15.75" x14ac:dyDescent="0.25">
      <c r="B1275" s="443"/>
      <c r="C1275" s="461" t="s">
        <v>1366</v>
      </c>
      <c r="D1275" s="445">
        <v>2777</v>
      </c>
      <c r="E1275" s="458" t="s">
        <v>1359</v>
      </c>
      <c r="F1275" s="446">
        <v>42513</v>
      </c>
      <c r="G1275" s="447"/>
      <c r="H1275" s="447"/>
      <c r="I1275" s="447"/>
      <c r="J1275" s="957" t="s">
        <v>289</v>
      </c>
      <c r="K1275" s="957" t="s">
        <v>273</v>
      </c>
      <c r="L1275" s="445" t="s">
        <v>272</v>
      </c>
      <c r="M1275" s="445">
        <v>2777</v>
      </c>
      <c r="N1275" s="448">
        <v>45716</v>
      </c>
      <c r="O1275" s="449" t="s">
        <v>308</v>
      </c>
      <c r="P1275" s="450"/>
      <c r="Q1275" s="2"/>
      <c r="R1275" s="2"/>
    </row>
    <row r="1276" spans="2:18" s="451" customFormat="1" ht="15.75" x14ac:dyDescent="0.25">
      <c r="B1276" s="443"/>
      <c r="C1276" s="457" t="s">
        <v>1367</v>
      </c>
      <c r="D1276" s="445">
        <v>2777</v>
      </c>
      <c r="E1276" s="458" t="s">
        <v>1268</v>
      </c>
      <c r="F1276" s="446">
        <v>42513</v>
      </c>
      <c r="G1276" s="447"/>
      <c r="H1276" s="447"/>
      <c r="I1276" s="447"/>
      <c r="J1276" s="957" t="s">
        <v>289</v>
      </c>
      <c r="K1276" s="957" t="s">
        <v>273</v>
      </c>
      <c r="L1276" s="445" t="s">
        <v>272</v>
      </c>
      <c r="M1276" s="445">
        <v>2777</v>
      </c>
      <c r="N1276" s="448">
        <v>45716</v>
      </c>
      <c r="O1276" s="449" t="s">
        <v>308</v>
      </c>
      <c r="P1276" s="450"/>
      <c r="Q1276" s="2"/>
      <c r="R1276" s="2"/>
    </row>
    <row r="1277" spans="2:18" s="451" customFormat="1" ht="15.75" x14ac:dyDescent="0.25">
      <c r="B1277" s="443"/>
      <c r="C1277" s="457" t="s">
        <v>1368</v>
      </c>
      <c r="D1277" s="445">
        <v>2777</v>
      </c>
      <c r="E1277" s="458" t="s">
        <v>1359</v>
      </c>
      <c r="F1277" s="446">
        <v>42513</v>
      </c>
      <c r="G1277" s="447"/>
      <c r="H1277" s="447"/>
      <c r="I1277" s="447"/>
      <c r="J1277" s="957" t="s">
        <v>289</v>
      </c>
      <c r="K1277" s="957" t="s">
        <v>273</v>
      </c>
      <c r="L1277" s="445" t="s">
        <v>272</v>
      </c>
      <c r="M1277" s="445">
        <v>2777</v>
      </c>
      <c r="N1277" s="448">
        <v>45716</v>
      </c>
      <c r="O1277" s="449" t="s">
        <v>308</v>
      </c>
      <c r="P1277" s="450"/>
      <c r="Q1277" s="2"/>
      <c r="R1277" s="2"/>
    </row>
    <row r="1278" spans="2:18" s="451" customFormat="1" ht="15.75" x14ac:dyDescent="0.25">
      <c r="B1278" s="443"/>
      <c r="C1278" s="457" t="s">
        <v>1369</v>
      </c>
      <c r="D1278" s="445">
        <v>2777</v>
      </c>
      <c r="E1278" s="458" t="s">
        <v>868</v>
      </c>
      <c r="F1278" s="446">
        <v>42513</v>
      </c>
      <c r="G1278" s="447"/>
      <c r="H1278" s="447"/>
      <c r="I1278" s="447"/>
      <c r="J1278" s="957" t="s">
        <v>289</v>
      </c>
      <c r="K1278" s="957" t="s">
        <v>273</v>
      </c>
      <c r="L1278" s="445" t="s">
        <v>272</v>
      </c>
      <c r="M1278" s="445">
        <v>2777</v>
      </c>
      <c r="N1278" s="448">
        <v>45716</v>
      </c>
      <c r="O1278" s="449" t="s">
        <v>308</v>
      </c>
      <c r="P1278" s="450"/>
      <c r="Q1278" s="2"/>
      <c r="R1278" s="2"/>
    </row>
    <row r="1279" spans="2:18" s="451" customFormat="1" ht="15.75" x14ac:dyDescent="0.25">
      <c r="B1279" s="443"/>
      <c r="C1279" s="461" t="s">
        <v>1370</v>
      </c>
      <c r="D1279" s="445">
        <v>2777</v>
      </c>
      <c r="E1279" s="458" t="s">
        <v>1371</v>
      </c>
      <c r="F1279" s="446">
        <v>42513</v>
      </c>
      <c r="G1279" s="447"/>
      <c r="H1279" s="447"/>
      <c r="I1279" s="447"/>
      <c r="J1279" s="957" t="s">
        <v>289</v>
      </c>
      <c r="K1279" s="957" t="s">
        <v>273</v>
      </c>
      <c r="L1279" s="445" t="s">
        <v>272</v>
      </c>
      <c r="M1279" s="445">
        <v>2777</v>
      </c>
      <c r="N1279" s="448">
        <v>45716</v>
      </c>
      <c r="O1279" s="449" t="s">
        <v>308</v>
      </c>
      <c r="P1279" s="450"/>
      <c r="Q1279" s="2"/>
      <c r="R1279" s="2"/>
    </row>
    <row r="1280" spans="2:18" s="451" customFormat="1" ht="15.75" x14ac:dyDescent="0.25">
      <c r="B1280" s="443"/>
      <c r="C1280" s="461" t="s">
        <v>1372</v>
      </c>
      <c r="D1280" s="445">
        <v>2777</v>
      </c>
      <c r="E1280" s="458" t="s">
        <v>1373</v>
      </c>
      <c r="F1280" s="446">
        <v>42513</v>
      </c>
      <c r="G1280" s="447"/>
      <c r="H1280" s="447"/>
      <c r="I1280" s="447"/>
      <c r="J1280" s="957" t="s">
        <v>289</v>
      </c>
      <c r="K1280" s="957" t="s">
        <v>273</v>
      </c>
      <c r="L1280" s="445" t="s">
        <v>272</v>
      </c>
      <c r="M1280" s="445">
        <v>2777</v>
      </c>
      <c r="N1280" s="448">
        <v>45716</v>
      </c>
      <c r="O1280" s="449" t="s">
        <v>308</v>
      </c>
      <c r="P1280" s="450"/>
      <c r="Q1280" s="2"/>
      <c r="R1280" s="2"/>
    </row>
    <row r="1281" spans="2:19" s="451" customFormat="1" ht="15.75" x14ac:dyDescent="0.25">
      <c r="B1281" s="443"/>
      <c r="C1281" s="461" t="s">
        <v>1374</v>
      </c>
      <c r="D1281" s="445">
        <v>2777</v>
      </c>
      <c r="E1281" s="458" t="s">
        <v>1375</v>
      </c>
      <c r="F1281" s="446">
        <v>43320</v>
      </c>
      <c r="G1281" s="447">
        <v>20650</v>
      </c>
      <c r="H1281" s="447">
        <v>13938.08</v>
      </c>
      <c r="I1281" s="447">
        <v>6711.93</v>
      </c>
      <c r="J1281" s="957" t="s">
        <v>289</v>
      </c>
      <c r="K1281" s="957" t="s">
        <v>279</v>
      </c>
      <c r="L1281" s="445" t="s">
        <v>275</v>
      </c>
      <c r="M1281" s="445">
        <v>2777</v>
      </c>
      <c r="N1281" s="448">
        <v>45716</v>
      </c>
      <c r="O1281" s="449" t="s">
        <v>308</v>
      </c>
      <c r="P1281" s="450"/>
      <c r="Q1281" s="2"/>
      <c r="R1281" s="2"/>
    </row>
    <row r="1282" spans="2:19" s="451" customFormat="1" ht="15.75" x14ac:dyDescent="0.25">
      <c r="B1282" s="443"/>
      <c r="C1282" s="461" t="s">
        <v>1376</v>
      </c>
      <c r="D1282" s="445">
        <v>2777</v>
      </c>
      <c r="E1282" s="458" t="s">
        <v>868</v>
      </c>
      <c r="F1282" s="446">
        <v>42513</v>
      </c>
      <c r="G1282" s="456"/>
      <c r="H1282" s="447"/>
      <c r="I1282" s="447"/>
      <c r="J1282" s="957" t="s">
        <v>289</v>
      </c>
      <c r="K1282" s="957" t="s">
        <v>279</v>
      </c>
      <c r="L1282" s="445" t="s">
        <v>2111</v>
      </c>
      <c r="M1282" s="445">
        <v>2777</v>
      </c>
      <c r="N1282" s="448">
        <v>45716</v>
      </c>
      <c r="O1282" s="449" t="s">
        <v>308</v>
      </c>
      <c r="P1282" s="450"/>
      <c r="Q1282" s="2"/>
      <c r="R1282" s="2"/>
    </row>
    <row r="1283" spans="2:19" s="451" customFormat="1" ht="15.75" x14ac:dyDescent="0.25">
      <c r="B1283" s="443"/>
      <c r="C1283" s="461" t="s">
        <v>1377</v>
      </c>
      <c r="D1283" s="445">
        <v>2777</v>
      </c>
      <c r="E1283" s="458" t="s">
        <v>1378</v>
      </c>
      <c r="F1283" s="446">
        <v>42513</v>
      </c>
      <c r="G1283" s="456"/>
      <c r="H1283" s="447"/>
      <c r="I1283" s="447"/>
      <c r="J1283" s="957" t="s">
        <v>289</v>
      </c>
      <c r="K1283" s="957" t="s">
        <v>279</v>
      </c>
      <c r="L1283" s="445" t="s">
        <v>2111</v>
      </c>
      <c r="M1283" s="445">
        <v>2777</v>
      </c>
      <c r="N1283" s="448">
        <v>45716</v>
      </c>
      <c r="O1283" s="449" t="s">
        <v>308</v>
      </c>
      <c r="P1283" s="450"/>
      <c r="Q1283" s="2"/>
      <c r="R1283" s="2"/>
    </row>
    <row r="1284" spans="2:19" s="451" customFormat="1" ht="216" customHeight="1" x14ac:dyDescent="0.25">
      <c r="B1284" s="443"/>
      <c r="C1284" s="464" t="s">
        <v>1379</v>
      </c>
      <c r="D1284" s="465">
        <v>2777</v>
      </c>
      <c r="E1284" s="466" t="s">
        <v>1380</v>
      </c>
      <c r="F1284" s="446">
        <v>45400</v>
      </c>
      <c r="G1284" s="467">
        <v>57122.79</v>
      </c>
      <c r="H1284" s="467">
        <v>44745.4</v>
      </c>
      <c r="I1284" s="467">
        <v>12377.39</v>
      </c>
      <c r="J1284" s="957" t="s">
        <v>289</v>
      </c>
      <c r="K1284" s="466" t="s">
        <v>1381</v>
      </c>
      <c r="L1284" s="445" t="s">
        <v>2112</v>
      </c>
      <c r="M1284" s="465">
        <v>2777</v>
      </c>
      <c r="N1284" s="468">
        <v>45717</v>
      </c>
      <c r="O1284" s="469" t="s">
        <v>1382</v>
      </c>
      <c r="P1284" s="470" t="s">
        <v>2109</v>
      </c>
      <c r="Q1284" s="2"/>
      <c r="R1284" s="2"/>
    </row>
    <row r="1285" spans="2:19" s="451" customFormat="1" ht="15.75" x14ac:dyDescent="0.25">
      <c r="B1285" s="443"/>
      <c r="C1285" s="940"/>
      <c r="D1285" s="584"/>
      <c r="E1285" s="584"/>
      <c r="F1285" s="680"/>
      <c r="G1285" s="941">
        <f>SUM(G16:G1284)</f>
        <v>76783811.800000861</v>
      </c>
      <c r="H1285" s="942"/>
      <c r="I1285" s="942"/>
      <c r="J1285" s="965"/>
      <c r="K1285" s="959"/>
      <c r="L1285" s="942"/>
      <c r="M1285" s="942"/>
      <c r="N1285" s="943"/>
      <c r="O1285" s="944"/>
      <c r="P1285" s="945"/>
    </row>
    <row r="1286" spans="2:19" ht="38.25" x14ac:dyDescent="0.2">
      <c r="B1286" s="142"/>
      <c r="P1286" s="472" t="s">
        <v>1383</v>
      </c>
    </row>
    <row r="1287" spans="2:19" x14ac:dyDescent="0.2">
      <c r="B1287" s="142"/>
    </row>
    <row r="1288" spans="2:19" x14ac:dyDescent="0.2">
      <c r="B1288" s="142"/>
    </row>
    <row r="1289" spans="2:19" ht="15.75" x14ac:dyDescent="0.25">
      <c r="B1289" s="142"/>
      <c r="C1289" s="473"/>
      <c r="D1289" s="1589" t="s">
        <v>285</v>
      </c>
      <c r="E1289" s="1589"/>
      <c r="F1289" s="1589"/>
      <c r="G1289" s="67"/>
      <c r="H1289" s="1590" t="s">
        <v>286</v>
      </c>
      <c r="I1289" s="1590"/>
      <c r="J1289" s="1590"/>
      <c r="K1289" s="960"/>
      <c r="L1289" s="67"/>
      <c r="M1289" s="1590" t="s">
        <v>65</v>
      </c>
      <c r="N1289" s="1590"/>
      <c r="O1289" s="1590"/>
    </row>
    <row r="1290" spans="2:19" s="475" customFormat="1" ht="15.75" x14ac:dyDescent="0.25">
      <c r="B1290" s="474"/>
      <c r="D1290" s="1494" t="str">
        <f>'[3]Datos Generales'!C16</f>
        <v>Preparado por</v>
      </c>
      <c r="E1290" s="1494"/>
      <c r="F1290" s="1494"/>
      <c r="G1290" s="77"/>
      <c r="H1290" s="1591" t="str">
        <f>'[3]Datos Generales'!D16</f>
        <v>Revisado por</v>
      </c>
      <c r="I1290" s="1591"/>
      <c r="J1290" s="1591"/>
      <c r="K1290" s="961"/>
      <c r="M1290" s="1592" t="str">
        <f>'[3]Datos Generales'!E16</f>
        <v>Autorizado por</v>
      </c>
      <c r="N1290" s="1592"/>
      <c r="O1290" s="1592"/>
      <c r="P1290" s="77"/>
      <c r="Q1290" s="477"/>
      <c r="R1290" s="477"/>
      <c r="S1290" s="477"/>
    </row>
    <row r="1291" spans="2:19" s="7" customFormat="1" ht="26.25" customHeight="1" x14ac:dyDescent="0.25">
      <c r="B1291" s="42"/>
      <c r="D1291" s="1590" t="s">
        <v>287</v>
      </c>
      <c r="E1291" s="1590"/>
      <c r="F1291" s="1590"/>
      <c r="H1291" s="1590" t="s">
        <v>1384</v>
      </c>
      <c r="I1291" s="1590"/>
      <c r="J1291" s="1590"/>
      <c r="K1291" s="960"/>
      <c r="M1291" s="1590" t="s">
        <v>242</v>
      </c>
      <c r="N1291" s="1590"/>
      <c r="O1291" s="1590"/>
      <c r="P1291" s="67"/>
      <c r="Q1291" s="2"/>
      <c r="R1291" s="2"/>
      <c r="S1291" s="2"/>
    </row>
    <row r="1292" spans="2:19" s="7" customFormat="1" ht="15.75" x14ac:dyDescent="0.25">
      <c r="B1292" s="42"/>
      <c r="D1292" s="1593" t="str">
        <f>'[3]Datos Generales'!C17</f>
        <v>Puesto que ocupa</v>
      </c>
      <c r="E1292" s="1593"/>
      <c r="F1292" s="1593"/>
      <c r="G1292" s="476"/>
      <c r="H1292" s="1591" t="str">
        <f>'[3]Datos Generales'!D17</f>
        <v>Puesto que ocupa</v>
      </c>
      <c r="I1292" s="1591"/>
      <c r="J1292" s="1591"/>
      <c r="K1292" s="961"/>
      <c r="M1292" s="1592" t="str">
        <f>'[3]Datos Generales'!E17</f>
        <v>Puesto que ocupa</v>
      </c>
      <c r="N1292" s="1592"/>
      <c r="O1292" s="1592"/>
      <c r="P1292" s="77"/>
      <c r="Q1292" s="2"/>
      <c r="R1292" s="2"/>
      <c r="S1292" s="2"/>
    </row>
    <row r="1293" spans="2:19" s="479" customFormat="1" ht="24.75" customHeight="1" x14ac:dyDescent="0.25">
      <c r="B1293" s="478"/>
      <c r="D1293" s="1576">
        <v>45833</v>
      </c>
      <c r="E1293" s="1576"/>
      <c r="F1293" s="1576"/>
      <c r="G1293" s="12"/>
      <c r="H1293" s="1576">
        <v>45835</v>
      </c>
      <c r="I1293" s="1576"/>
      <c r="J1293" s="1576"/>
      <c r="K1293" s="962"/>
      <c r="L1293" s="7"/>
      <c r="M1293" s="1576">
        <v>45838</v>
      </c>
      <c r="N1293" s="1576"/>
      <c r="O1293" s="1576"/>
      <c r="P1293" s="480"/>
      <c r="Q1293" s="481"/>
      <c r="R1293" s="481"/>
      <c r="S1293" s="481"/>
    </row>
    <row r="1294" spans="2:19" ht="15.75" x14ac:dyDescent="0.25">
      <c r="B1294" s="142"/>
      <c r="D1294" s="1591" t="s">
        <v>60</v>
      </c>
      <c r="E1294" s="1591"/>
      <c r="F1294" s="1591"/>
      <c r="G1294" s="476"/>
      <c r="H1294" s="1591" t="s">
        <v>61</v>
      </c>
      <c r="I1294" s="1591"/>
      <c r="J1294" s="1591"/>
      <c r="K1294" s="961"/>
      <c r="L1294" s="7"/>
      <c r="M1294" s="1592" t="s">
        <v>62</v>
      </c>
      <c r="N1294" s="1592"/>
      <c r="O1294" s="1592"/>
      <c r="P1294" s="77"/>
      <c r="Q1294" s="2"/>
      <c r="R1294" s="2"/>
      <c r="S1294" s="2"/>
    </row>
    <row r="1295" spans="2:19" ht="15" x14ac:dyDescent="0.25">
      <c r="B1295" s="241"/>
      <c r="C1295" s="482"/>
      <c r="D1295" s="149"/>
      <c r="E1295" s="149"/>
      <c r="F1295" s="149"/>
      <c r="G1295" s="149"/>
      <c r="H1295" s="149"/>
      <c r="I1295" s="149"/>
      <c r="J1295" s="963"/>
      <c r="K1295" s="963"/>
      <c r="L1295" s="149"/>
      <c r="M1295" s="149"/>
      <c r="N1295" s="149"/>
      <c r="O1295" s="149"/>
      <c r="P1295" s="149"/>
      <c r="Q1295" s="2"/>
      <c r="R1295" s="2"/>
      <c r="S1295" s="2"/>
    </row>
    <row r="1296" spans="2:19" ht="15" x14ac:dyDescent="0.25">
      <c r="D1296" s="2"/>
      <c r="E1296" s="2"/>
      <c r="F1296" s="2"/>
      <c r="G1296" s="2"/>
      <c r="H1296" s="2"/>
      <c r="I1296" s="2"/>
      <c r="J1296" s="964"/>
      <c r="K1296" s="964"/>
      <c r="L1296" s="2"/>
      <c r="M1296" s="2"/>
      <c r="N1296" s="2"/>
      <c r="O1296" s="2"/>
      <c r="P1296" s="2"/>
      <c r="Q1296" s="2"/>
      <c r="R1296" s="2"/>
      <c r="S1296" s="2"/>
    </row>
    <row r="1298" spans="20:24" ht="15" x14ac:dyDescent="0.25">
      <c r="T1298" s="2"/>
      <c r="U1298" s="2"/>
      <c r="V1298" s="2"/>
      <c r="W1298" s="2"/>
      <c r="X1298" s="2"/>
    </row>
    <row r="1299" spans="20:24" ht="15" x14ac:dyDescent="0.25">
      <c r="X1299" s="2"/>
    </row>
    <row r="1300" spans="20:24" ht="15" x14ac:dyDescent="0.25">
      <c r="X1300" s="2"/>
    </row>
    <row r="1301" spans="20:24" ht="15" x14ac:dyDescent="0.25">
      <c r="X1301" s="2"/>
    </row>
    <row r="1302" spans="20:24" ht="15" x14ac:dyDescent="0.25">
      <c r="X1302" s="2"/>
    </row>
    <row r="1303" spans="20:24" ht="15" x14ac:dyDescent="0.25">
      <c r="X1303" s="2"/>
    </row>
    <row r="1304" spans="20:24" ht="15" x14ac:dyDescent="0.25">
      <c r="X1304" s="2"/>
    </row>
    <row r="1305" spans="20:24" ht="15" x14ac:dyDescent="0.25">
      <c r="X1305" s="2"/>
    </row>
    <row r="1306" spans="20:24" ht="15" x14ac:dyDescent="0.25">
      <c r="X1306" s="2"/>
    </row>
  </sheetData>
  <sheetProtection formatColumns="0" formatRows="0" insertRows="0"/>
  <mergeCells count="25">
    <mergeCell ref="D1293:F1293"/>
    <mergeCell ref="H1293:J1293"/>
    <mergeCell ref="M1293:O1293"/>
    <mergeCell ref="D1294:F1294"/>
    <mergeCell ref="H1294:J1294"/>
    <mergeCell ref="M1294:O1294"/>
    <mergeCell ref="D1291:F1291"/>
    <mergeCell ref="H1291:J1291"/>
    <mergeCell ref="M1291:O1291"/>
    <mergeCell ref="D1292:F1292"/>
    <mergeCell ref="H1292:J1292"/>
    <mergeCell ref="M1292:O1292"/>
    <mergeCell ref="D1289:F1289"/>
    <mergeCell ref="H1289:J1289"/>
    <mergeCell ref="M1289:O1289"/>
    <mergeCell ref="D1290:F1290"/>
    <mergeCell ref="H1290:J1290"/>
    <mergeCell ref="M1290:O1290"/>
    <mergeCell ref="B6:P6"/>
    <mergeCell ref="B7:P7"/>
    <mergeCell ref="C8:P8"/>
    <mergeCell ref="F10:G10"/>
    <mergeCell ref="C14:L14"/>
    <mergeCell ref="M14:O14"/>
    <mergeCell ref="P14:P15"/>
  </mergeCells>
  <phoneticPr fontId="60" type="noConversion"/>
  <printOptions horizontalCentered="1"/>
  <pageMargins left="0" right="0" top="0.15748031496062992" bottom="0.19685039370078741" header="0.11811023622047245" footer="0.11811023622047245"/>
  <pageSetup paperSize="5" scale="83" fitToHeight="0" orientation="landscape" r:id="rId1"/>
  <headerFooter>
    <oddFooter>&amp;R&amp;P/&amp;N  &amp;D 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87B47-FB97-4D9B-BDA7-491A671B66C4}">
  <sheetPr>
    <tabColor theme="9" tint="0.79998168889431442"/>
    <pageSetUpPr fitToPage="1"/>
  </sheetPr>
  <dimension ref="B3:AA44"/>
  <sheetViews>
    <sheetView showGridLines="0" topLeftCell="H15" zoomScaleNormal="100" zoomScaleSheetLayoutView="75" workbookViewId="0">
      <selection activeCell="Y15" sqref="Y1:Y1048576"/>
    </sheetView>
  </sheetViews>
  <sheetFormatPr baseColWidth="10" defaultRowHeight="12.75" x14ac:dyDescent="0.2"/>
  <cols>
    <col min="1" max="1" width="3.5703125" style="488" customWidth="1"/>
    <col min="2" max="2" width="2.7109375" style="488" customWidth="1"/>
    <col min="3" max="3" width="6.5703125" style="488" customWidth="1"/>
    <col min="4" max="4" width="8.85546875" style="488" customWidth="1"/>
    <col min="5" max="5" width="12.7109375" style="488" bestFit="1" customWidth="1"/>
    <col min="6" max="6" width="11" style="488" bestFit="1" customWidth="1"/>
    <col min="7" max="7" width="9.28515625" style="490" customWidth="1"/>
    <col min="8" max="8" width="8.42578125" style="490" customWidth="1"/>
    <col min="9" max="9" width="11.42578125" style="488" customWidth="1"/>
    <col min="10" max="10" width="10.42578125" style="488" customWidth="1"/>
    <col min="11" max="11" width="19.7109375" style="491" customWidth="1"/>
    <col min="12" max="12" width="16.42578125" style="488" customWidth="1"/>
    <col min="13" max="13" width="15.140625" style="488" customWidth="1"/>
    <col min="14" max="14" width="11.28515625" style="488" customWidth="1"/>
    <col min="15" max="15" width="10.42578125" style="488" customWidth="1"/>
    <col min="16" max="16" width="19" style="488" customWidth="1"/>
    <col min="17" max="17" width="16.7109375" style="488" customWidth="1"/>
    <col min="18" max="18" width="16" style="488" customWidth="1"/>
    <col min="19" max="19" width="21" style="488" customWidth="1"/>
    <col min="20" max="20" width="19.42578125" style="488" customWidth="1"/>
    <col min="21" max="21" width="17.5703125" style="488" customWidth="1"/>
    <col min="22" max="22" width="26" style="491" customWidth="1"/>
    <col min="23" max="23" width="2.140625" style="488" customWidth="1"/>
    <col min="24" max="24" width="26.5703125" style="488" hidden="1" customWidth="1"/>
    <col min="25" max="252" width="11.42578125" style="488"/>
    <col min="253" max="253" width="5.42578125" style="488" customWidth="1"/>
    <col min="254" max="254" width="13.42578125" style="488" customWidth="1"/>
    <col min="255" max="255" width="8" style="488" bestFit="1" customWidth="1"/>
    <col min="256" max="256" width="6.42578125" style="488" customWidth="1"/>
    <col min="257" max="257" width="5.28515625" style="488" customWidth="1"/>
    <col min="258" max="258" width="23" style="488" customWidth="1"/>
    <col min="259" max="259" width="9.42578125" style="488" customWidth="1"/>
    <col min="260" max="260" width="10.28515625" style="488" customWidth="1"/>
    <col min="261" max="261" width="16.85546875" style="488" customWidth="1"/>
    <col min="262" max="262" width="10" style="488" bestFit="1" customWidth="1"/>
    <col min="263" max="263" width="13.5703125" style="488" customWidth="1"/>
    <col min="264" max="264" width="8.42578125" style="488" bestFit="1" customWidth="1"/>
    <col min="265" max="265" width="12.140625" style="488" customWidth="1"/>
    <col min="266" max="266" width="14.42578125" style="488" customWidth="1"/>
    <col min="267" max="267" width="23.140625" style="488" customWidth="1"/>
    <col min="268" max="271" width="16.140625" style="488" customWidth="1"/>
    <col min="272" max="276" width="18.7109375" style="488" customWidth="1"/>
    <col min="277" max="277" width="33.140625" style="488" customWidth="1"/>
    <col min="278" max="508" width="11.42578125" style="488"/>
    <col min="509" max="509" width="5.42578125" style="488" customWidth="1"/>
    <col min="510" max="510" width="13.42578125" style="488" customWidth="1"/>
    <col min="511" max="511" width="8" style="488" bestFit="1" customWidth="1"/>
    <col min="512" max="512" width="6.42578125" style="488" customWidth="1"/>
    <col min="513" max="513" width="5.28515625" style="488" customWidth="1"/>
    <col min="514" max="514" width="23" style="488" customWidth="1"/>
    <col min="515" max="515" width="9.42578125" style="488" customWidth="1"/>
    <col min="516" max="516" width="10.28515625" style="488" customWidth="1"/>
    <col min="517" max="517" width="16.85546875" style="488" customWidth="1"/>
    <col min="518" max="518" width="10" style="488" bestFit="1" customWidth="1"/>
    <col min="519" max="519" width="13.5703125" style="488" customWidth="1"/>
    <col min="520" max="520" width="8.42578125" style="488" bestFit="1" customWidth="1"/>
    <col min="521" max="521" width="12.140625" style="488" customWidth="1"/>
    <col min="522" max="522" width="14.42578125" style="488" customWidth="1"/>
    <col min="523" max="523" width="23.140625" style="488" customWidth="1"/>
    <col min="524" max="527" width="16.140625" style="488" customWidth="1"/>
    <col min="528" max="532" width="18.7109375" style="488" customWidth="1"/>
    <col min="533" max="533" width="33.140625" style="488" customWidth="1"/>
    <col min="534" max="764" width="11.42578125" style="488"/>
    <col min="765" max="765" width="5.42578125" style="488" customWidth="1"/>
    <col min="766" max="766" width="13.42578125" style="488" customWidth="1"/>
    <col min="767" max="767" width="8" style="488" bestFit="1" customWidth="1"/>
    <col min="768" max="768" width="6.42578125" style="488" customWidth="1"/>
    <col min="769" max="769" width="5.28515625" style="488" customWidth="1"/>
    <col min="770" max="770" width="23" style="488" customWidth="1"/>
    <col min="771" max="771" width="9.42578125" style="488" customWidth="1"/>
    <col min="772" max="772" width="10.28515625" style="488" customWidth="1"/>
    <col min="773" max="773" width="16.85546875" style="488" customWidth="1"/>
    <col min="774" max="774" width="10" style="488" bestFit="1" customWidth="1"/>
    <col min="775" max="775" width="13.5703125" style="488" customWidth="1"/>
    <col min="776" max="776" width="8.42578125" style="488" bestFit="1" customWidth="1"/>
    <col min="777" max="777" width="12.140625" style="488" customWidth="1"/>
    <col min="778" max="778" width="14.42578125" style="488" customWidth="1"/>
    <col min="779" max="779" width="23.140625" style="488" customWidth="1"/>
    <col min="780" max="783" width="16.140625" style="488" customWidth="1"/>
    <col min="784" max="788" width="18.7109375" style="488" customWidth="1"/>
    <col min="789" max="789" width="33.140625" style="488" customWidth="1"/>
    <col min="790" max="1020" width="11.42578125" style="488"/>
    <col min="1021" max="1021" width="5.42578125" style="488" customWidth="1"/>
    <col min="1022" max="1022" width="13.42578125" style="488" customWidth="1"/>
    <col min="1023" max="1023" width="8" style="488" bestFit="1" customWidth="1"/>
    <col min="1024" max="1024" width="6.42578125" style="488" customWidth="1"/>
    <col min="1025" max="1025" width="5.28515625" style="488" customWidth="1"/>
    <col min="1026" max="1026" width="23" style="488" customWidth="1"/>
    <col min="1027" max="1027" width="9.42578125" style="488" customWidth="1"/>
    <col min="1028" max="1028" width="10.28515625" style="488" customWidth="1"/>
    <col min="1029" max="1029" width="16.85546875" style="488" customWidth="1"/>
    <col min="1030" max="1030" width="10" style="488" bestFit="1" customWidth="1"/>
    <col min="1031" max="1031" width="13.5703125" style="488" customWidth="1"/>
    <col min="1032" max="1032" width="8.42578125" style="488" bestFit="1" customWidth="1"/>
    <col min="1033" max="1033" width="12.140625" style="488" customWidth="1"/>
    <col min="1034" max="1034" width="14.42578125" style="488" customWidth="1"/>
    <col min="1035" max="1035" width="23.140625" style="488" customWidth="1"/>
    <col min="1036" max="1039" width="16.140625" style="488" customWidth="1"/>
    <col min="1040" max="1044" width="18.7109375" style="488" customWidth="1"/>
    <col min="1045" max="1045" width="33.140625" style="488" customWidth="1"/>
    <col min="1046" max="1276" width="11.42578125" style="488"/>
    <col min="1277" max="1277" width="5.42578125" style="488" customWidth="1"/>
    <col min="1278" max="1278" width="13.42578125" style="488" customWidth="1"/>
    <col min="1279" max="1279" width="8" style="488" bestFit="1" customWidth="1"/>
    <col min="1280" max="1280" width="6.42578125" style="488" customWidth="1"/>
    <col min="1281" max="1281" width="5.28515625" style="488" customWidth="1"/>
    <col min="1282" max="1282" width="23" style="488" customWidth="1"/>
    <col min="1283" max="1283" width="9.42578125" style="488" customWidth="1"/>
    <col min="1284" max="1284" width="10.28515625" style="488" customWidth="1"/>
    <col min="1285" max="1285" width="16.85546875" style="488" customWidth="1"/>
    <col min="1286" max="1286" width="10" style="488" bestFit="1" customWidth="1"/>
    <col min="1287" max="1287" width="13.5703125" style="488" customWidth="1"/>
    <col min="1288" max="1288" width="8.42578125" style="488" bestFit="1" customWidth="1"/>
    <col min="1289" max="1289" width="12.140625" style="488" customWidth="1"/>
    <col min="1290" max="1290" width="14.42578125" style="488" customWidth="1"/>
    <col min="1291" max="1291" width="23.140625" style="488" customWidth="1"/>
    <col min="1292" max="1295" width="16.140625" style="488" customWidth="1"/>
    <col min="1296" max="1300" width="18.7109375" style="488" customWidth="1"/>
    <col min="1301" max="1301" width="33.140625" style="488" customWidth="1"/>
    <col min="1302" max="1532" width="11.42578125" style="488"/>
    <col min="1533" max="1533" width="5.42578125" style="488" customWidth="1"/>
    <col min="1534" max="1534" width="13.42578125" style="488" customWidth="1"/>
    <col min="1535" max="1535" width="8" style="488" bestFit="1" customWidth="1"/>
    <col min="1536" max="1536" width="6.42578125" style="488" customWidth="1"/>
    <col min="1537" max="1537" width="5.28515625" style="488" customWidth="1"/>
    <col min="1538" max="1538" width="23" style="488" customWidth="1"/>
    <col min="1539" max="1539" width="9.42578125" style="488" customWidth="1"/>
    <col min="1540" max="1540" width="10.28515625" style="488" customWidth="1"/>
    <col min="1541" max="1541" width="16.85546875" style="488" customWidth="1"/>
    <col min="1542" max="1542" width="10" style="488" bestFit="1" customWidth="1"/>
    <col min="1543" max="1543" width="13.5703125" style="488" customWidth="1"/>
    <col min="1544" max="1544" width="8.42578125" style="488" bestFit="1" customWidth="1"/>
    <col min="1545" max="1545" width="12.140625" style="488" customWidth="1"/>
    <col min="1546" max="1546" width="14.42578125" style="488" customWidth="1"/>
    <col min="1547" max="1547" width="23.140625" style="488" customWidth="1"/>
    <col min="1548" max="1551" width="16.140625" style="488" customWidth="1"/>
    <col min="1552" max="1556" width="18.7109375" style="488" customWidth="1"/>
    <col min="1557" max="1557" width="33.140625" style="488" customWidth="1"/>
    <col min="1558" max="1788" width="11.42578125" style="488"/>
    <col min="1789" max="1789" width="5.42578125" style="488" customWidth="1"/>
    <col min="1790" max="1790" width="13.42578125" style="488" customWidth="1"/>
    <col min="1791" max="1791" width="8" style="488" bestFit="1" customWidth="1"/>
    <col min="1792" max="1792" width="6.42578125" style="488" customWidth="1"/>
    <col min="1793" max="1793" width="5.28515625" style="488" customWidth="1"/>
    <col min="1794" max="1794" width="23" style="488" customWidth="1"/>
    <col min="1795" max="1795" width="9.42578125" style="488" customWidth="1"/>
    <col min="1796" max="1796" width="10.28515625" style="488" customWidth="1"/>
    <col min="1797" max="1797" width="16.85546875" style="488" customWidth="1"/>
    <col min="1798" max="1798" width="10" style="488" bestFit="1" customWidth="1"/>
    <col min="1799" max="1799" width="13.5703125" style="488" customWidth="1"/>
    <col min="1800" max="1800" width="8.42578125" style="488" bestFit="1" customWidth="1"/>
    <col min="1801" max="1801" width="12.140625" style="488" customWidth="1"/>
    <col min="1802" max="1802" width="14.42578125" style="488" customWidth="1"/>
    <col min="1803" max="1803" width="23.140625" style="488" customWidth="1"/>
    <col min="1804" max="1807" width="16.140625" style="488" customWidth="1"/>
    <col min="1808" max="1812" width="18.7109375" style="488" customWidth="1"/>
    <col min="1813" max="1813" width="33.140625" style="488" customWidth="1"/>
    <col min="1814" max="2044" width="11.42578125" style="488"/>
    <col min="2045" max="2045" width="5.42578125" style="488" customWidth="1"/>
    <col min="2046" max="2046" width="13.42578125" style="488" customWidth="1"/>
    <col min="2047" max="2047" width="8" style="488" bestFit="1" customWidth="1"/>
    <col min="2048" max="2048" width="6.42578125" style="488" customWidth="1"/>
    <col min="2049" max="2049" width="5.28515625" style="488" customWidth="1"/>
    <col min="2050" max="2050" width="23" style="488" customWidth="1"/>
    <col min="2051" max="2051" width="9.42578125" style="488" customWidth="1"/>
    <col min="2052" max="2052" width="10.28515625" style="488" customWidth="1"/>
    <col min="2053" max="2053" width="16.85546875" style="488" customWidth="1"/>
    <col min="2054" max="2054" width="10" style="488" bestFit="1" customWidth="1"/>
    <col min="2055" max="2055" width="13.5703125" style="488" customWidth="1"/>
    <col min="2056" max="2056" width="8.42578125" style="488" bestFit="1" customWidth="1"/>
    <col min="2057" max="2057" width="12.140625" style="488" customWidth="1"/>
    <col min="2058" max="2058" width="14.42578125" style="488" customWidth="1"/>
    <col min="2059" max="2059" width="23.140625" style="488" customWidth="1"/>
    <col min="2060" max="2063" width="16.140625" style="488" customWidth="1"/>
    <col min="2064" max="2068" width="18.7109375" style="488" customWidth="1"/>
    <col min="2069" max="2069" width="33.140625" style="488" customWidth="1"/>
    <col min="2070" max="2300" width="11.42578125" style="488"/>
    <col min="2301" max="2301" width="5.42578125" style="488" customWidth="1"/>
    <col min="2302" max="2302" width="13.42578125" style="488" customWidth="1"/>
    <col min="2303" max="2303" width="8" style="488" bestFit="1" customWidth="1"/>
    <col min="2304" max="2304" width="6.42578125" style="488" customWidth="1"/>
    <col min="2305" max="2305" width="5.28515625" style="488" customWidth="1"/>
    <col min="2306" max="2306" width="23" style="488" customWidth="1"/>
    <col min="2307" max="2307" width="9.42578125" style="488" customWidth="1"/>
    <col min="2308" max="2308" width="10.28515625" style="488" customWidth="1"/>
    <col min="2309" max="2309" width="16.85546875" style="488" customWidth="1"/>
    <col min="2310" max="2310" width="10" style="488" bestFit="1" customWidth="1"/>
    <col min="2311" max="2311" width="13.5703125" style="488" customWidth="1"/>
    <col min="2312" max="2312" width="8.42578125" style="488" bestFit="1" customWidth="1"/>
    <col min="2313" max="2313" width="12.140625" style="488" customWidth="1"/>
    <col min="2314" max="2314" width="14.42578125" style="488" customWidth="1"/>
    <col min="2315" max="2315" width="23.140625" style="488" customWidth="1"/>
    <col min="2316" max="2319" width="16.140625" style="488" customWidth="1"/>
    <col min="2320" max="2324" width="18.7109375" style="488" customWidth="1"/>
    <col min="2325" max="2325" width="33.140625" style="488" customWidth="1"/>
    <col min="2326" max="2556" width="11.42578125" style="488"/>
    <col min="2557" max="2557" width="5.42578125" style="488" customWidth="1"/>
    <col min="2558" max="2558" width="13.42578125" style="488" customWidth="1"/>
    <col min="2559" max="2559" width="8" style="488" bestFit="1" customWidth="1"/>
    <col min="2560" max="2560" width="6.42578125" style="488" customWidth="1"/>
    <col min="2561" max="2561" width="5.28515625" style="488" customWidth="1"/>
    <col min="2562" max="2562" width="23" style="488" customWidth="1"/>
    <col min="2563" max="2563" width="9.42578125" style="488" customWidth="1"/>
    <col min="2564" max="2564" width="10.28515625" style="488" customWidth="1"/>
    <col min="2565" max="2565" width="16.85546875" style="488" customWidth="1"/>
    <col min="2566" max="2566" width="10" style="488" bestFit="1" customWidth="1"/>
    <col min="2567" max="2567" width="13.5703125" style="488" customWidth="1"/>
    <col min="2568" max="2568" width="8.42578125" style="488" bestFit="1" customWidth="1"/>
    <col min="2569" max="2569" width="12.140625" style="488" customWidth="1"/>
    <col min="2570" max="2570" width="14.42578125" style="488" customWidth="1"/>
    <col min="2571" max="2571" width="23.140625" style="488" customWidth="1"/>
    <col min="2572" max="2575" width="16.140625" style="488" customWidth="1"/>
    <col min="2576" max="2580" width="18.7109375" style="488" customWidth="1"/>
    <col min="2581" max="2581" width="33.140625" style="488" customWidth="1"/>
    <col min="2582" max="2812" width="11.42578125" style="488"/>
    <col min="2813" max="2813" width="5.42578125" style="488" customWidth="1"/>
    <col min="2814" max="2814" width="13.42578125" style="488" customWidth="1"/>
    <col min="2815" max="2815" width="8" style="488" bestFit="1" customWidth="1"/>
    <col min="2816" max="2816" width="6.42578125" style="488" customWidth="1"/>
    <col min="2817" max="2817" width="5.28515625" style="488" customWidth="1"/>
    <col min="2818" max="2818" width="23" style="488" customWidth="1"/>
    <col min="2819" max="2819" width="9.42578125" style="488" customWidth="1"/>
    <col min="2820" max="2820" width="10.28515625" style="488" customWidth="1"/>
    <col min="2821" max="2821" width="16.85546875" style="488" customWidth="1"/>
    <col min="2822" max="2822" width="10" style="488" bestFit="1" customWidth="1"/>
    <col min="2823" max="2823" width="13.5703125" style="488" customWidth="1"/>
    <col min="2824" max="2824" width="8.42578125" style="488" bestFit="1" customWidth="1"/>
    <col min="2825" max="2825" width="12.140625" style="488" customWidth="1"/>
    <col min="2826" max="2826" width="14.42578125" style="488" customWidth="1"/>
    <col min="2827" max="2827" width="23.140625" style="488" customWidth="1"/>
    <col min="2828" max="2831" width="16.140625" style="488" customWidth="1"/>
    <col min="2832" max="2836" width="18.7109375" style="488" customWidth="1"/>
    <col min="2837" max="2837" width="33.140625" style="488" customWidth="1"/>
    <col min="2838" max="3068" width="11.42578125" style="488"/>
    <col min="3069" max="3069" width="5.42578125" style="488" customWidth="1"/>
    <col min="3070" max="3070" width="13.42578125" style="488" customWidth="1"/>
    <col min="3071" max="3071" width="8" style="488" bestFit="1" customWidth="1"/>
    <col min="3072" max="3072" width="6.42578125" style="488" customWidth="1"/>
    <col min="3073" max="3073" width="5.28515625" style="488" customWidth="1"/>
    <col min="3074" max="3074" width="23" style="488" customWidth="1"/>
    <col min="3075" max="3075" width="9.42578125" style="488" customWidth="1"/>
    <col min="3076" max="3076" width="10.28515625" style="488" customWidth="1"/>
    <col min="3077" max="3077" width="16.85546875" style="488" customWidth="1"/>
    <col min="3078" max="3078" width="10" style="488" bestFit="1" customWidth="1"/>
    <col min="3079" max="3079" width="13.5703125" style="488" customWidth="1"/>
    <col min="3080" max="3080" width="8.42578125" style="488" bestFit="1" customWidth="1"/>
    <col min="3081" max="3081" width="12.140625" style="488" customWidth="1"/>
    <col min="3082" max="3082" width="14.42578125" style="488" customWidth="1"/>
    <col min="3083" max="3083" width="23.140625" style="488" customWidth="1"/>
    <col min="3084" max="3087" width="16.140625" style="488" customWidth="1"/>
    <col min="3088" max="3092" width="18.7109375" style="488" customWidth="1"/>
    <col min="3093" max="3093" width="33.140625" style="488" customWidth="1"/>
    <col min="3094" max="3324" width="11.42578125" style="488"/>
    <col min="3325" max="3325" width="5.42578125" style="488" customWidth="1"/>
    <col min="3326" max="3326" width="13.42578125" style="488" customWidth="1"/>
    <col min="3327" max="3327" width="8" style="488" bestFit="1" customWidth="1"/>
    <col min="3328" max="3328" width="6.42578125" style="488" customWidth="1"/>
    <col min="3329" max="3329" width="5.28515625" style="488" customWidth="1"/>
    <col min="3330" max="3330" width="23" style="488" customWidth="1"/>
    <col min="3331" max="3331" width="9.42578125" style="488" customWidth="1"/>
    <col min="3332" max="3332" width="10.28515625" style="488" customWidth="1"/>
    <col min="3333" max="3333" width="16.85546875" style="488" customWidth="1"/>
    <col min="3334" max="3334" width="10" style="488" bestFit="1" customWidth="1"/>
    <col min="3335" max="3335" width="13.5703125" style="488" customWidth="1"/>
    <col min="3336" max="3336" width="8.42578125" style="488" bestFit="1" customWidth="1"/>
    <col min="3337" max="3337" width="12.140625" style="488" customWidth="1"/>
    <col min="3338" max="3338" width="14.42578125" style="488" customWidth="1"/>
    <col min="3339" max="3339" width="23.140625" style="488" customWidth="1"/>
    <col min="3340" max="3343" width="16.140625" style="488" customWidth="1"/>
    <col min="3344" max="3348" width="18.7109375" style="488" customWidth="1"/>
    <col min="3349" max="3349" width="33.140625" style="488" customWidth="1"/>
    <col min="3350" max="3580" width="11.42578125" style="488"/>
    <col min="3581" max="3581" width="5.42578125" style="488" customWidth="1"/>
    <col min="3582" max="3582" width="13.42578125" style="488" customWidth="1"/>
    <col min="3583" max="3583" width="8" style="488" bestFit="1" customWidth="1"/>
    <col min="3584" max="3584" width="6.42578125" style="488" customWidth="1"/>
    <col min="3585" max="3585" width="5.28515625" style="488" customWidth="1"/>
    <col min="3586" max="3586" width="23" style="488" customWidth="1"/>
    <col min="3587" max="3587" width="9.42578125" style="488" customWidth="1"/>
    <col min="3588" max="3588" width="10.28515625" style="488" customWidth="1"/>
    <col min="3589" max="3589" width="16.85546875" style="488" customWidth="1"/>
    <col min="3590" max="3590" width="10" style="488" bestFit="1" customWidth="1"/>
    <col min="3591" max="3591" width="13.5703125" style="488" customWidth="1"/>
    <col min="3592" max="3592" width="8.42578125" style="488" bestFit="1" customWidth="1"/>
    <col min="3593" max="3593" width="12.140625" style="488" customWidth="1"/>
    <col min="3594" max="3594" width="14.42578125" style="488" customWidth="1"/>
    <col min="3595" max="3595" width="23.140625" style="488" customWidth="1"/>
    <col min="3596" max="3599" width="16.140625" style="488" customWidth="1"/>
    <col min="3600" max="3604" width="18.7109375" style="488" customWidth="1"/>
    <col min="3605" max="3605" width="33.140625" style="488" customWidth="1"/>
    <col min="3606" max="3836" width="11.42578125" style="488"/>
    <col min="3837" max="3837" width="5.42578125" style="488" customWidth="1"/>
    <col min="3838" max="3838" width="13.42578125" style="488" customWidth="1"/>
    <col min="3839" max="3839" width="8" style="488" bestFit="1" customWidth="1"/>
    <col min="3840" max="3840" width="6.42578125" style="488" customWidth="1"/>
    <col min="3841" max="3841" width="5.28515625" style="488" customWidth="1"/>
    <col min="3842" max="3842" width="23" style="488" customWidth="1"/>
    <col min="3843" max="3843" width="9.42578125" style="488" customWidth="1"/>
    <col min="3844" max="3844" width="10.28515625" style="488" customWidth="1"/>
    <col min="3845" max="3845" width="16.85546875" style="488" customWidth="1"/>
    <col min="3846" max="3846" width="10" style="488" bestFit="1" customWidth="1"/>
    <col min="3847" max="3847" width="13.5703125" style="488" customWidth="1"/>
    <col min="3848" max="3848" width="8.42578125" style="488" bestFit="1" customWidth="1"/>
    <col min="3849" max="3849" width="12.140625" style="488" customWidth="1"/>
    <col min="3850" max="3850" width="14.42578125" style="488" customWidth="1"/>
    <col min="3851" max="3851" width="23.140625" style="488" customWidth="1"/>
    <col min="3852" max="3855" width="16.140625" style="488" customWidth="1"/>
    <col min="3856" max="3860" width="18.7109375" style="488" customWidth="1"/>
    <col min="3861" max="3861" width="33.140625" style="488" customWidth="1"/>
    <col min="3862" max="4092" width="11.42578125" style="488"/>
    <col min="4093" max="4093" width="5.42578125" style="488" customWidth="1"/>
    <col min="4094" max="4094" width="13.42578125" style="488" customWidth="1"/>
    <col min="4095" max="4095" width="8" style="488" bestFit="1" customWidth="1"/>
    <col min="4096" max="4096" width="6.42578125" style="488" customWidth="1"/>
    <col min="4097" max="4097" width="5.28515625" style="488" customWidth="1"/>
    <col min="4098" max="4098" width="23" style="488" customWidth="1"/>
    <col min="4099" max="4099" width="9.42578125" style="488" customWidth="1"/>
    <col min="4100" max="4100" width="10.28515625" style="488" customWidth="1"/>
    <col min="4101" max="4101" width="16.85546875" style="488" customWidth="1"/>
    <col min="4102" max="4102" width="10" style="488" bestFit="1" customWidth="1"/>
    <col min="4103" max="4103" width="13.5703125" style="488" customWidth="1"/>
    <col min="4104" max="4104" width="8.42578125" style="488" bestFit="1" customWidth="1"/>
    <col min="4105" max="4105" width="12.140625" style="488" customWidth="1"/>
    <col min="4106" max="4106" width="14.42578125" style="488" customWidth="1"/>
    <col min="4107" max="4107" width="23.140625" style="488" customWidth="1"/>
    <col min="4108" max="4111" width="16.140625" style="488" customWidth="1"/>
    <col min="4112" max="4116" width="18.7109375" style="488" customWidth="1"/>
    <col min="4117" max="4117" width="33.140625" style="488" customWidth="1"/>
    <col min="4118" max="4348" width="11.42578125" style="488"/>
    <col min="4349" max="4349" width="5.42578125" style="488" customWidth="1"/>
    <col min="4350" max="4350" width="13.42578125" style="488" customWidth="1"/>
    <col min="4351" max="4351" width="8" style="488" bestFit="1" customWidth="1"/>
    <col min="4352" max="4352" width="6.42578125" style="488" customWidth="1"/>
    <col min="4353" max="4353" width="5.28515625" style="488" customWidth="1"/>
    <col min="4354" max="4354" width="23" style="488" customWidth="1"/>
    <col min="4355" max="4355" width="9.42578125" style="488" customWidth="1"/>
    <col min="4356" max="4356" width="10.28515625" style="488" customWidth="1"/>
    <col min="4357" max="4357" width="16.85546875" style="488" customWidth="1"/>
    <col min="4358" max="4358" width="10" style="488" bestFit="1" customWidth="1"/>
    <col min="4359" max="4359" width="13.5703125" style="488" customWidth="1"/>
    <col min="4360" max="4360" width="8.42578125" style="488" bestFit="1" customWidth="1"/>
    <col min="4361" max="4361" width="12.140625" style="488" customWidth="1"/>
    <col min="4362" max="4362" width="14.42578125" style="488" customWidth="1"/>
    <col min="4363" max="4363" width="23.140625" style="488" customWidth="1"/>
    <col min="4364" max="4367" width="16.140625" style="488" customWidth="1"/>
    <col min="4368" max="4372" width="18.7109375" style="488" customWidth="1"/>
    <col min="4373" max="4373" width="33.140625" style="488" customWidth="1"/>
    <col min="4374" max="4604" width="11.42578125" style="488"/>
    <col min="4605" max="4605" width="5.42578125" style="488" customWidth="1"/>
    <col min="4606" max="4606" width="13.42578125" style="488" customWidth="1"/>
    <col min="4607" max="4607" width="8" style="488" bestFit="1" customWidth="1"/>
    <col min="4608" max="4608" width="6.42578125" style="488" customWidth="1"/>
    <col min="4609" max="4609" width="5.28515625" style="488" customWidth="1"/>
    <col min="4610" max="4610" width="23" style="488" customWidth="1"/>
    <col min="4611" max="4611" width="9.42578125" style="488" customWidth="1"/>
    <col min="4612" max="4612" width="10.28515625" style="488" customWidth="1"/>
    <col min="4613" max="4613" width="16.85546875" style="488" customWidth="1"/>
    <col min="4614" max="4614" width="10" style="488" bestFit="1" customWidth="1"/>
    <col min="4615" max="4615" width="13.5703125" style="488" customWidth="1"/>
    <col min="4616" max="4616" width="8.42578125" style="488" bestFit="1" customWidth="1"/>
    <col min="4617" max="4617" width="12.140625" style="488" customWidth="1"/>
    <col min="4618" max="4618" width="14.42578125" style="488" customWidth="1"/>
    <col min="4619" max="4619" width="23.140625" style="488" customWidth="1"/>
    <col min="4620" max="4623" width="16.140625" style="488" customWidth="1"/>
    <col min="4624" max="4628" width="18.7109375" style="488" customWidth="1"/>
    <col min="4629" max="4629" width="33.140625" style="488" customWidth="1"/>
    <col min="4630" max="4860" width="11.42578125" style="488"/>
    <col min="4861" max="4861" width="5.42578125" style="488" customWidth="1"/>
    <col min="4862" max="4862" width="13.42578125" style="488" customWidth="1"/>
    <col min="4863" max="4863" width="8" style="488" bestFit="1" customWidth="1"/>
    <col min="4864" max="4864" width="6.42578125" style="488" customWidth="1"/>
    <col min="4865" max="4865" width="5.28515625" style="488" customWidth="1"/>
    <col min="4866" max="4866" width="23" style="488" customWidth="1"/>
    <col min="4867" max="4867" width="9.42578125" style="488" customWidth="1"/>
    <col min="4868" max="4868" width="10.28515625" style="488" customWidth="1"/>
    <col min="4869" max="4869" width="16.85546875" style="488" customWidth="1"/>
    <col min="4870" max="4870" width="10" style="488" bestFit="1" customWidth="1"/>
    <col min="4871" max="4871" width="13.5703125" style="488" customWidth="1"/>
    <col min="4872" max="4872" width="8.42578125" style="488" bestFit="1" customWidth="1"/>
    <col min="4873" max="4873" width="12.140625" style="488" customWidth="1"/>
    <col min="4874" max="4874" width="14.42578125" style="488" customWidth="1"/>
    <col min="4875" max="4875" width="23.140625" style="488" customWidth="1"/>
    <col min="4876" max="4879" width="16.140625" style="488" customWidth="1"/>
    <col min="4880" max="4884" width="18.7109375" style="488" customWidth="1"/>
    <col min="4885" max="4885" width="33.140625" style="488" customWidth="1"/>
    <col min="4886" max="5116" width="11.42578125" style="488"/>
    <col min="5117" max="5117" width="5.42578125" style="488" customWidth="1"/>
    <col min="5118" max="5118" width="13.42578125" style="488" customWidth="1"/>
    <col min="5119" max="5119" width="8" style="488" bestFit="1" customWidth="1"/>
    <col min="5120" max="5120" width="6.42578125" style="488" customWidth="1"/>
    <col min="5121" max="5121" width="5.28515625" style="488" customWidth="1"/>
    <col min="5122" max="5122" width="23" style="488" customWidth="1"/>
    <col min="5123" max="5123" width="9.42578125" style="488" customWidth="1"/>
    <col min="5124" max="5124" width="10.28515625" style="488" customWidth="1"/>
    <col min="5125" max="5125" width="16.85546875" style="488" customWidth="1"/>
    <col min="5126" max="5126" width="10" style="488" bestFit="1" customWidth="1"/>
    <col min="5127" max="5127" width="13.5703125" style="488" customWidth="1"/>
    <col min="5128" max="5128" width="8.42578125" style="488" bestFit="1" customWidth="1"/>
    <col min="5129" max="5129" width="12.140625" style="488" customWidth="1"/>
    <col min="5130" max="5130" width="14.42578125" style="488" customWidth="1"/>
    <col min="5131" max="5131" width="23.140625" style="488" customWidth="1"/>
    <col min="5132" max="5135" width="16.140625" style="488" customWidth="1"/>
    <col min="5136" max="5140" width="18.7109375" style="488" customWidth="1"/>
    <col min="5141" max="5141" width="33.140625" style="488" customWidth="1"/>
    <col min="5142" max="5372" width="11.42578125" style="488"/>
    <col min="5373" max="5373" width="5.42578125" style="488" customWidth="1"/>
    <col min="5374" max="5374" width="13.42578125" style="488" customWidth="1"/>
    <col min="5375" max="5375" width="8" style="488" bestFit="1" customWidth="1"/>
    <col min="5376" max="5376" width="6.42578125" style="488" customWidth="1"/>
    <col min="5377" max="5377" width="5.28515625" style="488" customWidth="1"/>
    <col min="5378" max="5378" width="23" style="488" customWidth="1"/>
    <col min="5379" max="5379" width="9.42578125" style="488" customWidth="1"/>
    <col min="5380" max="5380" width="10.28515625" style="488" customWidth="1"/>
    <col min="5381" max="5381" width="16.85546875" style="488" customWidth="1"/>
    <col min="5382" max="5382" width="10" style="488" bestFit="1" customWidth="1"/>
    <col min="5383" max="5383" width="13.5703125" style="488" customWidth="1"/>
    <col min="5384" max="5384" width="8.42578125" style="488" bestFit="1" customWidth="1"/>
    <col min="5385" max="5385" width="12.140625" style="488" customWidth="1"/>
    <col min="5386" max="5386" width="14.42578125" style="488" customWidth="1"/>
    <col min="5387" max="5387" width="23.140625" style="488" customWidth="1"/>
    <col min="5388" max="5391" width="16.140625" style="488" customWidth="1"/>
    <col min="5392" max="5396" width="18.7109375" style="488" customWidth="1"/>
    <col min="5397" max="5397" width="33.140625" style="488" customWidth="1"/>
    <col min="5398" max="5628" width="11.42578125" style="488"/>
    <col min="5629" max="5629" width="5.42578125" style="488" customWidth="1"/>
    <col min="5630" max="5630" width="13.42578125" style="488" customWidth="1"/>
    <col min="5631" max="5631" width="8" style="488" bestFit="1" customWidth="1"/>
    <col min="5632" max="5632" width="6.42578125" style="488" customWidth="1"/>
    <col min="5633" max="5633" width="5.28515625" style="488" customWidth="1"/>
    <col min="5634" max="5634" width="23" style="488" customWidth="1"/>
    <col min="5635" max="5635" width="9.42578125" style="488" customWidth="1"/>
    <col min="5636" max="5636" width="10.28515625" style="488" customWidth="1"/>
    <col min="5637" max="5637" width="16.85546875" style="488" customWidth="1"/>
    <col min="5638" max="5638" width="10" style="488" bestFit="1" customWidth="1"/>
    <col min="5639" max="5639" width="13.5703125" style="488" customWidth="1"/>
    <col min="5640" max="5640" width="8.42578125" style="488" bestFit="1" customWidth="1"/>
    <col min="5641" max="5641" width="12.140625" style="488" customWidth="1"/>
    <col min="5642" max="5642" width="14.42578125" style="488" customWidth="1"/>
    <col min="5643" max="5643" width="23.140625" style="488" customWidth="1"/>
    <col min="5644" max="5647" width="16.140625" style="488" customWidth="1"/>
    <col min="5648" max="5652" width="18.7109375" style="488" customWidth="1"/>
    <col min="5653" max="5653" width="33.140625" style="488" customWidth="1"/>
    <col min="5654" max="5884" width="11.42578125" style="488"/>
    <col min="5885" max="5885" width="5.42578125" style="488" customWidth="1"/>
    <col min="5886" max="5886" width="13.42578125" style="488" customWidth="1"/>
    <col min="5887" max="5887" width="8" style="488" bestFit="1" customWidth="1"/>
    <col min="5888" max="5888" width="6.42578125" style="488" customWidth="1"/>
    <col min="5889" max="5889" width="5.28515625" style="488" customWidth="1"/>
    <col min="5890" max="5890" width="23" style="488" customWidth="1"/>
    <col min="5891" max="5891" width="9.42578125" style="488" customWidth="1"/>
    <col min="5892" max="5892" width="10.28515625" style="488" customWidth="1"/>
    <col min="5893" max="5893" width="16.85546875" style="488" customWidth="1"/>
    <col min="5894" max="5894" width="10" style="488" bestFit="1" customWidth="1"/>
    <col min="5895" max="5895" width="13.5703125" style="488" customWidth="1"/>
    <col min="5896" max="5896" width="8.42578125" style="488" bestFit="1" customWidth="1"/>
    <col min="5897" max="5897" width="12.140625" style="488" customWidth="1"/>
    <col min="5898" max="5898" width="14.42578125" style="488" customWidth="1"/>
    <col min="5899" max="5899" width="23.140625" style="488" customWidth="1"/>
    <col min="5900" max="5903" width="16.140625" style="488" customWidth="1"/>
    <col min="5904" max="5908" width="18.7109375" style="488" customWidth="1"/>
    <col min="5909" max="5909" width="33.140625" style="488" customWidth="1"/>
    <col min="5910" max="6140" width="11.42578125" style="488"/>
    <col min="6141" max="6141" width="5.42578125" style="488" customWidth="1"/>
    <col min="6142" max="6142" width="13.42578125" style="488" customWidth="1"/>
    <col min="6143" max="6143" width="8" style="488" bestFit="1" customWidth="1"/>
    <col min="6144" max="6144" width="6.42578125" style="488" customWidth="1"/>
    <col min="6145" max="6145" width="5.28515625" style="488" customWidth="1"/>
    <col min="6146" max="6146" width="23" style="488" customWidth="1"/>
    <col min="6147" max="6147" width="9.42578125" style="488" customWidth="1"/>
    <col min="6148" max="6148" width="10.28515625" style="488" customWidth="1"/>
    <col min="6149" max="6149" width="16.85546875" style="488" customWidth="1"/>
    <col min="6150" max="6150" width="10" style="488" bestFit="1" customWidth="1"/>
    <col min="6151" max="6151" width="13.5703125" style="488" customWidth="1"/>
    <col min="6152" max="6152" width="8.42578125" style="488" bestFit="1" customWidth="1"/>
    <col min="6153" max="6153" width="12.140625" style="488" customWidth="1"/>
    <col min="6154" max="6154" width="14.42578125" style="488" customWidth="1"/>
    <col min="6155" max="6155" width="23.140625" style="488" customWidth="1"/>
    <col min="6156" max="6159" width="16.140625" style="488" customWidth="1"/>
    <col min="6160" max="6164" width="18.7109375" style="488" customWidth="1"/>
    <col min="6165" max="6165" width="33.140625" style="488" customWidth="1"/>
    <col min="6166" max="6396" width="11.42578125" style="488"/>
    <col min="6397" max="6397" width="5.42578125" style="488" customWidth="1"/>
    <col min="6398" max="6398" width="13.42578125" style="488" customWidth="1"/>
    <col min="6399" max="6399" width="8" style="488" bestFit="1" customWidth="1"/>
    <col min="6400" max="6400" width="6.42578125" style="488" customWidth="1"/>
    <col min="6401" max="6401" width="5.28515625" style="488" customWidth="1"/>
    <col min="6402" max="6402" width="23" style="488" customWidth="1"/>
    <col min="6403" max="6403" width="9.42578125" style="488" customWidth="1"/>
    <col min="6404" max="6404" width="10.28515625" style="488" customWidth="1"/>
    <col min="6405" max="6405" width="16.85546875" style="488" customWidth="1"/>
    <col min="6406" max="6406" width="10" style="488" bestFit="1" customWidth="1"/>
    <col min="6407" max="6407" width="13.5703125" style="488" customWidth="1"/>
    <col min="6408" max="6408" width="8.42578125" style="488" bestFit="1" customWidth="1"/>
    <col min="6409" max="6409" width="12.140625" style="488" customWidth="1"/>
    <col min="6410" max="6410" width="14.42578125" style="488" customWidth="1"/>
    <col min="6411" max="6411" width="23.140625" style="488" customWidth="1"/>
    <col min="6412" max="6415" width="16.140625" style="488" customWidth="1"/>
    <col min="6416" max="6420" width="18.7109375" style="488" customWidth="1"/>
    <col min="6421" max="6421" width="33.140625" style="488" customWidth="1"/>
    <col min="6422" max="6652" width="11.42578125" style="488"/>
    <col min="6653" max="6653" width="5.42578125" style="488" customWidth="1"/>
    <col min="6654" max="6654" width="13.42578125" style="488" customWidth="1"/>
    <col min="6655" max="6655" width="8" style="488" bestFit="1" customWidth="1"/>
    <col min="6656" max="6656" width="6.42578125" style="488" customWidth="1"/>
    <col min="6657" max="6657" width="5.28515625" style="488" customWidth="1"/>
    <col min="6658" max="6658" width="23" style="488" customWidth="1"/>
    <col min="6659" max="6659" width="9.42578125" style="488" customWidth="1"/>
    <col min="6660" max="6660" width="10.28515625" style="488" customWidth="1"/>
    <col min="6661" max="6661" width="16.85546875" style="488" customWidth="1"/>
    <col min="6662" max="6662" width="10" style="488" bestFit="1" customWidth="1"/>
    <col min="6663" max="6663" width="13.5703125" style="488" customWidth="1"/>
    <col min="6664" max="6664" width="8.42578125" style="488" bestFit="1" customWidth="1"/>
    <col min="6665" max="6665" width="12.140625" style="488" customWidth="1"/>
    <col min="6666" max="6666" width="14.42578125" style="488" customWidth="1"/>
    <col min="6667" max="6667" width="23.140625" style="488" customWidth="1"/>
    <col min="6668" max="6671" width="16.140625" style="488" customWidth="1"/>
    <col min="6672" max="6676" width="18.7109375" style="488" customWidth="1"/>
    <col min="6677" max="6677" width="33.140625" style="488" customWidth="1"/>
    <col min="6678" max="6908" width="11.42578125" style="488"/>
    <col min="6909" max="6909" width="5.42578125" style="488" customWidth="1"/>
    <col min="6910" max="6910" width="13.42578125" style="488" customWidth="1"/>
    <col min="6911" max="6911" width="8" style="488" bestFit="1" customWidth="1"/>
    <col min="6912" max="6912" width="6.42578125" style="488" customWidth="1"/>
    <col min="6913" max="6913" width="5.28515625" style="488" customWidth="1"/>
    <col min="6914" max="6914" width="23" style="488" customWidth="1"/>
    <col min="6915" max="6915" width="9.42578125" style="488" customWidth="1"/>
    <col min="6916" max="6916" width="10.28515625" style="488" customWidth="1"/>
    <col min="6917" max="6917" width="16.85546875" style="488" customWidth="1"/>
    <col min="6918" max="6918" width="10" style="488" bestFit="1" customWidth="1"/>
    <col min="6919" max="6919" width="13.5703125" style="488" customWidth="1"/>
    <col min="6920" max="6920" width="8.42578125" style="488" bestFit="1" customWidth="1"/>
    <col min="6921" max="6921" width="12.140625" style="488" customWidth="1"/>
    <col min="6922" max="6922" width="14.42578125" style="488" customWidth="1"/>
    <col min="6923" max="6923" width="23.140625" style="488" customWidth="1"/>
    <col min="6924" max="6927" width="16.140625" style="488" customWidth="1"/>
    <col min="6928" max="6932" width="18.7109375" style="488" customWidth="1"/>
    <col min="6933" max="6933" width="33.140625" style="488" customWidth="1"/>
    <col min="6934" max="7164" width="11.42578125" style="488"/>
    <col min="7165" max="7165" width="5.42578125" style="488" customWidth="1"/>
    <col min="7166" max="7166" width="13.42578125" style="488" customWidth="1"/>
    <col min="7167" max="7167" width="8" style="488" bestFit="1" customWidth="1"/>
    <col min="7168" max="7168" width="6.42578125" style="488" customWidth="1"/>
    <col min="7169" max="7169" width="5.28515625" style="488" customWidth="1"/>
    <col min="7170" max="7170" width="23" style="488" customWidth="1"/>
    <col min="7171" max="7171" width="9.42578125" style="488" customWidth="1"/>
    <col min="7172" max="7172" width="10.28515625" style="488" customWidth="1"/>
    <col min="7173" max="7173" width="16.85546875" style="488" customWidth="1"/>
    <col min="7174" max="7174" width="10" style="488" bestFit="1" customWidth="1"/>
    <col min="7175" max="7175" width="13.5703125" style="488" customWidth="1"/>
    <col min="7176" max="7176" width="8.42578125" style="488" bestFit="1" customWidth="1"/>
    <col min="7177" max="7177" width="12.140625" style="488" customWidth="1"/>
    <col min="7178" max="7178" width="14.42578125" style="488" customWidth="1"/>
    <col min="7179" max="7179" width="23.140625" style="488" customWidth="1"/>
    <col min="7180" max="7183" width="16.140625" style="488" customWidth="1"/>
    <col min="7184" max="7188" width="18.7109375" style="488" customWidth="1"/>
    <col min="7189" max="7189" width="33.140625" style="488" customWidth="1"/>
    <col min="7190" max="7420" width="11.42578125" style="488"/>
    <col min="7421" max="7421" width="5.42578125" style="488" customWidth="1"/>
    <col min="7422" max="7422" width="13.42578125" style="488" customWidth="1"/>
    <col min="7423" max="7423" width="8" style="488" bestFit="1" customWidth="1"/>
    <col min="7424" max="7424" width="6.42578125" style="488" customWidth="1"/>
    <col min="7425" max="7425" width="5.28515625" style="488" customWidth="1"/>
    <col min="7426" max="7426" width="23" style="488" customWidth="1"/>
    <col min="7427" max="7427" width="9.42578125" style="488" customWidth="1"/>
    <col min="7428" max="7428" width="10.28515625" style="488" customWidth="1"/>
    <col min="7429" max="7429" width="16.85546875" style="488" customWidth="1"/>
    <col min="7430" max="7430" width="10" style="488" bestFit="1" customWidth="1"/>
    <col min="7431" max="7431" width="13.5703125" style="488" customWidth="1"/>
    <col min="7432" max="7432" width="8.42578125" style="488" bestFit="1" customWidth="1"/>
    <col min="7433" max="7433" width="12.140625" style="488" customWidth="1"/>
    <col min="7434" max="7434" width="14.42578125" style="488" customWidth="1"/>
    <col min="7435" max="7435" width="23.140625" style="488" customWidth="1"/>
    <col min="7436" max="7439" width="16.140625" style="488" customWidth="1"/>
    <col min="7440" max="7444" width="18.7109375" style="488" customWidth="1"/>
    <col min="7445" max="7445" width="33.140625" style="488" customWidth="1"/>
    <col min="7446" max="7676" width="11.42578125" style="488"/>
    <col min="7677" max="7677" width="5.42578125" style="488" customWidth="1"/>
    <col min="7678" max="7678" width="13.42578125" style="488" customWidth="1"/>
    <col min="7679" max="7679" width="8" style="488" bestFit="1" customWidth="1"/>
    <col min="7680" max="7680" width="6.42578125" style="488" customWidth="1"/>
    <col min="7681" max="7681" width="5.28515625" style="488" customWidth="1"/>
    <col min="7682" max="7682" width="23" style="488" customWidth="1"/>
    <col min="7683" max="7683" width="9.42578125" style="488" customWidth="1"/>
    <col min="7684" max="7684" width="10.28515625" style="488" customWidth="1"/>
    <col min="7685" max="7685" width="16.85546875" style="488" customWidth="1"/>
    <col min="7686" max="7686" width="10" style="488" bestFit="1" customWidth="1"/>
    <col min="7687" max="7687" width="13.5703125" style="488" customWidth="1"/>
    <col min="7688" max="7688" width="8.42578125" style="488" bestFit="1" customWidth="1"/>
    <col min="7689" max="7689" width="12.140625" style="488" customWidth="1"/>
    <col min="7690" max="7690" width="14.42578125" style="488" customWidth="1"/>
    <col min="7691" max="7691" width="23.140625" style="488" customWidth="1"/>
    <col min="7692" max="7695" width="16.140625" style="488" customWidth="1"/>
    <col min="7696" max="7700" width="18.7109375" style="488" customWidth="1"/>
    <col min="7701" max="7701" width="33.140625" style="488" customWidth="1"/>
    <col min="7702" max="7932" width="11.42578125" style="488"/>
    <col min="7933" max="7933" width="5.42578125" style="488" customWidth="1"/>
    <col min="7934" max="7934" width="13.42578125" style="488" customWidth="1"/>
    <col min="7935" max="7935" width="8" style="488" bestFit="1" customWidth="1"/>
    <col min="7936" max="7936" width="6.42578125" style="488" customWidth="1"/>
    <col min="7937" max="7937" width="5.28515625" style="488" customWidth="1"/>
    <col min="7938" max="7938" width="23" style="488" customWidth="1"/>
    <col min="7939" max="7939" width="9.42578125" style="488" customWidth="1"/>
    <col min="7940" max="7940" width="10.28515625" style="488" customWidth="1"/>
    <col min="7941" max="7941" width="16.85546875" style="488" customWidth="1"/>
    <col min="7942" max="7942" width="10" style="488" bestFit="1" customWidth="1"/>
    <col min="7943" max="7943" width="13.5703125" style="488" customWidth="1"/>
    <col min="7944" max="7944" width="8.42578125" style="488" bestFit="1" customWidth="1"/>
    <col min="7945" max="7945" width="12.140625" style="488" customWidth="1"/>
    <col min="7946" max="7946" width="14.42578125" style="488" customWidth="1"/>
    <col min="7947" max="7947" width="23.140625" style="488" customWidth="1"/>
    <col min="7948" max="7951" width="16.140625" style="488" customWidth="1"/>
    <col min="7952" max="7956" width="18.7109375" style="488" customWidth="1"/>
    <col min="7957" max="7957" width="33.140625" style="488" customWidth="1"/>
    <col min="7958" max="8188" width="11.42578125" style="488"/>
    <col min="8189" max="8189" width="5.42578125" style="488" customWidth="1"/>
    <col min="8190" max="8190" width="13.42578125" style="488" customWidth="1"/>
    <col min="8191" max="8191" width="8" style="488" bestFit="1" customWidth="1"/>
    <col min="8192" max="8192" width="6.42578125" style="488" customWidth="1"/>
    <col min="8193" max="8193" width="5.28515625" style="488" customWidth="1"/>
    <col min="8194" max="8194" width="23" style="488" customWidth="1"/>
    <col min="8195" max="8195" width="9.42578125" style="488" customWidth="1"/>
    <col min="8196" max="8196" width="10.28515625" style="488" customWidth="1"/>
    <col min="8197" max="8197" width="16.85546875" style="488" customWidth="1"/>
    <col min="8198" max="8198" width="10" style="488" bestFit="1" customWidth="1"/>
    <col min="8199" max="8199" width="13.5703125" style="488" customWidth="1"/>
    <col min="8200" max="8200" width="8.42578125" style="488" bestFit="1" customWidth="1"/>
    <col min="8201" max="8201" width="12.140625" style="488" customWidth="1"/>
    <col min="8202" max="8202" width="14.42578125" style="488" customWidth="1"/>
    <col min="8203" max="8203" width="23.140625" style="488" customWidth="1"/>
    <col min="8204" max="8207" width="16.140625" style="488" customWidth="1"/>
    <col min="8208" max="8212" width="18.7109375" style="488" customWidth="1"/>
    <col min="8213" max="8213" width="33.140625" style="488" customWidth="1"/>
    <col min="8214" max="8444" width="11.42578125" style="488"/>
    <col min="8445" max="8445" width="5.42578125" style="488" customWidth="1"/>
    <col min="8446" max="8446" width="13.42578125" style="488" customWidth="1"/>
    <col min="8447" max="8447" width="8" style="488" bestFit="1" customWidth="1"/>
    <col min="8448" max="8448" width="6.42578125" style="488" customWidth="1"/>
    <col min="8449" max="8449" width="5.28515625" style="488" customWidth="1"/>
    <col min="8450" max="8450" width="23" style="488" customWidth="1"/>
    <col min="8451" max="8451" width="9.42578125" style="488" customWidth="1"/>
    <col min="8452" max="8452" width="10.28515625" style="488" customWidth="1"/>
    <col min="8453" max="8453" width="16.85546875" style="488" customWidth="1"/>
    <col min="8454" max="8454" width="10" style="488" bestFit="1" customWidth="1"/>
    <col min="8455" max="8455" width="13.5703125" style="488" customWidth="1"/>
    <col min="8456" max="8456" width="8.42578125" style="488" bestFit="1" customWidth="1"/>
    <col min="8457" max="8457" width="12.140625" style="488" customWidth="1"/>
    <col min="8458" max="8458" width="14.42578125" style="488" customWidth="1"/>
    <col min="8459" max="8459" width="23.140625" style="488" customWidth="1"/>
    <col min="8460" max="8463" width="16.140625" style="488" customWidth="1"/>
    <col min="8464" max="8468" width="18.7109375" style="488" customWidth="1"/>
    <col min="8469" max="8469" width="33.140625" style="488" customWidth="1"/>
    <col min="8470" max="8700" width="11.42578125" style="488"/>
    <col min="8701" max="8701" width="5.42578125" style="488" customWidth="1"/>
    <col min="8702" max="8702" width="13.42578125" style="488" customWidth="1"/>
    <col min="8703" max="8703" width="8" style="488" bestFit="1" customWidth="1"/>
    <col min="8704" max="8704" width="6.42578125" style="488" customWidth="1"/>
    <col min="8705" max="8705" width="5.28515625" style="488" customWidth="1"/>
    <col min="8706" max="8706" width="23" style="488" customWidth="1"/>
    <col min="8707" max="8707" width="9.42578125" style="488" customWidth="1"/>
    <col min="8708" max="8708" width="10.28515625" style="488" customWidth="1"/>
    <col min="8709" max="8709" width="16.85546875" style="488" customWidth="1"/>
    <col min="8710" max="8710" width="10" style="488" bestFit="1" customWidth="1"/>
    <col min="8711" max="8711" width="13.5703125" style="488" customWidth="1"/>
    <col min="8712" max="8712" width="8.42578125" style="488" bestFit="1" customWidth="1"/>
    <col min="8713" max="8713" width="12.140625" style="488" customWidth="1"/>
    <col min="8714" max="8714" width="14.42578125" style="488" customWidth="1"/>
    <col min="8715" max="8715" width="23.140625" style="488" customWidth="1"/>
    <col min="8716" max="8719" width="16.140625" style="488" customWidth="1"/>
    <col min="8720" max="8724" width="18.7109375" style="488" customWidth="1"/>
    <col min="8725" max="8725" width="33.140625" style="488" customWidth="1"/>
    <col min="8726" max="8956" width="11.42578125" style="488"/>
    <col min="8957" max="8957" width="5.42578125" style="488" customWidth="1"/>
    <col min="8958" max="8958" width="13.42578125" style="488" customWidth="1"/>
    <col min="8959" max="8959" width="8" style="488" bestFit="1" customWidth="1"/>
    <col min="8960" max="8960" width="6.42578125" style="488" customWidth="1"/>
    <col min="8961" max="8961" width="5.28515625" style="488" customWidth="1"/>
    <col min="8962" max="8962" width="23" style="488" customWidth="1"/>
    <col min="8963" max="8963" width="9.42578125" style="488" customWidth="1"/>
    <col min="8964" max="8964" width="10.28515625" style="488" customWidth="1"/>
    <col min="8965" max="8965" width="16.85546875" style="488" customWidth="1"/>
    <col min="8966" max="8966" width="10" style="488" bestFit="1" customWidth="1"/>
    <col min="8967" max="8967" width="13.5703125" style="488" customWidth="1"/>
    <col min="8968" max="8968" width="8.42578125" style="488" bestFit="1" customWidth="1"/>
    <col min="8969" max="8969" width="12.140625" style="488" customWidth="1"/>
    <col min="8970" max="8970" width="14.42578125" style="488" customWidth="1"/>
    <col min="8971" max="8971" width="23.140625" style="488" customWidth="1"/>
    <col min="8972" max="8975" width="16.140625" style="488" customWidth="1"/>
    <col min="8976" max="8980" width="18.7109375" style="488" customWidth="1"/>
    <col min="8981" max="8981" width="33.140625" style="488" customWidth="1"/>
    <col min="8982" max="9212" width="11.42578125" style="488"/>
    <col min="9213" max="9213" width="5.42578125" style="488" customWidth="1"/>
    <col min="9214" max="9214" width="13.42578125" style="488" customWidth="1"/>
    <col min="9215" max="9215" width="8" style="488" bestFit="1" customWidth="1"/>
    <col min="9216" max="9216" width="6.42578125" style="488" customWidth="1"/>
    <col min="9217" max="9217" width="5.28515625" style="488" customWidth="1"/>
    <col min="9218" max="9218" width="23" style="488" customWidth="1"/>
    <col min="9219" max="9219" width="9.42578125" style="488" customWidth="1"/>
    <col min="9220" max="9220" width="10.28515625" style="488" customWidth="1"/>
    <col min="9221" max="9221" width="16.85546875" style="488" customWidth="1"/>
    <col min="9222" max="9222" width="10" style="488" bestFit="1" customWidth="1"/>
    <col min="9223" max="9223" width="13.5703125" style="488" customWidth="1"/>
    <col min="9224" max="9224" width="8.42578125" style="488" bestFit="1" customWidth="1"/>
    <col min="9225" max="9225" width="12.140625" style="488" customWidth="1"/>
    <col min="9226" max="9226" width="14.42578125" style="488" customWidth="1"/>
    <col min="9227" max="9227" width="23.140625" style="488" customWidth="1"/>
    <col min="9228" max="9231" width="16.140625" style="488" customWidth="1"/>
    <col min="9232" max="9236" width="18.7109375" style="488" customWidth="1"/>
    <col min="9237" max="9237" width="33.140625" style="488" customWidth="1"/>
    <col min="9238" max="9468" width="11.42578125" style="488"/>
    <col min="9469" max="9469" width="5.42578125" style="488" customWidth="1"/>
    <col min="9470" max="9470" width="13.42578125" style="488" customWidth="1"/>
    <col min="9471" max="9471" width="8" style="488" bestFit="1" customWidth="1"/>
    <col min="9472" max="9472" width="6.42578125" style="488" customWidth="1"/>
    <col min="9473" max="9473" width="5.28515625" style="488" customWidth="1"/>
    <col min="9474" max="9474" width="23" style="488" customWidth="1"/>
    <col min="9475" max="9475" width="9.42578125" style="488" customWidth="1"/>
    <col min="9476" max="9476" width="10.28515625" style="488" customWidth="1"/>
    <col min="9477" max="9477" width="16.85546875" style="488" customWidth="1"/>
    <col min="9478" max="9478" width="10" style="488" bestFit="1" customWidth="1"/>
    <col min="9479" max="9479" width="13.5703125" style="488" customWidth="1"/>
    <col min="9480" max="9480" width="8.42578125" style="488" bestFit="1" customWidth="1"/>
    <col min="9481" max="9481" width="12.140625" style="488" customWidth="1"/>
    <col min="9482" max="9482" width="14.42578125" style="488" customWidth="1"/>
    <col min="9483" max="9483" width="23.140625" style="488" customWidth="1"/>
    <col min="9484" max="9487" width="16.140625" style="488" customWidth="1"/>
    <col min="9488" max="9492" width="18.7109375" style="488" customWidth="1"/>
    <col min="9493" max="9493" width="33.140625" style="488" customWidth="1"/>
    <col min="9494" max="9724" width="11.42578125" style="488"/>
    <col min="9725" max="9725" width="5.42578125" style="488" customWidth="1"/>
    <col min="9726" max="9726" width="13.42578125" style="488" customWidth="1"/>
    <col min="9727" max="9727" width="8" style="488" bestFit="1" customWidth="1"/>
    <col min="9728" max="9728" width="6.42578125" style="488" customWidth="1"/>
    <col min="9729" max="9729" width="5.28515625" style="488" customWidth="1"/>
    <col min="9730" max="9730" width="23" style="488" customWidth="1"/>
    <col min="9731" max="9731" width="9.42578125" style="488" customWidth="1"/>
    <col min="9732" max="9732" width="10.28515625" style="488" customWidth="1"/>
    <col min="9733" max="9733" width="16.85546875" style="488" customWidth="1"/>
    <col min="9734" max="9734" width="10" style="488" bestFit="1" customWidth="1"/>
    <col min="9735" max="9735" width="13.5703125" style="488" customWidth="1"/>
    <col min="9736" max="9736" width="8.42578125" style="488" bestFit="1" customWidth="1"/>
    <col min="9737" max="9737" width="12.140625" style="488" customWidth="1"/>
    <col min="9738" max="9738" width="14.42578125" style="488" customWidth="1"/>
    <col min="9739" max="9739" width="23.140625" style="488" customWidth="1"/>
    <col min="9740" max="9743" width="16.140625" style="488" customWidth="1"/>
    <col min="9744" max="9748" width="18.7109375" style="488" customWidth="1"/>
    <col min="9749" max="9749" width="33.140625" style="488" customWidth="1"/>
    <col min="9750" max="9980" width="11.42578125" style="488"/>
    <col min="9981" max="9981" width="5.42578125" style="488" customWidth="1"/>
    <col min="9982" max="9982" width="13.42578125" style="488" customWidth="1"/>
    <col min="9983" max="9983" width="8" style="488" bestFit="1" customWidth="1"/>
    <col min="9984" max="9984" width="6.42578125" style="488" customWidth="1"/>
    <col min="9985" max="9985" width="5.28515625" style="488" customWidth="1"/>
    <col min="9986" max="9986" width="23" style="488" customWidth="1"/>
    <col min="9987" max="9987" width="9.42578125" style="488" customWidth="1"/>
    <col min="9988" max="9988" width="10.28515625" style="488" customWidth="1"/>
    <col min="9989" max="9989" width="16.85546875" style="488" customWidth="1"/>
    <col min="9990" max="9990" width="10" style="488" bestFit="1" customWidth="1"/>
    <col min="9991" max="9991" width="13.5703125" style="488" customWidth="1"/>
    <col min="9992" max="9992" width="8.42578125" style="488" bestFit="1" customWidth="1"/>
    <col min="9993" max="9993" width="12.140625" style="488" customWidth="1"/>
    <col min="9994" max="9994" width="14.42578125" style="488" customWidth="1"/>
    <col min="9995" max="9995" width="23.140625" style="488" customWidth="1"/>
    <col min="9996" max="9999" width="16.140625" style="488" customWidth="1"/>
    <col min="10000" max="10004" width="18.7109375" style="488" customWidth="1"/>
    <col min="10005" max="10005" width="33.140625" style="488" customWidth="1"/>
    <col min="10006" max="10236" width="11.42578125" style="488"/>
    <col min="10237" max="10237" width="5.42578125" style="488" customWidth="1"/>
    <col min="10238" max="10238" width="13.42578125" style="488" customWidth="1"/>
    <col min="10239" max="10239" width="8" style="488" bestFit="1" customWidth="1"/>
    <col min="10240" max="10240" width="6.42578125" style="488" customWidth="1"/>
    <col min="10241" max="10241" width="5.28515625" style="488" customWidth="1"/>
    <col min="10242" max="10242" width="23" style="488" customWidth="1"/>
    <col min="10243" max="10243" width="9.42578125" style="488" customWidth="1"/>
    <col min="10244" max="10244" width="10.28515625" style="488" customWidth="1"/>
    <col min="10245" max="10245" width="16.85546875" style="488" customWidth="1"/>
    <col min="10246" max="10246" width="10" style="488" bestFit="1" customWidth="1"/>
    <col min="10247" max="10247" width="13.5703125" style="488" customWidth="1"/>
    <col min="10248" max="10248" width="8.42578125" style="488" bestFit="1" customWidth="1"/>
    <col min="10249" max="10249" width="12.140625" style="488" customWidth="1"/>
    <col min="10250" max="10250" width="14.42578125" style="488" customWidth="1"/>
    <col min="10251" max="10251" width="23.140625" style="488" customWidth="1"/>
    <col min="10252" max="10255" width="16.140625" style="488" customWidth="1"/>
    <col min="10256" max="10260" width="18.7109375" style="488" customWidth="1"/>
    <col min="10261" max="10261" width="33.140625" style="488" customWidth="1"/>
    <col min="10262" max="10492" width="11.42578125" style="488"/>
    <col min="10493" max="10493" width="5.42578125" style="488" customWidth="1"/>
    <col min="10494" max="10494" width="13.42578125" style="488" customWidth="1"/>
    <col min="10495" max="10495" width="8" style="488" bestFit="1" customWidth="1"/>
    <col min="10496" max="10496" width="6.42578125" style="488" customWidth="1"/>
    <col min="10497" max="10497" width="5.28515625" style="488" customWidth="1"/>
    <col min="10498" max="10498" width="23" style="488" customWidth="1"/>
    <col min="10499" max="10499" width="9.42578125" style="488" customWidth="1"/>
    <col min="10500" max="10500" width="10.28515625" style="488" customWidth="1"/>
    <col min="10501" max="10501" width="16.85546875" style="488" customWidth="1"/>
    <col min="10502" max="10502" width="10" style="488" bestFit="1" customWidth="1"/>
    <col min="10503" max="10503" width="13.5703125" style="488" customWidth="1"/>
    <col min="10504" max="10504" width="8.42578125" style="488" bestFit="1" customWidth="1"/>
    <col min="10505" max="10505" width="12.140625" style="488" customWidth="1"/>
    <col min="10506" max="10506" width="14.42578125" style="488" customWidth="1"/>
    <col min="10507" max="10507" width="23.140625" style="488" customWidth="1"/>
    <col min="10508" max="10511" width="16.140625" style="488" customWidth="1"/>
    <col min="10512" max="10516" width="18.7109375" style="488" customWidth="1"/>
    <col min="10517" max="10517" width="33.140625" style="488" customWidth="1"/>
    <col min="10518" max="10748" width="11.42578125" style="488"/>
    <col min="10749" max="10749" width="5.42578125" style="488" customWidth="1"/>
    <col min="10750" max="10750" width="13.42578125" style="488" customWidth="1"/>
    <col min="10751" max="10751" width="8" style="488" bestFit="1" customWidth="1"/>
    <col min="10752" max="10752" width="6.42578125" style="488" customWidth="1"/>
    <col min="10753" max="10753" width="5.28515625" style="488" customWidth="1"/>
    <col min="10754" max="10754" width="23" style="488" customWidth="1"/>
    <col min="10755" max="10755" width="9.42578125" style="488" customWidth="1"/>
    <col min="10756" max="10756" width="10.28515625" style="488" customWidth="1"/>
    <col min="10757" max="10757" width="16.85546875" style="488" customWidth="1"/>
    <col min="10758" max="10758" width="10" style="488" bestFit="1" customWidth="1"/>
    <col min="10759" max="10759" width="13.5703125" style="488" customWidth="1"/>
    <col min="10760" max="10760" width="8.42578125" style="488" bestFit="1" customWidth="1"/>
    <col min="10761" max="10761" width="12.140625" style="488" customWidth="1"/>
    <col min="10762" max="10762" width="14.42578125" style="488" customWidth="1"/>
    <col min="10763" max="10763" width="23.140625" style="488" customWidth="1"/>
    <col min="10764" max="10767" width="16.140625" style="488" customWidth="1"/>
    <col min="10768" max="10772" width="18.7109375" style="488" customWidth="1"/>
    <col min="10773" max="10773" width="33.140625" style="488" customWidth="1"/>
    <col min="10774" max="11004" width="11.42578125" style="488"/>
    <col min="11005" max="11005" width="5.42578125" style="488" customWidth="1"/>
    <col min="11006" max="11006" width="13.42578125" style="488" customWidth="1"/>
    <col min="11007" max="11007" width="8" style="488" bestFit="1" customWidth="1"/>
    <col min="11008" max="11008" width="6.42578125" style="488" customWidth="1"/>
    <col min="11009" max="11009" width="5.28515625" style="488" customWidth="1"/>
    <col min="11010" max="11010" width="23" style="488" customWidth="1"/>
    <col min="11011" max="11011" width="9.42578125" style="488" customWidth="1"/>
    <col min="11012" max="11012" width="10.28515625" style="488" customWidth="1"/>
    <col min="11013" max="11013" width="16.85546875" style="488" customWidth="1"/>
    <col min="11014" max="11014" width="10" style="488" bestFit="1" customWidth="1"/>
    <col min="11015" max="11015" width="13.5703125" style="488" customWidth="1"/>
    <col min="11016" max="11016" width="8.42578125" style="488" bestFit="1" customWidth="1"/>
    <col min="11017" max="11017" width="12.140625" style="488" customWidth="1"/>
    <col min="11018" max="11018" width="14.42578125" style="488" customWidth="1"/>
    <col min="11019" max="11019" width="23.140625" style="488" customWidth="1"/>
    <col min="11020" max="11023" width="16.140625" style="488" customWidth="1"/>
    <col min="11024" max="11028" width="18.7109375" style="488" customWidth="1"/>
    <col min="11029" max="11029" width="33.140625" style="488" customWidth="1"/>
    <col min="11030" max="11260" width="11.42578125" style="488"/>
    <col min="11261" max="11261" width="5.42578125" style="488" customWidth="1"/>
    <col min="11262" max="11262" width="13.42578125" style="488" customWidth="1"/>
    <col min="11263" max="11263" width="8" style="488" bestFit="1" customWidth="1"/>
    <col min="11264" max="11264" width="6.42578125" style="488" customWidth="1"/>
    <col min="11265" max="11265" width="5.28515625" style="488" customWidth="1"/>
    <col min="11266" max="11266" width="23" style="488" customWidth="1"/>
    <col min="11267" max="11267" width="9.42578125" style="488" customWidth="1"/>
    <col min="11268" max="11268" width="10.28515625" style="488" customWidth="1"/>
    <col min="11269" max="11269" width="16.85546875" style="488" customWidth="1"/>
    <col min="11270" max="11270" width="10" style="488" bestFit="1" customWidth="1"/>
    <col min="11271" max="11271" width="13.5703125" style="488" customWidth="1"/>
    <col min="11272" max="11272" width="8.42578125" style="488" bestFit="1" customWidth="1"/>
    <col min="11273" max="11273" width="12.140625" style="488" customWidth="1"/>
    <col min="11274" max="11274" width="14.42578125" style="488" customWidth="1"/>
    <col min="11275" max="11275" width="23.140625" style="488" customWidth="1"/>
    <col min="11276" max="11279" width="16.140625" style="488" customWidth="1"/>
    <col min="11280" max="11284" width="18.7109375" style="488" customWidth="1"/>
    <col min="11285" max="11285" width="33.140625" style="488" customWidth="1"/>
    <col min="11286" max="11516" width="11.42578125" style="488"/>
    <col min="11517" max="11517" width="5.42578125" style="488" customWidth="1"/>
    <col min="11518" max="11518" width="13.42578125" style="488" customWidth="1"/>
    <col min="11519" max="11519" width="8" style="488" bestFit="1" customWidth="1"/>
    <col min="11520" max="11520" width="6.42578125" style="488" customWidth="1"/>
    <col min="11521" max="11521" width="5.28515625" style="488" customWidth="1"/>
    <col min="11522" max="11522" width="23" style="488" customWidth="1"/>
    <col min="11523" max="11523" width="9.42578125" style="488" customWidth="1"/>
    <col min="11524" max="11524" width="10.28515625" style="488" customWidth="1"/>
    <col min="11525" max="11525" width="16.85546875" style="488" customWidth="1"/>
    <col min="11526" max="11526" width="10" style="488" bestFit="1" customWidth="1"/>
    <col min="11527" max="11527" width="13.5703125" style="488" customWidth="1"/>
    <col min="11528" max="11528" width="8.42578125" style="488" bestFit="1" customWidth="1"/>
    <col min="11529" max="11529" width="12.140625" style="488" customWidth="1"/>
    <col min="11530" max="11530" width="14.42578125" style="488" customWidth="1"/>
    <col min="11531" max="11531" width="23.140625" style="488" customWidth="1"/>
    <col min="11532" max="11535" width="16.140625" style="488" customWidth="1"/>
    <col min="11536" max="11540" width="18.7109375" style="488" customWidth="1"/>
    <col min="11541" max="11541" width="33.140625" style="488" customWidth="1"/>
    <col min="11542" max="11772" width="11.42578125" style="488"/>
    <col min="11773" max="11773" width="5.42578125" style="488" customWidth="1"/>
    <col min="11774" max="11774" width="13.42578125" style="488" customWidth="1"/>
    <col min="11775" max="11775" width="8" style="488" bestFit="1" customWidth="1"/>
    <col min="11776" max="11776" width="6.42578125" style="488" customWidth="1"/>
    <col min="11777" max="11777" width="5.28515625" style="488" customWidth="1"/>
    <col min="11778" max="11778" width="23" style="488" customWidth="1"/>
    <col min="11779" max="11779" width="9.42578125" style="488" customWidth="1"/>
    <col min="11780" max="11780" width="10.28515625" style="488" customWidth="1"/>
    <col min="11781" max="11781" width="16.85546875" style="488" customWidth="1"/>
    <col min="11782" max="11782" width="10" style="488" bestFit="1" customWidth="1"/>
    <col min="11783" max="11783" width="13.5703125" style="488" customWidth="1"/>
    <col min="11784" max="11784" width="8.42578125" style="488" bestFit="1" customWidth="1"/>
    <col min="11785" max="11785" width="12.140625" style="488" customWidth="1"/>
    <col min="11786" max="11786" width="14.42578125" style="488" customWidth="1"/>
    <col min="11787" max="11787" width="23.140625" style="488" customWidth="1"/>
    <col min="11788" max="11791" width="16.140625" style="488" customWidth="1"/>
    <col min="11792" max="11796" width="18.7109375" style="488" customWidth="1"/>
    <col min="11797" max="11797" width="33.140625" style="488" customWidth="1"/>
    <col min="11798" max="12028" width="11.42578125" style="488"/>
    <col min="12029" max="12029" width="5.42578125" style="488" customWidth="1"/>
    <col min="12030" max="12030" width="13.42578125" style="488" customWidth="1"/>
    <col min="12031" max="12031" width="8" style="488" bestFit="1" customWidth="1"/>
    <col min="12032" max="12032" width="6.42578125" style="488" customWidth="1"/>
    <col min="12033" max="12033" width="5.28515625" style="488" customWidth="1"/>
    <col min="12034" max="12034" width="23" style="488" customWidth="1"/>
    <col min="12035" max="12035" width="9.42578125" style="488" customWidth="1"/>
    <col min="12036" max="12036" width="10.28515625" style="488" customWidth="1"/>
    <col min="12037" max="12037" width="16.85546875" style="488" customWidth="1"/>
    <col min="12038" max="12038" width="10" style="488" bestFit="1" customWidth="1"/>
    <col min="12039" max="12039" width="13.5703125" style="488" customWidth="1"/>
    <col min="12040" max="12040" width="8.42578125" style="488" bestFit="1" customWidth="1"/>
    <col min="12041" max="12041" width="12.140625" style="488" customWidth="1"/>
    <col min="12042" max="12042" width="14.42578125" style="488" customWidth="1"/>
    <col min="12043" max="12043" width="23.140625" style="488" customWidth="1"/>
    <col min="12044" max="12047" width="16.140625" style="488" customWidth="1"/>
    <col min="12048" max="12052" width="18.7109375" style="488" customWidth="1"/>
    <col min="12053" max="12053" width="33.140625" style="488" customWidth="1"/>
    <col min="12054" max="12284" width="11.42578125" style="488"/>
    <col min="12285" max="12285" width="5.42578125" style="488" customWidth="1"/>
    <col min="12286" max="12286" width="13.42578125" style="488" customWidth="1"/>
    <col min="12287" max="12287" width="8" style="488" bestFit="1" customWidth="1"/>
    <col min="12288" max="12288" width="6.42578125" style="488" customWidth="1"/>
    <col min="12289" max="12289" width="5.28515625" style="488" customWidth="1"/>
    <col min="12290" max="12290" width="23" style="488" customWidth="1"/>
    <col min="12291" max="12291" width="9.42578125" style="488" customWidth="1"/>
    <col min="12292" max="12292" width="10.28515625" style="488" customWidth="1"/>
    <col min="12293" max="12293" width="16.85546875" style="488" customWidth="1"/>
    <col min="12294" max="12294" width="10" style="488" bestFit="1" customWidth="1"/>
    <col min="12295" max="12295" width="13.5703125" style="488" customWidth="1"/>
    <col min="12296" max="12296" width="8.42578125" style="488" bestFit="1" customWidth="1"/>
    <col min="12297" max="12297" width="12.140625" style="488" customWidth="1"/>
    <col min="12298" max="12298" width="14.42578125" style="488" customWidth="1"/>
    <col min="12299" max="12299" width="23.140625" style="488" customWidth="1"/>
    <col min="12300" max="12303" width="16.140625" style="488" customWidth="1"/>
    <col min="12304" max="12308" width="18.7109375" style="488" customWidth="1"/>
    <col min="12309" max="12309" width="33.140625" style="488" customWidth="1"/>
    <col min="12310" max="12540" width="11.42578125" style="488"/>
    <col min="12541" max="12541" width="5.42578125" style="488" customWidth="1"/>
    <col min="12542" max="12542" width="13.42578125" style="488" customWidth="1"/>
    <col min="12543" max="12543" width="8" style="488" bestFit="1" customWidth="1"/>
    <col min="12544" max="12544" width="6.42578125" style="488" customWidth="1"/>
    <col min="12545" max="12545" width="5.28515625" style="488" customWidth="1"/>
    <col min="12546" max="12546" width="23" style="488" customWidth="1"/>
    <col min="12547" max="12547" width="9.42578125" style="488" customWidth="1"/>
    <col min="12548" max="12548" width="10.28515625" style="488" customWidth="1"/>
    <col min="12549" max="12549" width="16.85546875" style="488" customWidth="1"/>
    <col min="12550" max="12550" width="10" style="488" bestFit="1" customWidth="1"/>
    <col min="12551" max="12551" width="13.5703125" style="488" customWidth="1"/>
    <col min="12552" max="12552" width="8.42578125" style="488" bestFit="1" customWidth="1"/>
    <col min="12553" max="12553" width="12.140625" style="488" customWidth="1"/>
    <col min="12554" max="12554" width="14.42578125" style="488" customWidth="1"/>
    <col min="12555" max="12555" width="23.140625" style="488" customWidth="1"/>
    <col min="12556" max="12559" width="16.140625" style="488" customWidth="1"/>
    <col min="12560" max="12564" width="18.7109375" style="488" customWidth="1"/>
    <col min="12565" max="12565" width="33.140625" style="488" customWidth="1"/>
    <col min="12566" max="12796" width="11.42578125" style="488"/>
    <col min="12797" max="12797" width="5.42578125" style="488" customWidth="1"/>
    <col min="12798" max="12798" width="13.42578125" style="488" customWidth="1"/>
    <col min="12799" max="12799" width="8" style="488" bestFit="1" customWidth="1"/>
    <col min="12800" max="12800" width="6.42578125" style="488" customWidth="1"/>
    <col min="12801" max="12801" width="5.28515625" style="488" customWidth="1"/>
    <col min="12802" max="12802" width="23" style="488" customWidth="1"/>
    <col min="12803" max="12803" width="9.42578125" style="488" customWidth="1"/>
    <col min="12804" max="12804" width="10.28515625" style="488" customWidth="1"/>
    <col min="12805" max="12805" width="16.85546875" style="488" customWidth="1"/>
    <col min="12806" max="12806" width="10" style="488" bestFit="1" customWidth="1"/>
    <col min="12807" max="12807" width="13.5703125" style="488" customWidth="1"/>
    <col min="12808" max="12808" width="8.42578125" style="488" bestFit="1" customWidth="1"/>
    <col min="12809" max="12809" width="12.140625" style="488" customWidth="1"/>
    <col min="12810" max="12810" width="14.42578125" style="488" customWidth="1"/>
    <col min="12811" max="12811" width="23.140625" style="488" customWidth="1"/>
    <col min="12812" max="12815" width="16.140625" style="488" customWidth="1"/>
    <col min="12816" max="12820" width="18.7109375" style="488" customWidth="1"/>
    <col min="12821" max="12821" width="33.140625" style="488" customWidth="1"/>
    <col min="12822" max="13052" width="11.42578125" style="488"/>
    <col min="13053" max="13053" width="5.42578125" style="488" customWidth="1"/>
    <col min="13054" max="13054" width="13.42578125" style="488" customWidth="1"/>
    <col min="13055" max="13055" width="8" style="488" bestFit="1" customWidth="1"/>
    <col min="13056" max="13056" width="6.42578125" style="488" customWidth="1"/>
    <col min="13057" max="13057" width="5.28515625" style="488" customWidth="1"/>
    <col min="13058" max="13058" width="23" style="488" customWidth="1"/>
    <col min="13059" max="13059" width="9.42578125" style="488" customWidth="1"/>
    <col min="13060" max="13060" width="10.28515625" style="488" customWidth="1"/>
    <col min="13061" max="13061" width="16.85546875" style="488" customWidth="1"/>
    <col min="13062" max="13062" width="10" style="488" bestFit="1" customWidth="1"/>
    <col min="13063" max="13063" width="13.5703125" style="488" customWidth="1"/>
    <col min="13064" max="13064" width="8.42578125" style="488" bestFit="1" customWidth="1"/>
    <col min="13065" max="13065" width="12.140625" style="488" customWidth="1"/>
    <col min="13066" max="13066" width="14.42578125" style="488" customWidth="1"/>
    <col min="13067" max="13067" width="23.140625" style="488" customWidth="1"/>
    <col min="13068" max="13071" width="16.140625" style="488" customWidth="1"/>
    <col min="13072" max="13076" width="18.7109375" style="488" customWidth="1"/>
    <col min="13077" max="13077" width="33.140625" style="488" customWidth="1"/>
    <col min="13078" max="13308" width="11.42578125" style="488"/>
    <col min="13309" max="13309" width="5.42578125" style="488" customWidth="1"/>
    <col min="13310" max="13310" width="13.42578125" style="488" customWidth="1"/>
    <col min="13311" max="13311" width="8" style="488" bestFit="1" customWidth="1"/>
    <col min="13312" max="13312" width="6.42578125" style="488" customWidth="1"/>
    <col min="13313" max="13313" width="5.28515625" style="488" customWidth="1"/>
    <col min="13314" max="13314" width="23" style="488" customWidth="1"/>
    <col min="13315" max="13315" width="9.42578125" style="488" customWidth="1"/>
    <col min="13316" max="13316" width="10.28515625" style="488" customWidth="1"/>
    <col min="13317" max="13317" width="16.85546875" style="488" customWidth="1"/>
    <col min="13318" max="13318" width="10" style="488" bestFit="1" customWidth="1"/>
    <col min="13319" max="13319" width="13.5703125" style="488" customWidth="1"/>
    <col min="13320" max="13320" width="8.42578125" style="488" bestFit="1" customWidth="1"/>
    <col min="13321" max="13321" width="12.140625" style="488" customWidth="1"/>
    <col min="13322" max="13322" width="14.42578125" style="488" customWidth="1"/>
    <col min="13323" max="13323" width="23.140625" style="488" customWidth="1"/>
    <col min="13324" max="13327" width="16.140625" style="488" customWidth="1"/>
    <col min="13328" max="13332" width="18.7109375" style="488" customWidth="1"/>
    <col min="13333" max="13333" width="33.140625" style="488" customWidth="1"/>
    <col min="13334" max="13564" width="11.42578125" style="488"/>
    <col min="13565" max="13565" width="5.42578125" style="488" customWidth="1"/>
    <col min="13566" max="13566" width="13.42578125" style="488" customWidth="1"/>
    <col min="13567" max="13567" width="8" style="488" bestFit="1" customWidth="1"/>
    <col min="13568" max="13568" width="6.42578125" style="488" customWidth="1"/>
    <col min="13569" max="13569" width="5.28515625" style="488" customWidth="1"/>
    <col min="13570" max="13570" width="23" style="488" customWidth="1"/>
    <col min="13571" max="13571" width="9.42578125" style="488" customWidth="1"/>
    <col min="13572" max="13572" width="10.28515625" style="488" customWidth="1"/>
    <col min="13573" max="13573" width="16.85546875" style="488" customWidth="1"/>
    <col min="13574" max="13574" width="10" style="488" bestFit="1" customWidth="1"/>
    <col min="13575" max="13575" width="13.5703125" style="488" customWidth="1"/>
    <col min="13576" max="13576" width="8.42578125" style="488" bestFit="1" customWidth="1"/>
    <col min="13577" max="13577" width="12.140625" style="488" customWidth="1"/>
    <col min="13578" max="13578" width="14.42578125" style="488" customWidth="1"/>
    <col min="13579" max="13579" width="23.140625" style="488" customWidth="1"/>
    <col min="13580" max="13583" width="16.140625" style="488" customWidth="1"/>
    <col min="13584" max="13588" width="18.7109375" style="488" customWidth="1"/>
    <col min="13589" max="13589" width="33.140625" style="488" customWidth="1"/>
    <col min="13590" max="13820" width="11.42578125" style="488"/>
    <col min="13821" max="13821" width="5.42578125" style="488" customWidth="1"/>
    <col min="13822" max="13822" width="13.42578125" style="488" customWidth="1"/>
    <col min="13823" max="13823" width="8" style="488" bestFit="1" customWidth="1"/>
    <col min="13824" max="13824" width="6.42578125" style="488" customWidth="1"/>
    <col min="13825" max="13825" width="5.28515625" style="488" customWidth="1"/>
    <col min="13826" max="13826" width="23" style="488" customWidth="1"/>
    <col min="13827" max="13827" width="9.42578125" style="488" customWidth="1"/>
    <col min="13828" max="13828" width="10.28515625" style="488" customWidth="1"/>
    <col min="13829" max="13829" width="16.85546875" style="488" customWidth="1"/>
    <col min="13830" max="13830" width="10" style="488" bestFit="1" customWidth="1"/>
    <col min="13831" max="13831" width="13.5703125" style="488" customWidth="1"/>
    <col min="13832" max="13832" width="8.42578125" style="488" bestFit="1" customWidth="1"/>
    <col min="13833" max="13833" width="12.140625" style="488" customWidth="1"/>
    <col min="13834" max="13834" width="14.42578125" style="488" customWidth="1"/>
    <col min="13835" max="13835" width="23.140625" style="488" customWidth="1"/>
    <col min="13836" max="13839" width="16.140625" style="488" customWidth="1"/>
    <col min="13840" max="13844" width="18.7109375" style="488" customWidth="1"/>
    <col min="13845" max="13845" width="33.140625" style="488" customWidth="1"/>
    <col min="13846" max="14076" width="11.42578125" style="488"/>
    <col min="14077" max="14077" width="5.42578125" style="488" customWidth="1"/>
    <col min="14078" max="14078" width="13.42578125" style="488" customWidth="1"/>
    <col min="14079" max="14079" width="8" style="488" bestFit="1" customWidth="1"/>
    <col min="14080" max="14080" width="6.42578125" style="488" customWidth="1"/>
    <col min="14081" max="14081" width="5.28515625" style="488" customWidth="1"/>
    <col min="14082" max="14082" width="23" style="488" customWidth="1"/>
    <col min="14083" max="14083" width="9.42578125" style="488" customWidth="1"/>
    <col min="14084" max="14084" width="10.28515625" style="488" customWidth="1"/>
    <col min="14085" max="14085" width="16.85546875" style="488" customWidth="1"/>
    <col min="14086" max="14086" width="10" style="488" bestFit="1" customWidth="1"/>
    <col min="14087" max="14087" width="13.5703125" style="488" customWidth="1"/>
    <col min="14088" max="14088" width="8.42578125" style="488" bestFit="1" customWidth="1"/>
    <col min="14089" max="14089" width="12.140625" style="488" customWidth="1"/>
    <col min="14090" max="14090" width="14.42578125" style="488" customWidth="1"/>
    <col min="14091" max="14091" width="23.140625" style="488" customWidth="1"/>
    <col min="14092" max="14095" width="16.140625" style="488" customWidth="1"/>
    <col min="14096" max="14100" width="18.7109375" style="488" customWidth="1"/>
    <col min="14101" max="14101" width="33.140625" style="488" customWidth="1"/>
    <col min="14102" max="14332" width="11.42578125" style="488"/>
    <col min="14333" max="14333" width="5.42578125" style="488" customWidth="1"/>
    <col min="14334" max="14334" width="13.42578125" style="488" customWidth="1"/>
    <col min="14335" max="14335" width="8" style="488" bestFit="1" customWidth="1"/>
    <col min="14336" max="14336" width="6.42578125" style="488" customWidth="1"/>
    <col min="14337" max="14337" width="5.28515625" style="488" customWidth="1"/>
    <col min="14338" max="14338" width="23" style="488" customWidth="1"/>
    <col min="14339" max="14339" width="9.42578125" style="488" customWidth="1"/>
    <col min="14340" max="14340" width="10.28515625" style="488" customWidth="1"/>
    <col min="14341" max="14341" width="16.85546875" style="488" customWidth="1"/>
    <col min="14342" max="14342" width="10" style="488" bestFit="1" customWidth="1"/>
    <col min="14343" max="14343" width="13.5703125" style="488" customWidth="1"/>
    <col min="14344" max="14344" width="8.42578125" style="488" bestFit="1" customWidth="1"/>
    <col min="14345" max="14345" width="12.140625" style="488" customWidth="1"/>
    <col min="14346" max="14346" width="14.42578125" style="488" customWidth="1"/>
    <col min="14347" max="14347" width="23.140625" style="488" customWidth="1"/>
    <col min="14348" max="14351" width="16.140625" style="488" customWidth="1"/>
    <col min="14352" max="14356" width="18.7109375" style="488" customWidth="1"/>
    <col min="14357" max="14357" width="33.140625" style="488" customWidth="1"/>
    <col min="14358" max="14588" width="11.42578125" style="488"/>
    <col min="14589" max="14589" width="5.42578125" style="488" customWidth="1"/>
    <col min="14590" max="14590" width="13.42578125" style="488" customWidth="1"/>
    <col min="14591" max="14591" width="8" style="488" bestFit="1" customWidth="1"/>
    <col min="14592" max="14592" width="6.42578125" style="488" customWidth="1"/>
    <col min="14593" max="14593" width="5.28515625" style="488" customWidth="1"/>
    <col min="14594" max="14594" width="23" style="488" customWidth="1"/>
    <col min="14595" max="14595" width="9.42578125" style="488" customWidth="1"/>
    <col min="14596" max="14596" width="10.28515625" style="488" customWidth="1"/>
    <col min="14597" max="14597" width="16.85546875" style="488" customWidth="1"/>
    <col min="14598" max="14598" width="10" style="488" bestFit="1" customWidth="1"/>
    <col min="14599" max="14599" width="13.5703125" style="488" customWidth="1"/>
    <col min="14600" max="14600" width="8.42578125" style="488" bestFit="1" customWidth="1"/>
    <col min="14601" max="14601" width="12.140625" style="488" customWidth="1"/>
    <col min="14602" max="14602" width="14.42578125" style="488" customWidth="1"/>
    <col min="14603" max="14603" width="23.140625" style="488" customWidth="1"/>
    <col min="14604" max="14607" width="16.140625" style="488" customWidth="1"/>
    <col min="14608" max="14612" width="18.7109375" style="488" customWidth="1"/>
    <col min="14613" max="14613" width="33.140625" style="488" customWidth="1"/>
    <col min="14614" max="14844" width="11.42578125" style="488"/>
    <col min="14845" max="14845" width="5.42578125" style="488" customWidth="1"/>
    <col min="14846" max="14846" width="13.42578125" style="488" customWidth="1"/>
    <col min="14847" max="14847" width="8" style="488" bestFit="1" customWidth="1"/>
    <col min="14848" max="14848" width="6.42578125" style="488" customWidth="1"/>
    <col min="14849" max="14849" width="5.28515625" style="488" customWidth="1"/>
    <col min="14850" max="14850" width="23" style="488" customWidth="1"/>
    <col min="14851" max="14851" width="9.42578125" style="488" customWidth="1"/>
    <col min="14852" max="14852" width="10.28515625" style="488" customWidth="1"/>
    <col min="14853" max="14853" width="16.85546875" style="488" customWidth="1"/>
    <col min="14854" max="14854" width="10" style="488" bestFit="1" customWidth="1"/>
    <col min="14855" max="14855" width="13.5703125" style="488" customWidth="1"/>
    <col min="14856" max="14856" width="8.42578125" style="488" bestFit="1" customWidth="1"/>
    <col min="14857" max="14857" width="12.140625" style="488" customWidth="1"/>
    <col min="14858" max="14858" width="14.42578125" style="488" customWidth="1"/>
    <col min="14859" max="14859" width="23.140625" style="488" customWidth="1"/>
    <col min="14860" max="14863" width="16.140625" style="488" customWidth="1"/>
    <col min="14864" max="14868" width="18.7109375" style="488" customWidth="1"/>
    <col min="14869" max="14869" width="33.140625" style="488" customWidth="1"/>
    <col min="14870" max="15100" width="11.42578125" style="488"/>
    <col min="15101" max="15101" width="5.42578125" style="488" customWidth="1"/>
    <col min="15102" max="15102" width="13.42578125" style="488" customWidth="1"/>
    <col min="15103" max="15103" width="8" style="488" bestFit="1" customWidth="1"/>
    <col min="15104" max="15104" width="6.42578125" style="488" customWidth="1"/>
    <col min="15105" max="15105" width="5.28515625" style="488" customWidth="1"/>
    <col min="15106" max="15106" width="23" style="488" customWidth="1"/>
    <col min="15107" max="15107" width="9.42578125" style="488" customWidth="1"/>
    <col min="15108" max="15108" width="10.28515625" style="488" customWidth="1"/>
    <col min="15109" max="15109" width="16.85546875" style="488" customWidth="1"/>
    <col min="15110" max="15110" width="10" style="488" bestFit="1" customWidth="1"/>
    <col min="15111" max="15111" width="13.5703125" style="488" customWidth="1"/>
    <col min="15112" max="15112" width="8.42578125" style="488" bestFit="1" customWidth="1"/>
    <col min="15113" max="15113" width="12.140625" style="488" customWidth="1"/>
    <col min="15114" max="15114" width="14.42578125" style="488" customWidth="1"/>
    <col min="15115" max="15115" width="23.140625" style="488" customWidth="1"/>
    <col min="15116" max="15119" width="16.140625" style="488" customWidth="1"/>
    <col min="15120" max="15124" width="18.7109375" style="488" customWidth="1"/>
    <col min="15125" max="15125" width="33.140625" style="488" customWidth="1"/>
    <col min="15126" max="15356" width="11.42578125" style="488"/>
    <col min="15357" max="15357" width="5.42578125" style="488" customWidth="1"/>
    <col min="15358" max="15358" width="13.42578125" style="488" customWidth="1"/>
    <col min="15359" max="15359" width="8" style="488" bestFit="1" customWidth="1"/>
    <col min="15360" max="15360" width="6.42578125" style="488" customWidth="1"/>
    <col min="15361" max="15361" width="5.28515625" style="488" customWidth="1"/>
    <col min="15362" max="15362" width="23" style="488" customWidth="1"/>
    <col min="15363" max="15363" width="9.42578125" style="488" customWidth="1"/>
    <col min="15364" max="15364" width="10.28515625" style="488" customWidth="1"/>
    <col min="15365" max="15365" width="16.85546875" style="488" customWidth="1"/>
    <col min="15366" max="15366" width="10" style="488" bestFit="1" customWidth="1"/>
    <col min="15367" max="15367" width="13.5703125" style="488" customWidth="1"/>
    <col min="15368" max="15368" width="8.42578125" style="488" bestFit="1" customWidth="1"/>
    <col min="15369" max="15369" width="12.140625" style="488" customWidth="1"/>
    <col min="15370" max="15370" width="14.42578125" style="488" customWidth="1"/>
    <col min="15371" max="15371" width="23.140625" style="488" customWidth="1"/>
    <col min="15372" max="15375" width="16.140625" style="488" customWidth="1"/>
    <col min="15376" max="15380" width="18.7109375" style="488" customWidth="1"/>
    <col min="15381" max="15381" width="33.140625" style="488" customWidth="1"/>
    <col min="15382" max="15612" width="11.42578125" style="488"/>
    <col min="15613" max="15613" width="5.42578125" style="488" customWidth="1"/>
    <col min="15614" max="15614" width="13.42578125" style="488" customWidth="1"/>
    <col min="15615" max="15615" width="8" style="488" bestFit="1" customWidth="1"/>
    <col min="15616" max="15616" width="6.42578125" style="488" customWidth="1"/>
    <col min="15617" max="15617" width="5.28515625" style="488" customWidth="1"/>
    <col min="15618" max="15618" width="23" style="488" customWidth="1"/>
    <col min="15619" max="15619" width="9.42578125" style="488" customWidth="1"/>
    <col min="15620" max="15620" width="10.28515625" style="488" customWidth="1"/>
    <col min="15621" max="15621" width="16.85546875" style="488" customWidth="1"/>
    <col min="15622" max="15622" width="10" style="488" bestFit="1" customWidth="1"/>
    <col min="15623" max="15623" width="13.5703125" style="488" customWidth="1"/>
    <col min="15624" max="15624" width="8.42578125" style="488" bestFit="1" customWidth="1"/>
    <col min="15625" max="15625" width="12.140625" style="488" customWidth="1"/>
    <col min="15626" max="15626" width="14.42578125" style="488" customWidth="1"/>
    <col min="15627" max="15627" width="23.140625" style="488" customWidth="1"/>
    <col min="15628" max="15631" width="16.140625" style="488" customWidth="1"/>
    <col min="15632" max="15636" width="18.7109375" style="488" customWidth="1"/>
    <col min="15637" max="15637" width="33.140625" style="488" customWidth="1"/>
    <col min="15638" max="15868" width="11.42578125" style="488"/>
    <col min="15869" max="15869" width="5.42578125" style="488" customWidth="1"/>
    <col min="15870" max="15870" width="13.42578125" style="488" customWidth="1"/>
    <col min="15871" max="15871" width="8" style="488" bestFit="1" customWidth="1"/>
    <col min="15872" max="15872" width="6.42578125" style="488" customWidth="1"/>
    <col min="15873" max="15873" width="5.28515625" style="488" customWidth="1"/>
    <col min="15874" max="15874" width="23" style="488" customWidth="1"/>
    <col min="15875" max="15875" width="9.42578125" style="488" customWidth="1"/>
    <col min="15876" max="15876" width="10.28515625" style="488" customWidth="1"/>
    <col min="15877" max="15877" width="16.85546875" style="488" customWidth="1"/>
    <col min="15878" max="15878" width="10" style="488" bestFit="1" customWidth="1"/>
    <col min="15879" max="15879" width="13.5703125" style="488" customWidth="1"/>
    <col min="15880" max="15880" width="8.42578125" style="488" bestFit="1" customWidth="1"/>
    <col min="15881" max="15881" width="12.140625" style="488" customWidth="1"/>
    <col min="15882" max="15882" width="14.42578125" style="488" customWidth="1"/>
    <col min="15883" max="15883" width="23.140625" style="488" customWidth="1"/>
    <col min="15884" max="15887" width="16.140625" style="488" customWidth="1"/>
    <col min="15888" max="15892" width="18.7109375" style="488" customWidth="1"/>
    <col min="15893" max="15893" width="33.140625" style="488" customWidth="1"/>
    <col min="15894" max="16124" width="11.42578125" style="488"/>
    <col min="16125" max="16125" width="5.42578125" style="488" customWidth="1"/>
    <col min="16126" max="16126" width="13.42578125" style="488" customWidth="1"/>
    <col min="16127" max="16127" width="8" style="488" bestFit="1" customWidth="1"/>
    <col min="16128" max="16128" width="6.42578125" style="488" customWidth="1"/>
    <col min="16129" max="16129" width="5.28515625" style="488" customWidth="1"/>
    <col min="16130" max="16130" width="23" style="488" customWidth="1"/>
    <col min="16131" max="16131" width="9.42578125" style="488" customWidth="1"/>
    <col min="16132" max="16132" width="10.28515625" style="488" customWidth="1"/>
    <col min="16133" max="16133" width="16.85546875" style="488" customWidth="1"/>
    <col min="16134" max="16134" width="10" style="488" bestFit="1" customWidth="1"/>
    <col min="16135" max="16135" width="13.5703125" style="488" customWidth="1"/>
    <col min="16136" max="16136" width="8.42578125" style="488" bestFit="1" customWidth="1"/>
    <col min="16137" max="16137" width="12.140625" style="488" customWidth="1"/>
    <col min="16138" max="16138" width="14.42578125" style="488" customWidth="1"/>
    <col min="16139" max="16139" width="23.140625" style="488" customWidth="1"/>
    <col min="16140" max="16143" width="16.140625" style="488" customWidth="1"/>
    <col min="16144" max="16148" width="18.7109375" style="488" customWidth="1"/>
    <col min="16149" max="16149" width="33.140625" style="488" customWidth="1"/>
    <col min="16150" max="16384" width="11.42578125" style="488"/>
  </cols>
  <sheetData>
    <row r="3" spans="2:27" ht="6.75" customHeight="1" x14ac:dyDescent="0.2">
      <c r="B3" s="483"/>
      <c r="C3" s="484"/>
      <c r="D3" s="484"/>
      <c r="E3" s="484"/>
      <c r="F3" s="484"/>
      <c r="G3" s="485"/>
      <c r="H3" s="485"/>
      <c r="I3" s="484"/>
      <c r="J3" s="484"/>
      <c r="K3" s="486"/>
      <c r="L3" s="484"/>
      <c r="M3" s="484"/>
      <c r="N3" s="484"/>
      <c r="O3" s="484"/>
      <c r="P3" s="484"/>
      <c r="Q3" s="484"/>
      <c r="R3" s="484"/>
      <c r="S3" s="484"/>
      <c r="T3" s="484"/>
      <c r="U3" s="484"/>
      <c r="V3" s="486"/>
      <c r="W3" s="487"/>
    </row>
    <row r="4" spans="2:27" x14ac:dyDescent="0.2">
      <c r="B4" s="489"/>
      <c r="W4" s="492"/>
    </row>
    <row r="5" spans="2:27" s="494" customFormat="1" ht="18.75" customHeight="1" x14ac:dyDescent="0.3">
      <c r="B5" s="493"/>
      <c r="G5" s="495"/>
      <c r="H5" s="495"/>
      <c r="K5" s="496"/>
      <c r="V5" s="497"/>
      <c r="W5" s="498"/>
    </row>
    <row r="6" spans="2:27" s="494" customFormat="1" ht="18.75" customHeight="1" x14ac:dyDescent="0.3">
      <c r="B6" s="493"/>
      <c r="G6" s="495"/>
      <c r="H6" s="495"/>
      <c r="K6" s="496"/>
      <c r="V6" s="497"/>
      <c r="W6" s="498"/>
    </row>
    <row r="7" spans="2:27" s="494" customFormat="1" ht="17.25" customHeight="1" x14ac:dyDescent="0.3">
      <c r="B7" s="493"/>
      <c r="C7" s="1594" t="s">
        <v>18</v>
      </c>
      <c r="D7" s="1594"/>
      <c r="E7" s="1594"/>
      <c r="F7" s="1594"/>
      <c r="G7" s="1594"/>
      <c r="H7" s="1594"/>
      <c r="I7" s="1594"/>
      <c r="J7" s="1594"/>
      <c r="K7" s="1594"/>
      <c r="L7" s="1594"/>
      <c r="M7" s="1594"/>
      <c r="N7" s="1594"/>
      <c r="O7" s="1594"/>
      <c r="P7" s="1594"/>
      <c r="Q7" s="1594"/>
      <c r="R7" s="1594"/>
      <c r="S7" s="1594"/>
      <c r="T7" s="1594"/>
      <c r="U7" s="1594"/>
      <c r="V7" s="1594"/>
      <c r="W7" s="498"/>
    </row>
    <row r="8" spans="2:27" s="494" customFormat="1" ht="15" customHeight="1" x14ac:dyDescent="0.3">
      <c r="B8" s="493"/>
      <c r="C8" s="1595" t="s">
        <v>1385</v>
      </c>
      <c r="D8" s="1595"/>
      <c r="E8" s="1595"/>
      <c r="F8" s="1595"/>
      <c r="G8" s="1595"/>
      <c r="H8" s="1595"/>
      <c r="I8" s="1595"/>
      <c r="J8" s="1595"/>
      <c r="K8" s="1595"/>
      <c r="L8" s="1595"/>
      <c r="M8" s="1595"/>
      <c r="N8" s="1595"/>
      <c r="O8" s="1595"/>
      <c r="P8" s="1595"/>
      <c r="Q8" s="1595"/>
      <c r="R8" s="1595"/>
      <c r="S8" s="1595"/>
      <c r="T8" s="1595"/>
      <c r="U8" s="1595"/>
      <c r="V8" s="1595"/>
      <c r="W8" s="498"/>
    </row>
    <row r="9" spans="2:27" s="494" customFormat="1" ht="20.25" x14ac:dyDescent="0.3">
      <c r="B9" s="493"/>
      <c r="C9" s="1596" t="s">
        <v>291</v>
      </c>
      <c r="D9" s="1596"/>
      <c r="E9" s="1596"/>
      <c r="F9" s="1596"/>
      <c r="G9" s="1596"/>
      <c r="H9" s="1596"/>
      <c r="I9" s="1596"/>
      <c r="J9" s="1596"/>
      <c r="K9" s="1596"/>
      <c r="L9" s="1596"/>
      <c r="M9" s="1596"/>
      <c r="N9" s="1596"/>
      <c r="O9" s="1596"/>
      <c r="P9" s="1596"/>
      <c r="Q9" s="1596"/>
      <c r="R9" s="1596"/>
      <c r="S9" s="1596"/>
      <c r="T9" s="1596"/>
      <c r="U9" s="1596"/>
      <c r="V9" s="1596"/>
      <c r="W9" s="498"/>
    </row>
    <row r="10" spans="2:27" s="494" customFormat="1" ht="20.25" x14ac:dyDescent="0.3">
      <c r="B10" s="493"/>
      <c r="J10" s="499"/>
      <c r="K10" s="500"/>
      <c r="N10" s="501"/>
      <c r="V10" s="496"/>
      <c r="W10" s="498"/>
    </row>
    <row r="11" spans="2:27" s="494" customFormat="1" ht="20.25" x14ac:dyDescent="0.3">
      <c r="B11" s="493"/>
      <c r="D11" s="427" t="s">
        <v>21</v>
      </c>
      <c r="E11" s="502">
        <f>'[3]Datos Generales'!C6</f>
        <v>45838</v>
      </c>
      <c r="F11" s="503"/>
      <c r="G11" s="427" t="s">
        <v>102</v>
      </c>
      <c r="H11" s="1597" t="str">
        <f>'[3]Datos Generales'!C7</f>
        <v>DIGESETT</v>
      </c>
      <c r="I11" s="1597"/>
      <c r="J11" s="1597"/>
      <c r="K11" s="1597"/>
      <c r="L11" s="427" t="s">
        <v>23</v>
      </c>
      <c r="M11" s="504" t="str">
        <f>'[3]Datos Generales'!C8</f>
        <v>0202</v>
      </c>
      <c r="N11" s="503"/>
      <c r="O11" s="427" t="s">
        <v>1386</v>
      </c>
      <c r="P11" s="504" t="str">
        <f>'[3]Datos Generales'!C9</f>
        <v>02</v>
      </c>
      <c r="Q11" s="505"/>
      <c r="R11" s="506" t="s">
        <v>25</v>
      </c>
      <c r="S11" s="504" t="str">
        <f>'[3]Datos Generales'!C10</f>
        <v>01</v>
      </c>
      <c r="T11" s="506" t="s">
        <v>26</v>
      </c>
      <c r="U11" s="504" t="str">
        <f>'[3]Datos Generales'!C11</f>
        <v>0005</v>
      </c>
      <c r="V11" s="496"/>
      <c r="W11" s="498"/>
      <c r="X11" s="2"/>
      <c r="Y11" s="2"/>
      <c r="Z11" s="2"/>
      <c r="AA11" s="2"/>
    </row>
    <row r="12" spans="2:27" s="494" customFormat="1" ht="20.25" x14ac:dyDescent="0.3">
      <c r="B12" s="493"/>
      <c r="F12" s="507"/>
      <c r="G12" s="508"/>
      <c r="H12" s="508"/>
      <c r="I12" s="508"/>
      <c r="R12" s="505"/>
      <c r="S12" s="505"/>
      <c r="T12" s="505"/>
      <c r="U12" s="505"/>
      <c r="V12" s="496"/>
      <c r="W12" s="498"/>
      <c r="X12" s="2"/>
      <c r="Y12" s="2"/>
      <c r="Z12" s="2"/>
      <c r="AA12" s="2"/>
    </row>
    <row r="13" spans="2:27" ht="26.25" customHeight="1" x14ac:dyDescent="0.25">
      <c r="B13" s="489"/>
      <c r="C13" s="1598" t="s">
        <v>1387</v>
      </c>
      <c r="D13" s="1599"/>
      <c r="E13" s="1599"/>
      <c r="F13" s="1599"/>
      <c r="G13" s="1599"/>
      <c r="H13" s="1599"/>
      <c r="I13" s="1599"/>
      <c r="J13" s="1600"/>
      <c r="K13" s="1598" t="s">
        <v>294</v>
      </c>
      <c r="L13" s="1599"/>
      <c r="M13" s="1599"/>
      <c r="N13" s="1599"/>
      <c r="O13" s="1599"/>
      <c r="P13" s="1601" t="s">
        <v>1388</v>
      </c>
      <c r="Q13" s="1601" t="s">
        <v>1389</v>
      </c>
      <c r="R13" s="1598" t="s">
        <v>1390</v>
      </c>
      <c r="S13" s="1599"/>
      <c r="T13" s="1599"/>
      <c r="U13" s="1599"/>
      <c r="V13" s="1601" t="s">
        <v>1391</v>
      </c>
      <c r="W13" s="144"/>
      <c r="X13" s="509"/>
      <c r="Y13" s="2"/>
    </row>
    <row r="14" spans="2:27" s="511" customFormat="1" ht="47.25" x14ac:dyDescent="0.25">
      <c r="B14" s="510"/>
      <c r="C14" s="538" t="s">
        <v>1392</v>
      </c>
      <c r="D14" s="538" t="s">
        <v>1393</v>
      </c>
      <c r="E14" s="538" t="s">
        <v>1394</v>
      </c>
      <c r="F14" s="538" t="s">
        <v>1395</v>
      </c>
      <c r="G14" s="538" t="s">
        <v>1396</v>
      </c>
      <c r="H14" s="538" t="s">
        <v>1397</v>
      </c>
      <c r="I14" s="538" t="s">
        <v>1398</v>
      </c>
      <c r="J14" s="538" t="s">
        <v>303</v>
      </c>
      <c r="K14" s="537" t="s">
        <v>1399</v>
      </c>
      <c r="L14" s="538" t="s">
        <v>299</v>
      </c>
      <c r="M14" s="538" t="s">
        <v>136</v>
      </c>
      <c r="N14" s="538" t="s">
        <v>1400</v>
      </c>
      <c r="O14" s="539" t="s">
        <v>1401</v>
      </c>
      <c r="P14" s="1602"/>
      <c r="Q14" s="1602"/>
      <c r="R14" s="538" t="s">
        <v>1402</v>
      </c>
      <c r="S14" s="538" t="s">
        <v>1403</v>
      </c>
      <c r="T14" s="538" t="s">
        <v>1404</v>
      </c>
      <c r="U14" s="538" t="s">
        <v>1405</v>
      </c>
      <c r="V14" s="1602"/>
      <c r="W14" s="144"/>
      <c r="X14" s="509"/>
      <c r="Y14" s="2"/>
    </row>
    <row r="15" spans="2:27" s="521" customFormat="1" ht="15" x14ac:dyDescent="0.25">
      <c r="B15" s="512"/>
      <c r="C15" s="513"/>
      <c r="D15" s="513"/>
      <c r="E15" s="513"/>
      <c r="F15" s="513"/>
      <c r="G15" s="513"/>
      <c r="H15" s="513"/>
      <c r="I15" s="513"/>
      <c r="J15" s="513"/>
      <c r="K15" s="514"/>
      <c r="L15" s="515"/>
      <c r="M15" s="516"/>
      <c r="N15" s="516"/>
      <c r="O15" s="517"/>
      <c r="P15" s="516"/>
      <c r="Q15" s="515"/>
      <c r="R15" s="518"/>
      <c r="S15" s="516"/>
      <c r="T15" s="519"/>
      <c r="U15" s="519"/>
      <c r="V15" s="520"/>
      <c r="W15" s="144"/>
      <c r="X15" s="509"/>
      <c r="Y15" s="2"/>
    </row>
    <row r="16" spans="2:27" s="521" customFormat="1" ht="15" x14ac:dyDescent="0.25">
      <c r="B16" s="512"/>
      <c r="C16" s="513"/>
      <c r="D16" s="513"/>
      <c r="E16" s="513"/>
      <c r="F16" s="513"/>
      <c r="G16" s="513"/>
      <c r="H16" s="513"/>
      <c r="I16" s="513"/>
      <c r="J16" s="513"/>
      <c r="K16" s="514"/>
      <c r="L16" s="515"/>
      <c r="M16" s="516"/>
      <c r="N16" s="516"/>
      <c r="O16" s="517"/>
      <c r="P16" s="516"/>
      <c r="Q16" s="515"/>
      <c r="R16" s="518"/>
      <c r="S16" s="516"/>
      <c r="T16" s="519"/>
      <c r="U16" s="519"/>
      <c r="V16" s="520"/>
      <c r="W16" s="522"/>
      <c r="X16" s="509"/>
    </row>
    <row r="17" spans="2:24" s="521" customFormat="1" ht="15" x14ac:dyDescent="0.25">
      <c r="B17" s="512"/>
      <c r="C17" s="513"/>
      <c r="D17" s="513"/>
      <c r="E17" s="513"/>
      <c r="F17" s="513"/>
      <c r="G17" s="513"/>
      <c r="H17" s="513"/>
      <c r="I17" s="513"/>
      <c r="J17" s="513"/>
      <c r="K17" s="514"/>
      <c r="L17" s="515"/>
      <c r="M17" s="516"/>
      <c r="N17" s="516"/>
      <c r="O17" s="517"/>
      <c r="P17" s="516"/>
      <c r="Q17" s="515"/>
      <c r="R17" s="518"/>
      <c r="S17" s="516"/>
      <c r="T17" s="519"/>
      <c r="U17" s="519"/>
      <c r="V17" s="520"/>
      <c r="W17" s="522"/>
      <c r="X17" s="509"/>
    </row>
    <row r="18" spans="2:24" s="521" customFormat="1" ht="15" x14ac:dyDescent="0.25">
      <c r="B18" s="512"/>
      <c r="C18" s="513"/>
      <c r="D18" s="513"/>
      <c r="E18" s="513"/>
      <c r="F18" s="513"/>
      <c r="G18" s="513"/>
      <c r="H18" s="513"/>
      <c r="I18" s="513"/>
      <c r="J18" s="513"/>
      <c r="K18" s="514"/>
      <c r="L18" s="515"/>
      <c r="M18" s="516"/>
      <c r="N18" s="516"/>
      <c r="O18" s="517"/>
      <c r="P18" s="516"/>
      <c r="Q18" s="515"/>
      <c r="R18" s="518"/>
      <c r="S18" s="516"/>
      <c r="T18" s="519"/>
      <c r="U18" s="519"/>
      <c r="V18" s="523"/>
      <c r="W18" s="522"/>
      <c r="X18" s="509"/>
    </row>
    <row r="19" spans="2:24" s="521" customFormat="1" ht="15" x14ac:dyDescent="0.25">
      <c r="B19" s="512"/>
      <c r="C19" s="513"/>
      <c r="D19" s="513"/>
      <c r="E19" s="513"/>
      <c r="F19" s="513"/>
      <c r="G19" s="513"/>
      <c r="H19" s="513"/>
      <c r="I19" s="513"/>
      <c r="J19" s="513"/>
      <c r="K19" s="514"/>
      <c r="L19" s="515"/>
      <c r="M19" s="516"/>
      <c r="N19" s="516"/>
      <c r="O19" s="517"/>
      <c r="P19" s="516"/>
      <c r="Q19" s="515"/>
      <c r="R19" s="518"/>
      <c r="S19" s="516"/>
      <c r="T19" s="519"/>
      <c r="U19" s="519"/>
      <c r="V19" s="523"/>
      <c r="W19" s="522"/>
      <c r="X19" s="509"/>
    </row>
    <row r="20" spans="2:24" s="521" customFormat="1" ht="15" x14ac:dyDescent="0.25">
      <c r="B20" s="512"/>
      <c r="C20" s="513"/>
      <c r="D20" s="513"/>
      <c r="E20" s="513"/>
      <c r="F20" s="513"/>
      <c r="G20" s="513"/>
      <c r="H20" s="513"/>
      <c r="I20" s="513"/>
      <c r="J20" s="513"/>
      <c r="K20" s="514"/>
      <c r="L20" s="515"/>
      <c r="M20" s="516"/>
      <c r="N20" s="516"/>
      <c r="O20" s="517"/>
      <c r="P20" s="516"/>
      <c r="Q20" s="515"/>
      <c r="R20" s="518"/>
      <c r="S20" s="516"/>
      <c r="T20" s="519"/>
      <c r="U20" s="519"/>
      <c r="V20" s="523"/>
      <c r="W20" s="522"/>
      <c r="X20" s="509"/>
    </row>
    <row r="21" spans="2:24" s="521" customFormat="1" ht="27" customHeight="1" x14ac:dyDescent="0.4">
      <c r="B21" s="512"/>
      <c r="C21" s="1603" t="s">
        <v>2107</v>
      </c>
      <c r="D21" s="1604"/>
      <c r="E21" s="1604"/>
      <c r="F21" s="1604"/>
      <c r="G21" s="1604"/>
      <c r="H21" s="1604"/>
      <c r="I21" s="1604"/>
      <c r="J21" s="1604"/>
      <c r="K21" s="1604"/>
      <c r="L21" s="1604"/>
      <c r="M21" s="1604"/>
      <c r="N21" s="1604"/>
      <c r="O21" s="1604"/>
      <c r="P21" s="1604"/>
      <c r="Q21" s="1604"/>
      <c r="R21" s="1604"/>
      <c r="S21" s="1604"/>
      <c r="T21" s="1604"/>
      <c r="U21" s="1604"/>
      <c r="V21" s="1605"/>
      <c r="W21" s="522"/>
      <c r="X21" s="509"/>
    </row>
    <row r="22" spans="2:24" s="521" customFormat="1" ht="15" x14ac:dyDescent="0.25">
      <c r="B22" s="512"/>
      <c r="C22" s="513"/>
      <c r="D22" s="513"/>
      <c r="E22" s="513"/>
      <c r="F22" s="513"/>
      <c r="G22" s="513"/>
      <c r="H22" s="513"/>
      <c r="I22" s="513"/>
      <c r="J22" s="513"/>
      <c r="K22" s="514"/>
      <c r="L22" s="515"/>
      <c r="M22" s="516"/>
      <c r="N22" s="516"/>
      <c r="O22" s="517"/>
      <c r="P22" s="516"/>
      <c r="Q22" s="515"/>
      <c r="R22" s="518"/>
      <c r="S22" s="516"/>
      <c r="T22" s="519"/>
      <c r="U22" s="519"/>
      <c r="V22" s="523"/>
      <c r="W22" s="522"/>
      <c r="X22" s="509"/>
    </row>
    <row r="23" spans="2:24" s="521" customFormat="1" ht="15" x14ac:dyDescent="0.25">
      <c r="B23" s="512"/>
      <c r="C23" s="513"/>
      <c r="D23" s="513"/>
      <c r="E23" s="513"/>
      <c r="F23" s="513"/>
      <c r="G23" s="513"/>
      <c r="H23" s="513"/>
      <c r="I23" s="513"/>
      <c r="J23" s="513"/>
      <c r="K23" s="514"/>
      <c r="L23" s="515"/>
      <c r="M23" s="516"/>
      <c r="N23" s="516"/>
      <c r="O23" s="517"/>
      <c r="P23" s="516"/>
      <c r="Q23" s="515"/>
      <c r="R23" s="518"/>
      <c r="S23" s="516"/>
      <c r="T23" s="519"/>
      <c r="U23" s="519"/>
      <c r="V23" s="523"/>
      <c r="W23" s="522"/>
      <c r="X23" s="509"/>
    </row>
    <row r="24" spans="2:24" s="521" customFormat="1" ht="15" x14ac:dyDescent="0.25">
      <c r="B24" s="512"/>
      <c r="C24" s="513"/>
      <c r="D24" s="513"/>
      <c r="E24" s="513"/>
      <c r="F24" s="513"/>
      <c r="G24" s="513"/>
      <c r="H24" s="513"/>
      <c r="I24" s="513"/>
      <c r="J24" s="513"/>
      <c r="K24" s="514"/>
      <c r="L24" s="515"/>
      <c r="M24" s="516"/>
      <c r="N24" s="516"/>
      <c r="O24" s="517"/>
      <c r="P24" s="516"/>
      <c r="Q24" s="515"/>
      <c r="R24" s="518"/>
      <c r="S24" s="516"/>
      <c r="T24" s="519"/>
      <c r="U24" s="519"/>
      <c r="V24" s="523"/>
      <c r="W24" s="522"/>
      <c r="X24" s="509"/>
    </row>
    <row r="25" spans="2:24" s="521" customFormat="1" ht="15" x14ac:dyDescent="0.25">
      <c r="B25" s="512"/>
      <c r="C25" s="513"/>
      <c r="D25" s="513"/>
      <c r="E25" s="513"/>
      <c r="F25" s="513"/>
      <c r="G25" s="513"/>
      <c r="H25" s="513"/>
      <c r="I25" s="513"/>
      <c r="J25" s="513"/>
      <c r="K25" s="514"/>
      <c r="L25" s="515" t="s">
        <v>2108</v>
      </c>
      <c r="M25" s="516"/>
      <c r="N25" s="516"/>
      <c r="O25" s="517"/>
      <c r="P25" s="516"/>
      <c r="Q25" s="515"/>
      <c r="R25" s="518"/>
      <c r="S25" s="516"/>
      <c r="T25" s="519"/>
      <c r="U25" s="519"/>
      <c r="V25" s="523"/>
      <c r="W25" s="522"/>
      <c r="X25" s="524" t="s">
        <v>1402</v>
      </c>
    </row>
    <row r="26" spans="2:24" s="521" customFormat="1" ht="15" x14ac:dyDescent="0.25">
      <c r="B26" s="512"/>
      <c r="C26" s="513"/>
      <c r="D26" s="513"/>
      <c r="E26" s="513"/>
      <c r="F26" s="513"/>
      <c r="G26" s="513"/>
      <c r="H26" s="513"/>
      <c r="I26" s="513"/>
      <c r="J26" s="513"/>
      <c r="K26" s="514"/>
      <c r="L26" s="515"/>
      <c r="M26" s="516"/>
      <c r="N26" s="516"/>
      <c r="O26" s="517"/>
      <c r="P26" s="516"/>
      <c r="Q26" s="515"/>
      <c r="R26" s="518"/>
      <c r="S26" s="516"/>
      <c r="T26" s="519"/>
      <c r="U26" s="519"/>
      <c r="V26" s="523"/>
      <c r="W26" s="522"/>
      <c r="X26" s="521" t="s">
        <v>1406</v>
      </c>
    </row>
    <row r="27" spans="2:24" s="521" customFormat="1" ht="15" x14ac:dyDescent="0.25">
      <c r="B27" s="512"/>
      <c r="C27" s="513"/>
      <c r="D27" s="513"/>
      <c r="E27" s="513"/>
      <c r="F27" s="513"/>
      <c r="G27" s="513"/>
      <c r="H27" s="513"/>
      <c r="I27" s="513"/>
      <c r="J27" s="513"/>
      <c r="K27" s="514"/>
      <c r="L27" s="515"/>
      <c r="M27" s="516"/>
      <c r="N27" s="516"/>
      <c r="O27" s="517"/>
      <c r="P27" s="516"/>
      <c r="Q27" s="515"/>
      <c r="R27" s="518"/>
      <c r="S27" s="516"/>
      <c r="T27" s="519"/>
      <c r="U27" s="519"/>
      <c r="V27" s="523"/>
      <c r="W27" s="522"/>
      <c r="X27" s="521" t="s">
        <v>1407</v>
      </c>
    </row>
    <row r="28" spans="2:24" s="521" customFormat="1" ht="15" x14ac:dyDescent="0.25">
      <c r="B28" s="512"/>
      <c r="C28" s="513"/>
      <c r="D28" s="513"/>
      <c r="E28" s="513"/>
      <c r="F28" s="513"/>
      <c r="G28" s="513"/>
      <c r="H28" s="513"/>
      <c r="I28" s="513"/>
      <c r="J28" s="513"/>
      <c r="K28" s="514"/>
      <c r="L28" s="515"/>
      <c r="M28" s="516"/>
      <c r="N28" s="516"/>
      <c r="O28" s="517"/>
      <c r="P28" s="516"/>
      <c r="Q28" s="515"/>
      <c r="R28" s="518"/>
      <c r="S28" s="516"/>
      <c r="T28" s="519"/>
      <c r="U28" s="519"/>
      <c r="V28" s="523"/>
      <c r="W28" s="522"/>
      <c r="X28" s="521" t="s">
        <v>1408</v>
      </c>
    </row>
    <row r="29" spans="2:24" s="521" customFormat="1" ht="15" x14ac:dyDescent="0.25">
      <c r="B29" s="512"/>
      <c r="C29" s="513"/>
      <c r="D29" s="513"/>
      <c r="E29" s="513"/>
      <c r="F29" s="513"/>
      <c r="G29" s="513"/>
      <c r="H29" s="513"/>
      <c r="I29" s="513"/>
      <c r="J29" s="513"/>
      <c r="K29" s="514"/>
      <c r="L29" s="515"/>
      <c r="M29" s="516"/>
      <c r="N29" s="516"/>
      <c r="O29" s="517"/>
      <c r="P29" s="516"/>
      <c r="Q29" s="515"/>
      <c r="R29" s="518"/>
      <c r="S29" s="516"/>
      <c r="T29" s="519"/>
      <c r="U29" s="519"/>
      <c r="V29" s="523"/>
      <c r="W29" s="522"/>
      <c r="X29" s="521" t="s">
        <v>1409</v>
      </c>
    </row>
    <row r="30" spans="2:24" s="521" customFormat="1" ht="15" x14ac:dyDescent="0.25">
      <c r="B30" s="512"/>
      <c r="C30" s="513"/>
      <c r="D30" s="513"/>
      <c r="E30" s="513"/>
      <c r="F30" s="513"/>
      <c r="G30" s="513"/>
      <c r="H30" s="513"/>
      <c r="I30" s="513"/>
      <c r="J30" s="513"/>
      <c r="K30" s="514"/>
      <c r="L30" s="515"/>
      <c r="M30" s="516"/>
      <c r="N30" s="516"/>
      <c r="O30" s="517"/>
      <c r="P30" s="516"/>
      <c r="Q30" s="515"/>
      <c r="R30" s="518"/>
      <c r="S30" s="516"/>
      <c r="T30" s="519"/>
      <c r="U30" s="519"/>
      <c r="V30" s="523"/>
      <c r="W30" s="522"/>
    </row>
    <row r="31" spans="2:24" s="521" customFormat="1" ht="15" x14ac:dyDescent="0.25">
      <c r="B31" s="512"/>
      <c r="C31" s="513"/>
      <c r="D31" s="513"/>
      <c r="E31" s="513"/>
      <c r="F31" s="513"/>
      <c r="G31" s="513"/>
      <c r="H31" s="513"/>
      <c r="I31" s="513"/>
      <c r="J31" s="513"/>
      <c r="K31" s="514"/>
      <c r="L31" s="515"/>
      <c r="M31" s="516"/>
      <c r="N31" s="516"/>
      <c r="O31" s="517"/>
      <c r="P31" s="516"/>
      <c r="Q31" s="515"/>
      <c r="R31" s="518"/>
      <c r="S31" s="516"/>
      <c r="T31" s="519"/>
      <c r="U31" s="519"/>
      <c r="V31" s="523"/>
      <c r="W31" s="522"/>
    </row>
    <row r="32" spans="2:24" s="521" customFormat="1" ht="15.75" x14ac:dyDescent="0.25">
      <c r="B32" s="512"/>
      <c r="C32" s="540"/>
      <c r="D32" s="541"/>
      <c r="E32" s="542"/>
      <c r="F32" s="541"/>
      <c r="G32" s="542"/>
      <c r="H32" s="542"/>
      <c r="I32" s="543"/>
      <c r="J32" s="544"/>
      <c r="K32" s="545"/>
      <c r="L32" s="546"/>
      <c r="M32" s="546"/>
      <c r="N32" s="546"/>
      <c r="O32" s="547">
        <f>SUM(O15:O31)</f>
        <v>0</v>
      </c>
      <c r="P32" s="548"/>
      <c r="Q32" s="548"/>
      <c r="R32" s="548"/>
      <c r="S32" s="548"/>
      <c r="T32" s="548"/>
      <c r="U32" s="547">
        <f>SUM(U15:U31)</f>
        <v>0</v>
      </c>
      <c r="V32" s="549"/>
      <c r="W32" s="522"/>
    </row>
    <row r="33" spans="2:23" x14ac:dyDescent="0.2">
      <c r="B33" s="489"/>
      <c r="V33" s="525" t="s">
        <v>1410</v>
      </c>
      <c r="W33" s="492"/>
    </row>
    <row r="34" spans="2:23" x14ac:dyDescent="0.2">
      <c r="B34" s="489"/>
      <c r="V34" s="525"/>
      <c r="W34" s="492"/>
    </row>
    <row r="35" spans="2:23" x14ac:dyDescent="0.2">
      <c r="B35" s="489"/>
      <c r="V35" s="525"/>
      <c r="W35" s="492"/>
    </row>
    <row r="36" spans="2:23" ht="15" x14ac:dyDescent="0.25">
      <c r="B36" s="489"/>
      <c r="F36" s="1606" t="s">
        <v>285</v>
      </c>
      <c r="G36" s="1606"/>
      <c r="H36" s="1606"/>
      <c r="I36" s="1606"/>
      <c r="J36" s="1606"/>
      <c r="K36" s="526"/>
      <c r="L36" s="503"/>
      <c r="M36" s="1606" t="s">
        <v>286</v>
      </c>
      <c r="N36" s="1606"/>
      <c r="O36" s="1606"/>
      <c r="P36" s="503"/>
      <c r="Q36" s="503"/>
      <c r="R36" s="1606" t="s">
        <v>1411</v>
      </c>
      <c r="S36" s="1606"/>
      <c r="T36" s="1606"/>
      <c r="W36" s="492"/>
    </row>
    <row r="37" spans="2:23" s="160" customFormat="1" ht="14.25" x14ac:dyDescent="0.2">
      <c r="B37" s="527"/>
      <c r="D37" s="528"/>
      <c r="E37" s="528"/>
      <c r="F37" s="1607" t="str">
        <f>'[3]Datos Generales'!C16</f>
        <v>Preparado por</v>
      </c>
      <c r="G37" s="1607"/>
      <c r="H37" s="1607"/>
      <c r="I37" s="1607"/>
      <c r="J37" s="1607"/>
      <c r="M37" s="1608" t="str">
        <f>'[3]Datos Generales'!D16</f>
        <v>Revisado por</v>
      </c>
      <c r="N37" s="1608"/>
      <c r="O37" s="1608"/>
      <c r="R37" s="1608" t="str">
        <f>'[3]Datos Generales'!E16</f>
        <v>Autorizado por</v>
      </c>
      <c r="S37" s="1608"/>
      <c r="T37" s="1608"/>
      <c r="V37" s="529"/>
      <c r="W37" s="159"/>
    </row>
    <row r="38" spans="2:23" s="2" customFormat="1" ht="22.5" customHeight="1" x14ac:dyDescent="0.25">
      <c r="B38" s="530"/>
      <c r="D38" s="503"/>
      <c r="F38" s="1606" t="s">
        <v>287</v>
      </c>
      <c r="G38" s="1606"/>
      <c r="H38" s="1606"/>
      <c r="I38" s="1606"/>
      <c r="J38" s="1606"/>
      <c r="M38" s="1609" t="s">
        <v>288</v>
      </c>
      <c r="N38" s="1609"/>
      <c r="O38" s="1609"/>
      <c r="R38" s="1609" t="s">
        <v>242</v>
      </c>
      <c r="S38" s="1609"/>
      <c r="T38" s="1609"/>
      <c r="V38" s="531"/>
      <c r="W38" s="144"/>
    </row>
    <row r="39" spans="2:23" s="160" customFormat="1" ht="14.25" x14ac:dyDescent="0.2">
      <c r="B39" s="527"/>
      <c r="D39" s="528"/>
      <c r="F39" s="1608" t="str">
        <f>'[3]Datos Generales'!C17</f>
        <v>Puesto que ocupa</v>
      </c>
      <c r="G39" s="1608"/>
      <c r="H39" s="1608"/>
      <c r="I39" s="1608"/>
      <c r="J39" s="1608"/>
      <c r="M39" s="1608" t="str">
        <f>'[3]Datos Generales'!D17</f>
        <v>Puesto que ocupa</v>
      </c>
      <c r="N39" s="1608"/>
      <c r="O39" s="1608"/>
      <c r="R39" s="1608" t="str">
        <f>'[3]Datos Generales'!E17</f>
        <v>Puesto que ocupa</v>
      </c>
      <c r="S39" s="1608"/>
      <c r="T39" s="1608"/>
      <c r="V39" s="529"/>
      <c r="W39" s="159"/>
    </row>
    <row r="40" spans="2:23" s="160" customFormat="1" ht="21" customHeight="1" x14ac:dyDescent="0.25">
      <c r="B40" s="527"/>
      <c r="F40" s="1610">
        <v>45833</v>
      </c>
      <c r="G40" s="1610"/>
      <c r="H40" s="1610"/>
      <c r="I40" s="1610"/>
      <c r="J40" s="1610"/>
      <c r="K40" s="532"/>
      <c r="L40" s="532"/>
      <c r="M40" s="1610">
        <v>45835</v>
      </c>
      <c r="N40" s="1610"/>
      <c r="O40" s="1610"/>
      <c r="P40" s="532"/>
      <c r="Q40" s="532"/>
      <c r="R40" s="1610">
        <v>45838</v>
      </c>
      <c r="S40" s="1610"/>
      <c r="T40" s="1610"/>
      <c r="V40" s="529"/>
      <c r="W40" s="159"/>
    </row>
    <row r="41" spans="2:23" s="532" customFormat="1" ht="14.25" x14ac:dyDescent="0.2">
      <c r="B41" s="533"/>
      <c r="F41" s="1607" t="s">
        <v>60</v>
      </c>
      <c r="G41" s="1607"/>
      <c r="H41" s="1607"/>
      <c r="I41" s="1607"/>
      <c r="J41" s="1607"/>
      <c r="K41" s="160"/>
      <c r="L41" s="160"/>
      <c r="M41" s="1608" t="s">
        <v>61</v>
      </c>
      <c r="N41" s="1608"/>
      <c r="O41" s="1608"/>
      <c r="P41" s="160"/>
      <c r="Q41" s="160"/>
      <c r="R41" s="1608" t="s">
        <v>62</v>
      </c>
      <c r="S41" s="1608"/>
      <c r="T41" s="1608"/>
      <c r="V41" s="534"/>
      <c r="W41" s="535"/>
    </row>
    <row r="42" spans="2:23" s="160" customFormat="1" ht="14.25" x14ac:dyDescent="0.2">
      <c r="B42" s="527"/>
      <c r="V42" s="529"/>
      <c r="W42" s="159"/>
    </row>
    <row r="43" spans="2:23" s="2" customFormat="1" ht="15" x14ac:dyDescent="0.25">
      <c r="B43" s="162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536"/>
      <c r="W43" s="163"/>
    </row>
    <row r="44" spans="2:23" s="2" customFormat="1" ht="15" x14ac:dyDescent="0.25">
      <c r="V44" s="531"/>
    </row>
  </sheetData>
  <sheetProtection formatColumns="0" formatRows="0" insertColumns="0" insertRows="0"/>
  <mergeCells count="29">
    <mergeCell ref="F40:J40"/>
    <mergeCell ref="M40:O40"/>
    <mergeCell ref="R40:T40"/>
    <mergeCell ref="F41:J41"/>
    <mergeCell ref="M41:O41"/>
    <mergeCell ref="R41:T41"/>
    <mergeCell ref="F38:J38"/>
    <mergeCell ref="M38:O38"/>
    <mergeCell ref="R38:T38"/>
    <mergeCell ref="F39:J39"/>
    <mergeCell ref="M39:O39"/>
    <mergeCell ref="R39:T39"/>
    <mergeCell ref="C21:V21"/>
    <mergeCell ref="F36:J36"/>
    <mergeCell ref="M36:O36"/>
    <mergeCell ref="R36:T36"/>
    <mergeCell ref="F37:J37"/>
    <mergeCell ref="M37:O37"/>
    <mergeCell ref="R37:T37"/>
    <mergeCell ref="C7:V7"/>
    <mergeCell ref="C8:V8"/>
    <mergeCell ref="C9:V9"/>
    <mergeCell ref="H11:K11"/>
    <mergeCell ref="C13:J13"/>
    <mergeCell ref="K13:O13"/>
    <mergeCell ref="P13:P14"/>
    <mergeCell ref="Q13:Q14"/>
    <mergeCell ref="R13:U13"/>
    <mergeCell ref="V13:V14"/>
  </mergeCells>
  <dataValidations count="2">
    <dataValidation type="list" allowBlank="1" showInputMessage="1" showErrorMessage="1" errorTitle="Entrada no válida" error="Selecciona la entidad/persona de la lista" promptTitle="Tipo de entidad/persona" prompt="Seleccione el tipo de entidad/persona" sqref="R14" xr:uid="{C6E4B14D-C059-473C-9A63-8157DE1B723F}">
      <formula1>$X$25:$X$29</formula1>
    </dataValidation>
    <dataValidation type="list" allowBlank="1" showInputMessage="1" showErrorMessage="1" sqref="R15:R20 R22:R31" xr:uid="{B5B5DFDF-97D2-4054-84A7-3256E0E77DD4}">
      <formula1>"Institución Pública Gobierno Central,Institución Pública Descentralizada,Institución del Gobierno Central,Persona Física"</formula1>
    </dataValidation>
  </dataValidations>
  <printOptions horizontalCentered="1"/>
  <pageMargins left="0" right="0" top="0.15748031496062992" bottom="0.19685039370078741" header="0.11811023622047245" footer="0.11811023622047245"/>
  <pageSetup paperSize="5" scale="60" fitToHeight="0" orientation="landscape" r:id="rId1"/>
  <headerFooter>
    <oddFooter>&amp;R&amp;P/&amp;N  &amp;D  &amp;T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E009-3439-4F6E-A2A0-5E6C5A6717C1}">
  <sheetPr>
    <pageSetUpPr fitToPage="1"/>
  </sheetPr>
  <dimension ref="A1:AR43"/>
  <sheetViews>
    <sheetView topLeftCell="J14" workbookViewId="0">
      <selection activeCell="AC18" sqref="AC1:AC1048576"/>
    </sheetView>
  </sheetViews>
  <sheetFormatPr baseColWidth="10" defaultRowHeight="12.75" x14ac:dyDescent="0.2"/>
  <cols>
    <col min="1" max="1" width="2.5703125" style="22" customWidth="1"/>
    <col min="2" max="2" width="1.85546875" style="22" customWidth="1"/>
    <col min="3" max="3" width="8" style="22" customWidth="1"/>
    <col min="4" max="4" width="13.28515625" style="22" bestFit="1" customWidth="1"/>
    <col min="5" max="5" width="7.28515625" style="22" customWidth="1"/>
    <col min="6" max="6" width="9.85546875" style="16" customWidth="1"/>
    <col min="7" max="7" width="14.42578125" style="16" customWidth="1"/>
    <col min="8" max="8" width="9.7109375" style="22" customWidth="1"/>
    <col min="9" max="9" width="11.85546875" style="22" customWidth="1"/>
    <col min="10" max="10" width="15.42578125" style="22" customWidth="1"/>
    <col min="11" max="11" width="18" style="22" customWidth="1"/>
    <col min="12" max="12" width="12.5703125" style="22" customWidth="1"/>
    <col min="13" max="13" width="14.140625" style="22" customWidth="1"/>
    <col min="14" max="14" width="8.140625" style="22" customWidth="1"/>
    <col min="15" max="15" width="9.85546875" style="22" customWidth="1"/>
    <col min="16" max="16" width="10.7109375" style="22" customWidth="1"/>
    <col min="17" max="17" width="12.7109375" style="22" customWidth="1"/>
    <col min="18" max="18" width="9.28515625" style="22" customWidth="1"/>
    <col min="19" max="19" width="13" style="22" customWidth="1"/>
    <col min="20" max="21" width="11.140625" style="22" bestFit="1" customWidth="1"/>
    <col min="22" max="22" width="11.28515625" style="22" customWidth="1"/>
    <col min="23" max="23" width="10.85546875" style="22" customWidth="1"/>
    <col min="24" max="24" width="13.85546875" style="22" customWidth="1"/>
    <col min="25" max="25" width="14.42578125" style="22" customWidth="1"/>
    <col min="26" max="26" width="12.7109375" style="22" bestFit="1" customWidth="1"/>
    <col min="27" max="27" width="14.85546875" style="22" bestFit="1" customWidth="1"/>
    <col min="28" max="28" width="2" style="22" customWidth="1"/>
    <col min="29" max="253" width="11.42578125" style="22"/>
    <col min="254" max="254" width="5.42578125" style="22" customWidth="1"/>
    <col min="255" max="255" width="11.5703125" style="22" customWidth="1"/>
    <col min="256" max="256" width="7.140625" style="22" bestFit="1" customWidth="1"/>
    <col min="257" max="257" width="6.42578125" style="22" customWidth="1"/>
    <col min="258" max="258" width="5.28515625" style="22" customWidth="1"/>
    <col min="259" max="259" width="23" style="22" customWidth="1"/>
    <col min="260" max="260" width="9.42578125" style="22" customWidth="1"/>
    <col min="261" max="261" width="8.42578125" style="22" customWidth="1"/>
    <col min="262" max="262" width="16.85546875" style="22" customWidth="1"/>
    <col min="263" max="263" width="8.42578125" style="22" customWidth="1"/>
    <col min="264" max="264" width="13.5703125" style="22" customWidth="1"/>
    <col min="265" max="265" width="8.42578125" style="22" bestFit="1" customWidth="1"/>
    <col min="266" max="267" width="12.140625" style="22" customWidth="1"/>
    <col min="268" max="268" width="18.5703125" style="22" customWidth="1"/>
    <col min="269" max="269" width="14.42578125" style="22" customWidth="1"/>
    <col min="270" max="270" width="8" style="22" bestFit="1" customWidth="1"/>
    <col min="271" max="271" width="8" style="22" customWidth="1"/>
    <col min="272" max="272" width="8.7109375" style="22" customWidth="1"/>
    <col min="273" max="273" width="13" style="22" customWidth="1"/>
    <col min="274" max="274" width="12" style="22" customWidth="1"/>
    <col min="275" max="275" width="14.42578125" style="22" customWidth="1"/>
    <col min="276" max="276" width="15.140625" style="22" customWidth="1"/>
    <col min="277" max="277" width="13.28515625" style="22" bestFit="1" customWidth="1"/>
    <col min="278" max="278" width="14" style="22" bestFit="1" customWidth="1"/>
    <col min="279" max="279" width="13.28515625" style="22" bestFit="1" customWidth="1"/>
    <col min="280" max="281" width="18.7109375" style="22" customWidth="1"/>
    <col min="282" max="282" width="33.140625" style="22" customWidth="1"/>
    <col min="283" max="509" width="11.42578125" style="22"/>
    <col min="510" max="510" width="5.42578125" style="22" customWidth="1"/>
    <col min="511" max="511" width="11.5703125" style="22" customWidth="1"/>
    <col min="512" max="512" width="7.140625" style="22" bestFit="1" customWidth="1"/>
    <col min="513" max="513" width="6.42578125" style="22" customWidth="1"/>
    <col min="514" max="514" width="5.28515625" style="22" customWidth="1"/>
    <col min="515" max="515" width="23" style="22" customWidth="1"/>
    <col min="516" max="516" width="9.42578125" style="22" customWidth="1"/>
    <col min="517" max="517" width="8.42578125" style="22" customWidth="1"/>
    <col min="518" max="518" width="16.85546875" style="22" customWidth="1"/>
    <col min="519" max="519" width="8.42578125" style="22" customWidth="1"/>
    <col min="520" max="520" width="13.5703125" style="22" customWidth="1"/>
    <col min="521" max="521" width="8.42578125" style="22" bestFit="1" customWidth="1"/>
    <col min="522" max="523" width="12.140625" style="22" customWidth="1"/>
    <col min="524" max="524" width="18.5703125" style="22" customWidth="1"/>
    <col min="525" max="525" width="14.42578125" style="22" customWidth="1"/>
    <col min="526" max="526" width="8" style="22" bestFit="1" customWidth="1"/>
    <col min="527" max="527" width="8" style="22" customWidth="1"/>
    <col min="528" max="528" width="8.7109375" style="22" customWidth="1"/>
    <col min="529" max="529" width="13" style="22" customWidth="1"/>
    <col min="530" max="530" width="12" style="22" customWidth="1"/>
    <col min="531" max="531" width="14.42578125" style="22" customWidth="1"/>
    <col min="532" max="532" width="15.140625" style="22" customWidth="1"/>
    <col min="533" max="533" width="13.28515625" style="22" bestFit="1" customWidth="1"/>
    <col min="534" max="534" width="14" style="22" bestFit="1" customWidth="1"/>
    <col min="535" max="535" width="13.28515625" style="22" bestFit="1" customWidth="1"/>
    <col min="536" max="537" width="18.7109375" style="22" customWidth="1"/>
    <col min="538" max="538" width="33.140625" style="22" customWidth="1"/>
    <col min="539" max="765" width="11.42578125" style="22"/>
    <col min="766" max="766" width="5.42578125" style="22" customWidth="1"/>
    <col min="767" max="767" width="11.5703125" style="22" customWidth="1"/>
    <col min="768" max="768" width="7.140625" style="22" bestFit="1" customWidth="1"/>
    <col min="769" max="769" width="6.42578125" style="22" customWidth="1"/>
    <col min="770" max="770" width="5.28515625" style="22" customWidth="1"/>
    <col min="771" max="771" width="23" style="22" customWidth="1"/>
    <col min="772" max="772" width="9.42578125" style="22" customWidth="1"/>
    <col min="773" max="773" width="8.42578125" style="22" customWidth="1"/>
    <col min="774" max="774" width="16.85546875" style="22" customWidth="1"/>
    <col min="775" max="775" width="8.42578125" style="22" customWidth="1"/>
    <col min="776" max="776" width="13.5703125" style="22" customWidth="1"/>
    <col min="777" max="777" width="8.42578125" style="22" bestFit="1" customWidth="1"/>
    <col min="778" max="779" width="12.140625" style="22" customWidth="1"/>
    <col min="780" max="780" width="18.5703125" style="22" customWidth="1"/>
    <col min="781" max="781" width="14.42578125" style="22" customWidth="1"/>
    <col min="782" max="782" width="8" style="22" bestFit="1" customWidth="1"/>
    <col min="783" max="783" width="8" style="22" customWidth="1"/>
    <col min="784" max="784" width="8.7109375" style="22" customWidth="1"/>
    <col min="785" max="785" width="13" style="22" customWidth="1"/>
    <col min="786" max="786" width="12" style="22" customWidth="1"/>
    <col min="787" max="787" width="14.42578125" style="22" customWidth="1"/>
    <col min="788" max="788" width="15.140625" style="22" customWidth="1"/>
    <col min="789" max="789" width="13.28515625" style="22" bestFit="1" customWidth="1"/>
    <col min="790" max="790" width="14" style="22" bestFit="1" customWidth="1"/>
    <col min="791" max="791" width="13.28515625" style="22" bestFit="1" customWidth="1"/>
    <col min="792" max="793" width="18.7109375" style="22" customWidth="1"/>
    <col min="794" max="794" width="33.140625" style="22" customWidth="1"/>
    <col min="795" max="1021" width="11.42578125" style="22"/>
    <col min="1022" max="1022" width="5.42578125" style="22" customWidth="1"/>
    <col min="1023" max="1023" width="11.5703125" style="22" customWidth="1"/>
    <col min="1024" max="1024" width="7.140625" style="22" bestFit="1" customWidth="1"/>
    <col min="1025" max="1025" width="6.42578125" style="22" customWidth="1"/>
    <col min="1026" max="1026" width="5.28515625" style="22" customWidth="1"/>
    <col min="1027" max="1027" width="23" style="22" customWidth="1"/>
    <col min="1028" max="1028" width="9.42578125" style="22" customWidth="1"/>
    <col min="1029" max="1029" width="8.42578125" style="22" customWidth="1"/>
    <col min="1030" max="1030" width="16.85546875" style="22" customWidth="1"/>
    <col min="1031" max="1031" width="8.42578125" style="22" customWidth="1"/>
    <col min="1032" max="1032" width="13.5703125" style="22" customWidth="1"/>
    <col min="1033" max="1033" width="8.42578125" style="22" bestFit="1" customWidth="1"/>
    <col min="1034" max="1035" width="12.140625" style="22" customWidth="1"/>
    <col min="1036" max="1036" width="18.5703125" style="22" customWidth="1"/>
    <col min="1037" max="1037" width="14.42578125" style="22" customWidth="1"/>
    <col min="1038" max="1038" width="8" style="22" bestFit="1" customWidth="1"/>
    <col min="1039" max="1039" width="8" style="22" customWidth="1"/>
    <col min="1040" max="1040" width="8.7109375" style="22" customWidth="1"/>
    <col min="1041" max="1041" width="13" style="22" customWidth="1"/>
    <col min="1042" max="1042" width="12" style="22" customWidth="1"/>
    <col min="1043" max="1043" width="14.42578125" style="22" customWidth="1"/>
    <col min="1044" max="1044" width="15.140625" style="22" customWidth="1"/>
    <col min="1045" max="1045" width="13.28515625" style="22" bestFit="1" customWidth="1"/>
    <col min="1046" max="1046" width="14" style="22" bestFit="1" customWidth="1"/>
    <col min="1047" max="1047" width="13.28515625" style="22" bestFit="1" customWidth="1"/>
    <col min="1048" max="1049" width="18.7109375" style="22" customWidth="1"/>
    <col min="1050" max="1050" width="33.140625" style="22" customWidth="1"/>
    <col min="1051" max="1277" width="11.42578125" style="22"/>
    <col min="1278" max="1278" width="5.42578125" style="22" customWidth="1"/>
    <col min="1279" max="1279" width="11.5703125" style="22" customWidth="1"/>
    <col min="1280" max="1280" width="7.140625" style="22" bestFit="1" customWidth="1"/>
    <col min="1281" max="1281" width="6.42578125" style="22" customWidth="1"/>
    <col min="1282" max="1282" width="5.28515625" style="22" customWidth="1"/>
    <col min="1283" max="1283" width="23" style="22" customWidth="1"/>
    <col min="1284" max="1284" width="9.42578125" style="22" customWidth="1"/>
    <col min="1285" max="1285" width="8.42578125" style="22" customWidth="1"/>
    <col min="1286" max="1286" width="16.85546875" style="22" customWidth="1"/>
    <col min="1287" max="1287" width="8.42578125" style="22" customWidth="1"/>
    <col min="1288" max="1288" width="13.5703125" style="22" customWidth="1"/>
    <col min="1289" max="1289" width="8.42578125" style="22" bestFit="1" customWidth="1"/>
    <col min="1290" max="1291" width="12.140625" style="22" customWidth="1"/>
    <col min="1292" max="1292" width="18.5703125" style="22" customWidth="1"/>
    <col min="1293" max="1293" width="14.42578125" style="22" customWidth="1"/>
    <col min="1294" max="1294" width="8" style="22" bestFit="1" customWidth="1"/>
    <col min="1295" max="1295" width="8" style="22" customWidth="1"/>
    <col min="1296" max="1296" width="8.7109375" style="22" customWidth="1"/>
    <col min="1297" max="1297" width="13" style="22" customWidth="1"/>
    <col min="1298" max="1298" width="12" style="22" customWidth="1"/>
    <col min="1299" max="1299" width="14.42578125" style="22" customWidth="1"/>
    <col min="1300" max="1300" width="15.140625" style="22" customWidth="1"/>
    <col min="1301" max="1301" width="13.28515625" style="22" bestFit="1" customWidth="1"/>
    <col min="1302" max="1302" width="14" style="22" bestFit="1" customWidth="1"/>
    <col min="1303" max="1303" width="13.28515625" style="22" bestFit="1" customWidth="1"/>
    <col min="1304" max="1305" width="18.7109375" style="22" customWidth="1"/>
    <col min="1306" max="1306" width="33.140625" style="22" customWidth="1"/>
    <col min="1307" max="1533" width="11.42578125" style="22"/>
    <col min="1534" max="1534" width="5.42578125" style="22" customWidth="1"/>
    <col min="1535" max="1535" width="11.5703125" style="22" customWidth="1"/>
    <col min="1536" max="1536" width="7.140625" style="22" bestFit="1" customWidth="1"/>
    <col min="1537" max="1537" width="6.42578125" style="22" customWidth="1"/>
    <col min="1538" max="1538" width="5.28515625" style="22" customWidth="1"/>
    <col min="1539" max="1539" width="23" style="22" customWidth="1"/>
    <col min="1540" max="1540" width="9.42578125" style="22" customWidth="1"/>
    <col min="1541" max="1541" width="8.42578125" style="22" customWidth="1"/>
    <col min="1542" max="1542" width="16.85546875" style="22" customWidth="1"/>
    <col min="1543" max="1543" width="8.42578125" style="22" customWidth="1"/>
    <col min="1544" max="1544" width="13.5703125" style="22" customWidth="1"/>
    <col min="1545" max="1545" width="8.42578125" style="22" bestFit="1" customWidth="1"/>
    <col min="1546" max="1547" width="12.140625" style="22" customWidth="1"/>
    <col min="1548" max="1548" width="18.5703125" style="22" customWidth="1"/>
    <col min="1549" max="1549" width="14.42578125" style="22" customWidth="1"/>
    <col min="1550" max="1550" width="8" style="22" bestFit="1" customWidth="1"/>
    <col min="1551" max="1551" width="8" style="22" customWidth="1"/>
    <col min="1552" max="1552" width="8.7109375" style="22" customWidth="1"/>
    <col min="1553" max="1553" width="13" style="22" customWidth="1"/>
    <col min="1554" max="1554" width="12" style="22" customWidth="1"/>
    <col min="1555" max="1555" width="14.42578125" style="22" customWidth="1"/>
    <col min="1556" max="1556" width="15.140625" style="22" customWidth="1"/>
    <col min="1557" max="1557" width="13.28515625" style="22" bestFit="1" customWidth="1"/>
    <col min="1558" max="1558" width="14" style="22" bestFit="1" customWidth="1"/>
    <col min="1559" max="1559" width="13.28515625" style="22" bestFit="1" customWidth="1"/>
    <col min="1560" max="1561" width="18.7109375" style="22" customWidth="1"/>
    <col min="1562" max="1562" width="33.140625" style="22" customWidth="1"/>
    <col min="1563" max="1789" width="11.42578125" style="22"/>
    <col min="1790" max="1790" width="5.42578125" style="22" customWidth="1"/>
    <col min="1791" max="1791" width="11.5703125" style="22" customWidth="1"/>
    <col min="1792" max="1792" width="7.140625" style="22" bestFit="1" customWidth="1"/>
    <col min="1793" max="1793" width="6.42578125" style="22" customWidth="1"/>
    <col min="1794" max="1794" width="5.28515625" style="22" customWidth="1"/>
    <col min="1795" max="1795" width="23" style="22" customWidth="1"/>
    <col min="1796" max="1796" width="9.42578125" style="22" customWidth="1"/>
    <col min="1797" max="1797" width="8.42578125" style="22" customWidth="1"/>
    <col min="1798" max="1798" width="16.85546875" style="22" customWidth="1"/>
    <col min="1799" max="1799" width="8.42578125" style="22" customWidth="1"/>
    <col min="1800" max="1800" width="13.5703125" style="22" customWidth="1"/>
    <col min="1801" max="1801" width="8.42578125" style="22" bestFit="1" customWidth="1"/>
    <col min="1802" max="1803" width="12.140625" style="22" customWidth="1"/>
    <col min="1804" max="1804" width="18.5703125" style="22" customWidth="1"/>
    <col min="1805" max="1805" width="14.42578125" style="22" customWidth="1"/>
    <col min="1806" max="1806" width="8" style="22" bestFit="1" customWidth="1"/>
    <col min="1807" max="1807" width="8" style="22" customWidth="1"/>
    <col min="1808" max="1808" width="8.7109375" style="22" customWidth="1"/>
    <col min="1809" max="1809" width="13" style="22" customWidth="1"/>
    <col min="1810" max="1810" width="12" style="22" customWidth="1"/>
    <col min="1811" max="1811" width="14.42578125" style="22" customWidth="1"/>
    <col min="1812" max="1812" width="15.140625" style="22" customWidth="1"/>
    <col min="1813" max="1813" width="13.28515625" style="22" bestFit="1" customWidth="1"/>
    <col min="1814" max="1814" width="14" style="22" bestFit="1" customWidth="1"/>
    <col min="1815" max="1815" width="13.28515625" style="22" bestFit="1" customWidth="1"/>
    <col min="1816" max="1817" width="18.7109375" style="22" customWidth="1"/>
    <col min="1818" max="1818" width="33.140625" style="22" customWidth="1"/>
    <col min="1819" max="2045" width="11.42578125" style="22"/>
    <col min="2046" max="2046" width="5.42578125" style="22" customWidth="1"/>
    <col min="2047" max="2047" width="11.5703125" style="22" customWidth="1"/>
    <col min="2048" max="2048" width="7.140625" style="22" bestFit="1" customWidth="1"/>
    <col min="2049" max="2049" width="6.42578125" style="22" customWidth="1"/>
    <col min="2050" max="2050" width="5.28515625" style="22" customWidth="1"/>
    <col min="2051" max="2051" width="23" style="22" customWidth="1"/>
    <col min="2052" max="2052" width="9.42578125" style="22" customWidth="1"/>
    <col min="2053" max="2053" width="8.42578125" style="22" customWidth="1"/>
    <col min="2054" max="2054" width="16.85546875" style="22" customWidth="1"/>
    <col min="2055" max="2055" width="8.42578125" style="22" customWidth="1"/>
    <col min="2056" max="2056" width="13.5703125" style="22" customWidth="1"/>
    <col min="2057" max="2057" width="8.42578125" style="22" bestFit="1" customWidth="1"/>
    <col min="2058" max="2059" width="12.140625" style="22" customWidth="1"/>
    <col min="2060" max="2060" width="18.5703125" style="22" customWidth="1"/>
    <col min="2061" max="2061" width="14.42578125" style="22" customWidth="1"/>
    <col min="2062" max="2062" width="8" style="22" bestFit="1" customWidth="1"/>
    <col min="2063" max="2063" width="8" style="22" customWidth="1"/>
    <col min="2064" max="2064" width="8.7109375" style="22" customWidth="1"/>
    <col min="2065" max="2065" width="13" style="22" customWidth="1"/>
    <col min="2066" max="2066" width="12" style="22" customWidth="1"/>
    <col min="2067" max="2067" width="14.42578125" style="22" customWidth="1"/>
    <col min="2068" max="2068" width="15.140625" style="22" customWidth="1"/>
    <col min="2069" max="2069" width="13.28515625" style="22" bestFit="1" customWidth="1"/>
    <col min="2070" max="2070" width="14" style="22" bestFit="1" customWidth="1"/>
    <col min="2071" max="2071" width="13.28515625" style="22" bestFit="1" customWidth="1"/>
    <col min="2072" max="2073" width="18.7109375" style="22" customWidth="1"/>
    <col min="2074" max="2074" width="33.140625" style="22" customWidth="1"/>
    <col min="2075" max="2301" width="11.42578125" style="22"/>
    <col min="2302" max="2302" width="5.42578125" style="22" customWidth="1"/>
    <col min="2303" max="2303" width="11.5703125" style="22" customWidth="1"/>
    <col min="2304" max="2304" width="7.140625" style="22" bestFit="1" customWidth="1"/>
    <col min="2305" max="2305" width="6.42578125" style="22" customWidth="1"/>
    <col min="2306" max="2306" width="5.28515625" style="22" customWidth="1"/>
    <col min="2307" max="2307" width="23" style="22" customWidth="1"/>
    <col min="2308" max="2308" width="9.42578125" style="22" customWidth="1"/>
    <col min="2309" max="2309" width="8.42578125" style="22" customWidth="1"/>
    <col min="2310" max="2310" width="16.85546875" style="22" customWidth="1"/>
    <col min="2311" max="2311" width="8.42578125" style="22" customWidth="1"/>
    <col min="2312" max="2312" width="13.5703125" style="22" customWidth="1"/>
    <col min="2313" max="2313" width="8.42578125" style="22" bestFit="1" customWidth="1"/>
    <col min="2314" max="2315" width="12.140625" style="22" customWidth="1"/>
    <col min="2316" max="2316" width="18.5703125" style="22" customWidth="1"/>
    <col min="2317" max="2317" width="14.42578125" style="22" customWidth="1"/>
    <col min="2318" max="2318" width="8" style="22" bestFit="1" customWidth="1"/>
    <col min="2319" max="2319" width="8" style="22" customWidth="1"/>
    <col min="2320" max="2320" width="8.7109375" style="22" customWidth="1"/>
    <col min="2321" max="2321" width="13" style="22" customWidth="1"/>
    <col min="2322" max="2322" width="12" style="22" customWidth="1"/>
    <col min="2323" max="2323" width="14.42578125" style="22" customWidth="1"/>
    <col min="2324" max="2324" width="15.140625" style="22" customWidth="1"/>
    <col min="2325" max="2325" width="13.28515625" style="22" bestFit="1" customWidth="1"/>
    <col min="2326" max="2326" width="14" style="22" bestFit="1" customWidth="1"/>
    <col min="2327" max="2327" width="13.28515625" style="22" bestFit="1" customWidth="1"/>
    <col min="2328" max="2329" width="18.7109375" style="22" customWidth="1"/>
    <col min="2330" max="2330" width="33.140625" style="22" customWidth="1"/>
    <col min="2331" max="2557" width="11.42578125" style="22"/>
    <col min="2558" max="2558" width="5.42578125" style="22" customWidth="1"/>
    <col min="2559" max="2559" width="11.5703125" style="22" customWidth="1"/>
    <col min="2560" max="2560" width="7.140625" style="22" bestFit="1" customWidth="1"/>
    <col min="2561" max="2561" width="6.42578125" style="22" customWidth="1"/>
    <col min="2562" max="2562" width="5.28515625" style="22" customWidth="1"/>
    <col min="2563" max="2563" width="23" style="22" customWidth="1"/>
    <col min="2564" max="2564" width="9.42578125" style="22" customWidth="1"/>
    <col min="2565" max="2565" width="8.42578125" style="22" customWidth="1"/>
    <col min="2566" max="2566" width="16.85546875" style="22" customWidth="1"/>
    <col min="2567" max="2567" width="8.42578125" style="22" customWidth="1"/>
    <col min="2568" max="2568" width="13.5703125" style="22" customWidth="1"/>
    <col min="2569" max="2569" width="8.42578125" style="22" bestFit="1" customWidth="1"/>
    <col min="2570" max="2571" width="12.140625" style="22" customWidth="1"/>
    <col min="2572" max="2572" width="18.5703125" style="22" customWidth="1"/>
    <col min="2573" max="2573" width="14.42578125" style="22" customWidth="1"/>
    <col min="2574" max="2574" width="8" style="22" bestFit="1" customWidth="1"/>
    <col min="2575" max="2575" width="8" style="22" customWidth="1"/>
    <col min="2576" max="2576" width="8.7109375" style="22" customWidth="1"/>
    <col min="2577" max="2577" width="13" style="22" customWidth="1"/>
    <col min="2578" max="2578" width="12" style="22" customWidth="1"/>
    <col min="2579" max="2579" width="14.42578125" style="22" customWidth="1"/>
    <col min="2580" max="2580" width="15.140625" style="22" customWidth="1"/>
    <col min="2581" max="2581" width="13.28515625" style="22" bestFit="1" customWidth="1"/>
    <col min="2582" max="2582" width="14" style="22" bestFit="1" customWidth="1"/>
    <col min="2583" max="2583" width="13.28515625" style="22" bestFit="1" customWidth="1"/>
    <col min="2584" max="2585" width="18.7109375" style="22" customWidth="1"/>
    <col min="2586" max="2586" width="33.140625" style="22" customWidth="1"/>
    <col min="2587" max="2813" width="11.42578125" style="22"/>
    <col min="2814" max="2814" width="5.42578125" style="22" customWidth="1"/>
    <col min="2815" max="2815" width="11.5703125" style="22" customWidth="1"/>
    <col min="2816" max="2816" width="7.140625" style="22" bestFit="1" customWidth="1"/>
    <col min="2817" max="2817" width="6.42578125" style="22" customWidth="1"/>
    <col min="2818" max="2818" width="5.28515625" style="22" customWidth="1"/>
    <col min="2819" max="2819" width="23" style="22" customWidth="1"/>
    <col min="2820" max="2820" width="9.42578125" style="22" customWidth="1"/>
    <col min="2821" max="2821" width="8.42578125" style="22" customWidth="1"/>
    <col min="2822" max="2822" width="16.85546875" style="22" customWidth="1"/>
    <col min="2823" max="2823" width="8.42578125" style="22" customWidth="1"/>
    <col min="2824" max="2824" width="13.5703125" style="22" customWidth="1"/>
    <col min="2825" max="2825" width="8.42578125" style="22" bestFit="1" customWidth="1"/>
    <col min="2826" max="2827" width="12.140625" style="22" customWidth="1"/>
    <col min="2828" max="2828" width="18.5703125" style="22" customWidth="1"/>
    <col min="2829" max="2829" width="14.42578125" style="22" customWidth="1"/>
    <col min="2830" max="2830" width="8" style="22" bestFit="1" customWidth="1"/>
    <col min="2831" max="2831" width="8" style="22" customWidth="1"/>
    <col min="2832" max="2832" width="8.7109375" style="22" customWidth="1"/>
    <col min="2833" max="2833" width="13" style="22" customWidth="1"/>
    <col min="2834" max="2834" width="12" style="22" customWidth="1"/>
    <col min="2835" max="2835" width="14.42578125" style="22" customWidth="1"/>
    <col min="2836" max="2836" width="15.140625" style="22" customWidth="1"/>
    <col min="2837" max="2837" width="13.28515625" style="22" bestFit="1" customWidth="1"/>
    <col min="2838" max="2838" width="14" style="22" bestFit="1" customWidth="1"/>
    <col min="2839" max="2839" width="13.28515625" style="22" bestFit="1" customWidth="1"/>
    <col min="2840" max="2841" width="18.7109375" style="22" customWidth="1"/>
    <col min="2842" max="2842" width="33.140625" style="22" customWidth="1"/>
    <col min="2843" max="3069" width="11.42578125" style="22"/>
    <col min="3070" max="3070" width="5.42578125" style="22" customWidth="1"/>
    <col min="3071" max="3071" width="11.5703125" style="22" customWidth="1"/>
    <col min="3072" max="3072" width="7.140625" style="22" bestFit="1" customWidth="1"/>
    <col min="3073" max="3073" width="6.42578125" style="22" customWidth="1"/>
    <col min="3074" max="3074" width="5.28515625" style="22" customWidth="1"/>
    <col min="3075" max="3075" width="23" style="22" customWidth="1"/>
    <col min="3076" max="3076" width="9.42578125" style="22" customWidth="1"/>
    <col min="3077" max="3077" width="8.42578125" style="22" customWidth="1"/>
    <col min="3078" max="3078" width="16.85546875" style="22" customWidth="1"/>
    <col min="3079" max="3079" width="8.42578125" style="22" customWidth="1"/>
    <col min="3080" max="3080" width="13.5703125" style="22" customWidth="1"/>
    <col min="3081" max="3081" width="8.42578125" style="22" bestFit="1" customWidth="1"/>
    <col min="3082" max="3083" width="12.140625" style="22" customWidth="1"/>
    <col min="3084" max="3084" width="18.5703125" style="22" customWidth="1"/>
    <col min="3085" max="3085" width="14.42578125" style="22" customWidth="1"/>
    <col min="3086" max="3086" width="8" style="22" bestFit="1" customWidth="1"/>
    <col min="3087" max="3087" width="8" style="22" customWidth="1"/>
    <col min="3088" max="3088" width="8.7109375" style="22" customWidth="1"/>
    <col min="3089" max="3089" width="13" style="22" customWidth="1"/>
    <col min="3090" max="3090" width="12" style="22" customWidth="1"/>
    <col min="3091" max="3091" width="14.42578125" style="22" customWidth="1"/>
    <col min="3092" max="3092" width="15.140625" style="22" customWidth="1"/>
    <col min="3093" max="3093" width="13.28515625" style="22" bestFit="1" customWidth="1"/>
    <col min="3094" max="3094" width="14" style="22" bestFit="1" customWidth="1"/>
    <col min="3095" max="3095" width="13.28515625" style="22" bestFit="1" customWidth="1"/>
    <col min="3096" max="3097" width="18.7109375" style="22" customWidth="1"/>
    <col min="3098" max="3098" width="33.140625" style="22" customWidth="1"/>
    <col min="3099" max="3325" width="11.42578125" style="22"/>
    <col min="3326" max="3326" width="5.42578125" style="22" customWidth="1"/>
    <col min="3327" max="3327" width="11.5703125" style="22" customWidth="1"/>
    <col min="3328" max="3328" width="7.140625" style="22" bestFit="1" customWidth="1"/>
    <col min="3329" max="3329" width="6.42578125" style="22" customWidth="1"/>
    <col min="3330" max="3330" width="5.28515625" style="22" customWidth="1"/>
    <col min="3331" max="3331" width="23" style="22" customWidth="1"/>
    <col min="3332" max="3332" width="9.42578125" style="22" customWidth="1"/>
    <col min="3333" max="3333" width="8.42578125" style="22" customWidth="1"/>
    <col min="3334" max="3334" width="16.85546875" style="22" customWidth="1"/>
    <col min="3335" max="3335" width="8.42578125" style="22" customWidth="1"/>
    <col min="3336" max="3336" width="13.5703125" style="22" customWidth="1"/>
    <col min="3337" max="3337" width="8.42578125" style="22" bestFit="1" customWidth="1"/>
    <col min="3338" max="3339" width="12.140625" style="22" customWidth="1"/>
    <col min="3340" max="3340" width="18.5703125" style="22" customWidth="1"/>
    <col min="3341" max="3341" width="14.42578125" style="22" customWidth="1"/>
    <col min="3342" max="3342" width="8" style="22" bestFit="1" customWidth="1"/>
    <col min="3343" max="3343" width="8" style="22" customWidth="1"/>
    <col min="3344" max="3344" width="8.7109375" style="22" customWidth="1"/>
    <col min="3345" max="3345" width="13" style="22" customWidth="1"/>
    <col min="3346" max="3346" width="12" style="22" customWidth="1"/>
    <col min="3347" max="3347" width="14.42578125" style="22" customWidth="1"/>
    <col min="3348" max="3348" width="15.140625" style="22" customWidth="1"/>
    <col min="3349" max="3349" width="13.28515625" style="22" bestFit="1" customWidth="1"/>
    <col min="3350" max="3350" width="14" style="22" bestFit="1" customWidth="1"/>
    <col min="3351" max="3351" width="13.28515625" style="22" bestFit="1" customWidth="1"/>
    <col min="3352" max="3353" width="18.7109375" style="22" customWidth="1"/>
    <col min="3354" max="3354" width="33.140625" style="22" customWidth="1"/>
    <col min="3355" max="3581" width="11.42578125" style="22"/>
    <col min="3582" max="3582" width="5.42578125" style="22" customWidth="1"/>
    <col min="3583" max="3583" width="11.5703125" style="22" customWidth="1"/>
    <col min="3584" max="3584" width="7.140625" style="22" bestFit="1" customWidth="1"/>
    <col min="3585" max="3585" width="6.42578125" style="22" customWidth="1"/>
    <col min="3586" max="3586" width="5.28515625" style="22" customWidth="1"/>
    <col min="3587" max="3587" width="23" style="22" customWidth="1"/>
    <col min="3588" max="3588" width="9.42578125" style="22" customWidth="1"/>
    <col min="3589" max="3589" width="8.42578125" style="22" customWidth="1"/>
    <col min="3590" max="3590" width="16.85546875" style="22" customWidth="1"/>
    <col min="3591" max="3591" width="8.42578125" style="22" customWidth="1"/>
    <col min="3592" max="3592" width="13.5703125" style="22" customWidth="1"/>
    <col min="3593" max="3593" width="8.42578125" style="22" bestFit="1" customWidth="1"/>
    <col min="3594" max="3595" width="12.140625" style="22" customWidth="1"/>
    <col min="3596" max="3596" width="18.5703125" style="22" customWidth="1"/>
    <col min="3597" max="3597" width="14.42578125" style="22" customWidth="1"/>
    <col min="3598" max="3598" width="8" style="22" bestFit="1" customWidth="1"/>
    <col min="3599" max="3599" width="8" style="22" customWidth="1"/>
    <col min="3600" max="3600" width="8.7109375" style="22" customWidth="1"/>
    <col min="3601" max="3601" width="13" style="22" customWidth="1"/>
    <col min="3602" max="3602" width="12" style="22" customWidth="1"/>
    <col min="3603" max="3603" width="14.42578125" style="22" customWidth="1"/>
    <col min="3604" max="3604" width="15.140625" style="22" customWidth="1"/>
    <col min="3605" max="3605" width="13.28515625" style="22" bestFit="1" customWidth="1"/>
    <col min="3606" max="3606" width="14" style="22" bestFit="1" customWidth="1"/>
    <col min="3607" max="3607" width="13.28515625" style="22" bestFit="1" customWidth="1"/>
    <col min="3608" max="3609" width="18.7109375" style="22" customWidth="1"/>
    <col min="3610" max="3610" width="33.140625" style="22" customWidth="1"/>
    <col min="3611" max="3837" width="11.42578125" style="22"/>
    <col min="3838" max="3838" width="5.42578125" style="22" customWidth="1"/>
    <col min="3839" max="3839" width="11.5703125" style="22" customWidth="1"/>
    <col min="3840" max="3840" width="7.140625" style="22" bestFit="1" customWidth="1"/>
    <col min="3841" max="3841" width="6.42578125" style="22" customWidth="1"/>
    <col min="3842" max="3842" width="5.28515625" style="22" customWidth="1"/>
    <col min="3843" max="3843" width="23" style="22" customWidth="1"/>
    <col min="3844" max="3844" width="9.42578125" style="22" customWidth="1"/>
    <col min="3845" max="3845" width="8.42578125" style="22" customWidth="1"/>
    <col min="3846" max="3846" width="16.85546875" style="22" customWidth="1"/>
    <col min="3847" max="3847" width="8.42578125" style="22" customWidth="1"/>
    <col min="3848" max="3848" width="13.5703125" style="22" customWidth="1"/>
    <col min="3849" max="3849" width="8.42578125" style="22" bestFit="1" customWidth="1"/>
    <col min="3850" max="3851" width="12.140625" style="22" customWidth="1"/>
    <col min="3852" max="3852" width="18.5703125" style="22" customWidth="1"/>
    <col min="3853" max="3853" width="14.42578125" style="22" customWidth="1"/>
    <col min="3854" max="3854" width="8" style="22" bestFit="1" customWidth="1"/>
    <col min="3855" max="3855" width="8" style="22" customWidth="1"/>
    <col min="3856" max="3856" width="8.7109375" style="22" customWidth="1"/>
    <col min="3857" max="3857" width="13" style="22" customWidth="1"/>
    <col min="3858" max="3858" width="12" style="22" customWidth="1"/>
    <col min="3859" max="3859" width="14.42578125" style="22" customWidth="1"/>
    <col min="3860" max="3860" width="15.140625" style="22" customWidth="1"/>
    <col min="3861" max="3861" width="13.28515625" style="22" bestFit="1" customWidth="1"/>
    <col min="3862" max="3862" width="14" style="22" bestFit="1" customWidth="1"/>
    <col min="3863" max="3863" width="13.28515625" style="22" bestFit="1" customWidth="1"/>
    <col min="3864" max="3865" width="18.7109375" style="22" customWidth="1"/>
    <col min="3866" max="3866" width="33.140625" style="22" customWidth="1"/>
    <col min="3867" max="4093" width="11.42578125" style="22"/>
    <col min="4094" max="4094" width="5.42578125" style="22" customWidth="1"/>
    <col min="4095" max="4095" width="11.5703125" style="22" customWidth="1"/>
    <col min="4096" max="4096" width="7.140625" style="22" bestFit="1" customWidth="1"/>
    <col min="4097" max="4097" width="6.42578125" style="22" customWidth="1"/>
    <col min="4098" max="4098" width="5.28515625" style="22" customWidth="1"/>
    <col min="4099" max="4099" width="23" style="22" customWidth="1"/>
    <col min="4100" max="4100" width="9.42578125" style="22" customWidth="1"/>
    <col min="4101" max="4101" width="8.42578125" style="22" customWidth="1"/>
    <col min="4102" max="4102" width="16.85546875" style="22" customWidth="1"/>
    <col min="4103" max="4103" width="8.42578125" style="22" customWidth="1"/>
    <col min="4104" max="4104" width="13.5703125" style="22" customWidth="1"/>
    <col min="4105" max="4105" width="8.42578125" style="22" bestFit="1" customWidth="1"/>
    <col min="4106" max="4107" width="12.140625" style="22" customWidth="1"/>
    <col min="4108" max="4108" width="18.5703125" style="22" customWidth="1"/>
    <col min="4109" max="4109" width="14.42578125" style="22" customWidth="1"/>
    <col min="4110" max="4110" width="8" style="22" bestFit="1" customWidth="1"/>
    <col min="4111" max="4111" width="8" style="22" customWidth="1"/>
    <col min="4112" max="4112" width="8.7109375" style="22" customWidth="1"/>
    <col min="4113" max="4113" width="13" style="22" customWidth="1"/>
    <col min="4114" max="4114" width="12" style="22" customWidth="1"/>
    <col min="4115" max="4115" width="14.42578125" style="22" customWidth="1"/>
    <col min="4116" max="4116" width="15.140625" style="22" customWidth="1"/>
    <col min="4117" max="4117" width="13.28515625" style="22" bestFit="1" customWidth="1"/>
    <col min="4118" max="4118" width="14" style="22" bestFit="1" customWidth="1"/>
    <col min="4119" max="4119" width="13.28515625" style="22" bestFit="1" customWidth="1"/>
    <col min="4120" max="4121" width="18.7109375" style="22" customWidth="1"/>
    <col min="4122" max="4122" width="33.140625" style="22" customWidth="1"/>
    <col min="4123" max="4349" width="11.42578125" style="22"/>
    <col min="4350" max="4350" width="5.42578125" style="22" customWidth="1"/>
    <col min="4351" max="4351" width="11.5703125" style="22" customWidth="1"/>
    <col min="4352" max="4352" width="7.140625" style="22" bestFit="1" customWidth="1"/>
    <col min="4353" max="4353" width="6.42578125" style="22" customWidth="1"/>
    <col min="4354" max="4354" width="5.28515625" style="22" customWidth="1"/>
    <col min="4355" max="4355" width="23" style="22" customWidth="1"/>
    <col min="4356" max="4356" width="9.42578125" style="22" customWidth="1"/>
    <col min="4357" max="4357" width="8.42578125" style="22" customWidth="1"/>
    <col min="4358" max="4358" width="16.85546875" style="22" customWidth="1"/>
    <col min="4359" max="4359" width="8.42578125" style="22" customWidth="1"/>
    <col min="4360" max="4360" width="13.5703125" style="22" customWidth="1"/>
    <col min="4361" max="4361" width="8.42578125" style="22" bestFit="1" customWidth="1"/>
    <col min="4362" max="4363" width="12.140625" style="22" customWidth="1"/>
    <col min="4364" max="4364" width="18.5703125" style="22" customWidth="1"/>
    <col min="4365" max="4365" width="14.42578125" style="22" customWidth="1"/>
    <col min="4366" max="4366" width="8" style="22" bestFit="1" customWidth="1"/>
    <col min="4367" max="4367" width="8" style="22" customWidth="1"/>
    <col min="4368" max="4368" width="8.7109375" style="22" customWidth="1"/>
    <col min="4369" max="4369" width="13" style="22" customWidth="1"/>
    <col min="4370" max="4370" width="12" style="22" customWidth="1"/>
    <col min="4371" max="4371" width="14.42578125" style="22" customWidth="1"/>
    <col min="4372" max="4372" width="15.140625" style="22" customWidth="1"/>
    <col min="4373" max="4373" width="13.28515625" style="22" bestFit="1" customWidth="1"/>
    <col min="4374" max="4374" width="14" style="22" bestFit="1" customWidth="1"/>
    <col min="4375" max="4375" width="13.28515625" style="22" bestFit="1" customWidth="1"/>
    <col min="4376" max="4377" width="18.7109375" style="22" customWidth="1"/>
    <col min="4378" max="4378" width="33.140625" style="22" customWidth="1"/>
    <col min="4379" max="4605" width="11.42578125" style="22"/>
    <col min="4606" max="4606" width="5.42578125" style="22" customWidth="1"/>
    <col min="4607" max="4607" width="11.5703125" style="22" customWidth="1"/>
    <col min="4608" max="4608" width="7.140625" style="22" bestFit="1" customWidth="1"/>
    <col min="4609" max="4609" width="6.42578125" style="22" customWidth="1"/>
    <col min="4610" max="4610" width="5.28515625" style="22" customWidth="1"/>
    <col min="4611" max="4611" width="23" style="22" customWidth="1"/>
    <col min="4612" max="4612" width="9.42578125" style="22" customWidth="1"/>
    <col min="4613" max="4613" width="8.42578125" style="22" customWidth="1"/>
    <col min="4614" max="4614" width="16.85546875" style="22" customWidth="1"/>
    <col min="4615" max="4615" width="8.42578125" style="22" customWidth="1"/>
    <col min="4616" max="4616" width="13.5703125" style="22" customWidth="1"/>
    <col min="4617" max="4617" width="8.42578125" style="22" bestFit="1" customWidth="1"/>
    <col min="4618" max="4619" width="12.140625" style="22" customWidth="1"/>
    <col min="4620" max="4620" width="18.5703125" style="22" customWidth="1"/>
    <col min="4621" max="4621" width="14.42578125" style="22" customWidth="1"/>
    <col min="4622" max="4622" width="8" style="22" bestFit="1" customWidth="1"/>
    <col min="4623" max="4623" width="8" style="22" customWidth="1"/>
    <col min="4624" max="4624" width="8.7109375" style="22" customWidth="1"/>
    <col min="4625" max="4625" width="13" style="22" customWidth="1"/>
    <col min="4626" max="4626" width="12" style="22" customWidth="1"/>
    <col min="4627" max="4627" width="14.42578125" style="22" customWidth="1"/>
    <col min="4628" max="4628" width="15.140625" style="22" customWidth="1"/>
    <col min="4629" max="4629" width="13.28515625" style="22" bestFit="1" customWidth="1"/>
    <col min="4630" max="4630" width="14" style="22" bestFit="1" customWidth="1"/>
    <col min="4631" max="4631" width="13.28515625" style="22" bestFit="1" customWidth="1"/>
    <col min="4632" max="4633" width="18.7109375" style="22" customWidth="1"/>
    <col min="4634" max="4634" width="33.140625" style="22" customWidth="1"/>
    <col min="4635" max="4861" width="11.42578125" style="22"/>
    <col min="4862" max="4862" width="5.42578125" style="22" customWidth="1"/>
    <col min="4863" max="4863" width="11.5703125" style="22" customWidth="1"/>
    <col min="4864" max="4864" width="7.140625" style="22" bestFit="1" customWidth="1"/>
    <col min="4865" max="4865" width="6.42578125" style="22" customWidth="1"/>
    <col min="4866" max="4866" width="5.28515625" style="22" customWidth="1"/>
    <col min="4867" max="4867" width="23" style="22" customWidth="1"/>
    <col min="4868" max="4868" width="9.42578125" style="22" customWidth="1"/>
    <col min="4869" max="4869" width="8.42578125" style="22" customWidth="1"/>
    <col min="4870" max="4870" width="16.85546875" style="22" customWidth="1"/>
    <col min="4871" max="4871" width="8.42578125" style="22" customWidth="1"/>
    <col min="4872" max="4872" width="13.5703125" style="22" customWidth="1"/>
    <col min="4873" max="4873" width="8.42578125" style="22" bestFit="1" customWidth="1"/>
    <col min="4874" max="4875" width="12.140625" style="22" customWidth="1"/>
    <col min="4876" max="4876" width="18.5703125" style="22" customWidth="1"/>
    <col min="4877" max="4877" width="14.42578125" style="22" customWidth="1"/>
    <col min="4878" max="4878" width="8" style="22" bestFit="1" customWidth="1"/>
    <col min="4879" max="4879" width="8" style="22" customWidth="1"/>
    <col min="4880" max="4880" width="8.7109375" style="22" customWidth="1"/>
    <col min="4881" max="4881" width="13" style="22" customWidth="1"/>
    <col min="4882" max="4882" width="12" style="22" customWidth="1"/>
    <col min="4883" max="4883" width="14.42578125" style="22" customWidth="1"/>
    <col min="4884" max="4884" width="15.140625" style="22" customWidth="1"/>
    <col min="4885" max="4885" width="13.28515625" style="22" bestFit="1" customWidth="1"/>
    <col min="4886" max="4886" width="14" style="22" bestFit="1" customWidth="1"/>
    <col min="4887" max="4887" width="13.28515625" style="22" bestFit="1" customWidth="1"/>
    <col min="4888" max="4889" width="18.7109375" style="22" customWidth="1"/>
    <col min="4890" max="4890" width="33.140625" style="22" customWidth="1"/>
    <col min="4891" max="5117" width="11.42578125" style="22"/>
    <col min="5118" max="5118" width="5.42578125" style="22" customWidth="1"/>
    <col min="5119" max="5119" width="11.5703125" style="22" customWidth="1"/>
    <col min="5120" max="5120" width="7.140625" style="22" bestFit="1" customWidth="1"/>
    <col min="5121" max="5121" width="6.42578125" style="22" customWidth="1"/>
    <col min="5122" max="5122" width="5.28515625" style="22" customWidth="1"/>
    <col min="5123" max="5123" width="23" style="22" customWidth="1"/>
    <col min="5124" max="5124" width="9.42578125" style="22" customWidth="1"/>
    <col min="5125" max="5125" width="8.42578125" style="22" customWidth="1"/>
    <col min="5126" max="5126" width="16.85546875" style="22" customWidth="1"/>
    <col min="5127" max="5127" width="8.42578125" style="22" customWidth="1"/>
    <col min="5128" max="5128" width="13.5703125" style="22" customWidth="1"/>
    <col min="5129" max="5129" width="8.42578125" style="22" bestFit="1" customWidth="1"/>
    <col min="5130" max="5131" width="12.140625" style="22" customWidth="1"/>
    <col min="5132" max="5132" width="18.5703125" style="22" customWidth="1"/>
    <col min="5133" max="5133" width="14.42578125" style="22" customWidth="1"/>
    <col min="5134" max="5134" width="8" style="22" bestFit="1" customWidth="1"/>
    <col min="5135" max="5135" width="8" style="22" customWidth="1"/>
    <col min="5136" max="5136" width="8.7109375" style="22" customWidth="1"/>
    <col min="5137" max="5137" width="13" style="22" customWidth="1"/>
    <col min="5138" max="5138" width="12" style="22" customWidth="1"/>
    <col min="5139" max="5139" width="14.42578125" style="22" customWidth="1"/>
    <col min="5140" max="5140" width="15.140625" style="22" customWidth="1"/>
    <col min="5141" max="5141" width="13.28515625" style="22" bestFit="1" customWidth="1"/>
    <col min="5142" max="5142" width="14" style="22" bestFit="1" customWidth="1"/>
    <col min="5143" max="5143" width="13.28515625" style="22" bestFit="1" customWidth="1"/>
    <col min="5144" max="5145" width="18.7109375" style="22" customWidth="1"/>
    <col min="5146" max="5146" width="33.140625" style="22" customWidth="1"/>
    <col min="5147" max="5373" width="11.42578125" style="22"/>
    <col min="5374" max="5374" width="5.42578125" style="22" customWidth="1"/>
    <col min="5375" max="5375" width="11.5703125" style="22" customWidth="1"/>
    <col min="5376" max="5376" width="7.140625" style="22" bestFit="1" customWidth="1"/>
    <col min="5377" max="5377" width="6.42578125" style="22" customWidth="1"/>
    <col min="5378" max="5378" width="5.28515625" style="22" customWidth="1"/>
    <col min="5379" max="5379" width="23" style="22" customWidth="1"/>
    <col min="5380" max="5380" width="9.42578125" style="22" customWidth="1"/>
    <col min="5381" max="5381" width="8.42578125" style="22" customWidth="1"/>
    <col min="5382" max="5382" width="16.85546875" style="22" customWidth="1"/>
    <col min="5383" max="5383" width="8.42578125" style="22" customWidth="1"/>
    <col min="5384" max="5384" width="13.5703125" style="22" customWidth="1"/>
    <col min="5385" max="5385" width="8.42578125" style="22" bestFit="1" customWidth="1"/>
    <col min="5386" max="5387" width="12.140625" style="22" customWidth="1"/>
    <col min="5388" max="5388" width="18.5703125" style="22" customWidth="1"/>
    <col min="5389" max="5389" width="14.42578125" style="22" customWidth="1"/>
    <col min="5390" max="5390" width="8" style="22" bestFit="1" customWidth="1"/>
    <col min="5391" max="5391" width="8" style="22" customWidth="1"/>
    <col min="5392" max="5392" width="8.7109375" style="22" customWidth="1"/>
    <col min="5393" max="5393" width="13" style="22" customWidth="1"/>
    <col min="5394" max="5394" width="12" style="22" customWidth="1"/>
    <col min="5395" max="5395" width="14.42578125" style="22" customWidth="1"/>
    <col min="5396" max="5396" width="15.140625" style="22" customWidth="1"/>
    <col min="5397" max="5397" width="13.28515625" style="22" bestFit="1" customWidth="1"/>
    <col min="5398" max="5398" width="14" style="22" bestFit="1" customWidth="1"/>
    <col min="5399" max="5399" width="13.28515625" style="22" bestFit="1" customWidth="1"/>
    <col min="5400" max="5401" width="18.7109375" style="22" customWidth="1"/>
    <col min="5402" max="5402" width="33.140625" style="22" customWidth="1"/>
    <col min="5403" max="5629" width="11.42578125" style="22"/>
    <col min="5630" max="5630" width="5.42578125" style="22" customWidth="1"/>
    <col min="5631" max="5631" width="11.5703125" style="22" customWidth="1"/>
    <col min="5632" max="5632" width="7.140625" style="22" bestFit="1" customWidth="1"/>
    <col min="5633" max="5633" width="6.42578125" style="22" customWidth="1"/>
    <col min="5634" max="5634" width="5.28515625" style="22" customWidth="1"/>
    <col min="5635" max="5635" width="23" style="22" customWidth="1"/>
    <col min="5636" max="5636" width="9.42578125" style="22" customWidth="1"/>
    <col min="5637" max="5637" width="8.42578125" style="22" customWidth="1"/>
    <col min="5638" max="5638" width="16.85546875" style="22" customWidth="1"/>
    <col min="5639" max="5639" width="8.42578125" style="22" customWidth="1"/>
    <col min="5640" max="5640" width="13.5703125" style="22" customWidth="1"/>
    <col min="5641" max="5641" width="8.42578125" style="22" bestFit="1" customWidth="1"/>
    <col min="5642" max="5643" width="12.140625" style="22" customWidth="1"/>
    <col min="5644" max="5644" width="18.5703125" style="22" customWidth="1"/>
    <col min="5645" max="5645" width="14.42578125" style="22" customWidth="1"/>
    <col min="5646" max="5646" width="8" style="22" bestFit="1" customWidth="1"/>
    <col min="5647" max="5647" width="8" style="22" customWidth="1"/>
    <col min="5648" max="5648" width="8.7109375" style="22" customWidth="1"/>
    <col min="5649" max="5649" width="13" style="22" customWidth="1"/>
    <col min="5650" max="5650" width="12" style="22" customWidth="1"/>
    <col min="5651" max="5651" width="14.42578125" style="22" customWidth="1"/>
    <col min="5652" max="5652" width="15.140625" style="22" customWidth="1"/>
    <col min="5653" max="5653" width="13.28515625" style="22" bestFit="1" customWidth="1"/>
    <col min="5654" max="5654" width="14" style="22" bestFit="1" customWidth="1"/>
    <col min="5655" max="5655" width="13.28515625" style="22" bestFit="1" customWidth="1"/>
    <col min="5656" max="5657" width="18.7109375" style="22" customWidth="1"/>
    <col min="5658" max="5658" width="33.140625" style="22" customWidth="1"/>
    <col min="5659" max="5885" width="11.42578125" style="22"/>
    <col min="5886" max="5886" width="5.42578125" style="22" customWidth="1"/>
    <col min="5887" max="5887" width="11.5703125" style="22" customWidth="1"/>
    <col min="5888" max="5888" width="7.140625" style="22" bestFit="1" customWidth="1"/>
    <col min="5889" max="5889" width="6.42578125" style="22" customWidth="1"/>
    <col min="5890" max="5890" width="5.28515625" style="22" customWidth="1"/>
    <col min="5891" max="5891" width="23" style="22" customWidth="1"/>
    <col min="5892" max="5892" width="9.42578125" style="22" customWidth="1"/>
    <col min="5893" max="5893" width="8.42578125" style="22" customWidth="1"/>
    <col min="5894" max="5894" width="16.85546875" style="22" customWidth="1"/>
    <col min="5895" max="5895" width="8.42578125" style="22" customWidth="1"/>
    <col min="5896" max="5896" width="13.5703125" style="22" customWidth="1"/>
    <col min="5897" max="5897" width="8.42578125" style="22" bestFit="1" customWidth="1"/>
    <col min="5898" max="5899" width="12.140625" style="22" customWidth="1"/>
    <col min="5900" max="5900" width="18.5703125" style="22" customWidth="1"/>
    <col min="5901" max="5901" width="14.42578125" style="22" customWidth="1"/>
    <col min="5902" max="5902" width="8" style="22" bestFit="1" customWidth="1"/>
    <col min="5903" max="5903" width="8" style="22" customWidth="1"/>
    <col min="5904" max="5904" width="8.7109375" style="22" customWidth="1"/>
    <col min="5905" max="5905" width="13" style="22" customWidth="1"/>
    <col min="5906" max="5906" width="12" style="22" customWidth="1"/>
    <col min="5907" max="5907" width="14.42578125" style="22" customWidth="1"/>
    <col min="5908" max="5908" width="15.140625" style="22" customWidth="1"/>
    <col min="5909" max="5909" width="13.28515625" style="22" bestFit="1" customWidth="1"/>
    <col min="5910" max="5910" width="14" style="22" bestFit="1" customWidth="1"/>
    <col min="5911" max="5911" width="13.28515625" style="22" bestFit="1" customWidth="1"/>
    <col min="5912" max="5913" width="18.7109375" style="22" customWidth="1"/>
    <col min="5914" max="5914" width="33.140625" style="22" customWidth="1"/>
    <col min="5915" max="6141" width="11.42578125" style="22"/>
    <col min="6142" max="6142" width="5.42578125" style="22" customWidth="1"/>
    <col min="6143" max="6143" width="11.5703125" style="22" customWidth="1"/>
    <col min="6144" max="6144" width="7.140625" style="22" bestFit="1" customWidth="1"/>
    <col min="6145" max="6145" width="6.42578125" style="22" customWidth="1"/>
    <col min="6146" max="6146" width="5.28515625" style="22" customWidth="1"/>
    <col min="6147" max="6147" width="23" style="22" customWidth="1"/>
    <col min="6148" max="6148" width="9.42578125" style="22" customWidth="1"/>
    <col min="6149" max="6149" width="8.42578125" style="22" customWidth="1"/>
    <col min="6150" max="6150" width="16.85546875" style="22" customWidth="1"/>
    <col min="6151" max="6151" width="8.42578125" style="22" customWidth="1"/>
    <col min="6152" max="6152" width="13.5703125" style="22" customWidth="1"/>
    <col min="6153" max="6153" width="8.42578125" style="22" bestFit="1" customWidth="1"/>
    <col min="6154" max="6155" width="12.140625" style="22" customWidth="1"/>
    <col min="6156" max="6156" width="18.5703125" style="22" customWidth="1"/>
    <col min="6157" max="6157" width="14.42578125" style="22" customWidth="1"/>
    <col min="6158" max="6158" width="8" style="22" bestFit="1" customWidth="1"/>
    <col min="6159" max="6159" width="8" style="22" customWidth="1"/>
    <col min="6160" max="6160" width="8.7109375" style="22" customWidth="1"/>
    <col min="6161" max="6161" width="13" style="22" customWidth="1"/>
    <col min="6162" max="6162" width="12" style="22" customWidth="1"/>
    <col min="6163" max="6163" width="14.42578125" style="22" customWidth="1"/>
    <col min="6164" max="6164" width="15.140625" style="22" customWidth="1"/>
    <col min="6165" max="6165" width="13.28515625" style="22" bestFit="1" customWidth="1"/>
    <col min="6166" max="6166" width="14" style="22" bestFit="1" customWidth="1"/>
    <col min="6167" max="6167" width="13.28515625" style="22" bestFit="1" customWidth="1"/>
    <col min="6168" max="6169" width="18.7109375" style="22" customWidth="1"/>
    <col min="6170" max="6170" width="33.140625" style="22" customWidth="1"/>
    <col min="6171" max="6397" width="11.42578125" style="22"/>
    <col min="6398" max="6398" width="5.42578125" style="22" customWidth="1"/>
    <col min="6399" max="6399" width="11.5703125" style="22" customWidth="1"/>
    <col min="6400" max="6400" width="7.140625" style="22" bestFit="1" customWidth="1"/>
    <col min="6401" max="6401" width="6.42578125" style="22" customWidth="1"/>
    <col min="6402" max="6402" width="5.28515625" style="22" customWidth="1"/>
    <col min="6403" max="6403" width="23" style="22" customWidth="1"/>
    <col min="6404" max="6404" width="9.42578125" style="22" customWidth="1"/>
    <col min="6405" max="6405" width="8.42578125" style="22" customWidth="1"/>
    <col min="6406" max="6406" width="16.85546875" style="22" customWidth="1"/>
    <col min="6407" max="6407" width="8.42578125" style="22" customWidth="1"/>
    <col min="6408" max="6408" width="13.5703125" style="22" customWidth="1"/>
    <col min="6409" max="6409" width="8.42578125" style="22" bestFit="1" customWidth="1"/>
    <col min="6410" max="6411" width="12.140625" style="22" customWidth="1"/>
    <col min="6412" max="6412" width="18.5703125" style="22" customWidth="1"/>
    <col min="6413" max="6413" width="14.42578125" style="22" customWidth="1"/>
    <col min="6414" max="6414" width="8" style="22" bestFit="1" customWidth="1"/>
    <col min="6415" max="6415" width="8" style="22" customWidth="1"/>
    <col min="6416" max="6416" width="8.7109375" style="22" customWidth="1"/>
    <col min="6417" max="6417" width="13" style="22" customWidth="1"/>
    <col min="6418" max="6418" width="12" style="22" customWidth="1"/>
    <col min="6419" max="6419" width="14.42578125" style="22" customWidth="1"/>
    <col min="6420" max="6420" width="15.140625" style="22" customWidth="1"/>
    <col min="6421" max="6421" width="13.28515625" style="22" bestFit="1" customWidth="1"/>
    <col min="6422" max="6422" width="14" style="22" bestFit="1" customWidth="1"/>
    <col min="6423" max="6423" width="13.28515625" style="22" bestFit="1" customWidth="1"/>
    <col min="6424" max="6425" width="18.7109375" style="22" customWidth="1"/>
    <col min="6426" max="6426" width="33.140625" style="22" customWidth="1"/>
    <col min="6427" max="6653" width="11.42578125" style="22"/>
    <col min="6654" max="6654" width="5.42578125" style="22" customWidth="1"/>
    <col min="6655" max="6655" width="11.5703125" style="22" customWidth="1"/>
    <col min="6656" max="6656" width="7.140625" style="22" bestFit="1" customWidth="1"/>
    <col min="6657" max="6657" width="6.42578125" style="22" customWidth="1"/>
    <col min="6658" max="6658" width="5.28515625" style="22" customWidth="1"/>
    <col min="6659" max="6659" width="23" style="22" customWidth="1"/>
    <col min="6660" max="6660" width="9.42578125" style="22" customWidth="1"/>
    <col min="6661" max="6661" width="8.42578125" style="22" customWidth="1"/>
    <col min="6662" max="6662" width="16.85546875" style="22" customWidth="1"/>
    <col min="6663" max="6663" width="8.42578125" style="22" customWidth="1"/>
    <col min="6664" max="6664" width="13.5703125" style="22" customWidth="1"/>
    <col min="6665" max="6665" width="8.42578125" style="22" bestFit="1" customWidth="1"/>
    <col min="6666" max="6667" width="12.140625" style="22" customWidth="1"/>
    <col min="6668" max="6668" width="18.5703125" style="22" customWidth="1"/>
    <col min="6669" max="6669" width="14.42578125" style="22" customWidth="1"/>
    <col min="6670" max="6670" width="8" style="22" bestFit="1" customWidth="1"/>
    <col min="6671" max="6671" width="8" style="22" customWidth="1"/>
    <col min="6672" max="6672" width="8.7109375" style="22" customWidth="1"/>
    <col min="6673" max="6673" width="13" style="22" customWidth="1"/>
    <col min="6674" max="6674" width="12" style="22" customWidth="1"/>
    <col min="6675" max="6675" width="14.42578125" style="22" customWidth="1"/>
    <col min="6676" max="6676" width="15.140625" style="22" customWidth="1"/>
    <col min="6677" max="6677" width="13.28515625" style="22" bestFit="1" customWidth="1"/>
    <col min="6678" max="6678" width="14" style="22" bestFit="1" customWidth="1"/>
    <col min="6679" max="6679" width="13.28515625" style="22" bestFit="1" customWidth="1"/>
    <col min="6680" max="6681" width="18.7109375" style="22" customWidth="1"/>
    <col min="6682" max="6682" width="33.140625" style="22" customWidth="1"/>
    <col min="6683" max="6909" width="11.42578125" style="22"/>
    <col min="6910" max="6910" width="5.42578125" style="22" customWidth="1"/>
    <col min="6911" max="6911" width="11.5703125" style="22" customWidth="1"/>
    <col min="6912" max="6912" width="7.140625" style="22" bestFit="1" customWidth="1"/>
    <col min="6913" max="6913" width="6.42578125" style="22" customWidth="1"/>
    <col min="6914" max="6914" width="5.28515625" style="22" customWidth="1"/>
    <col min="6915" max="6915" width="23" style="22" customWidth="1"/>
    <col min="6916" max="6916" width="9.42578125" style="22" customWidth="1"/>
    <col min="6917" max="6917" width="8.42578125" style="22" customWidth="1"/>
    <col min="6918" max="6918" width="16.85546875" style="22" customWidth="1"/>
    <col min="6919" max="6919" width="8.42578125" style="22" customWidth="1"/>
    <col min="6920" max="6920" width="13.5703125" style="22" customWidth="1"/>
    <col min="6921" max="6921" width="8.42578125" style="22" bestFit="1" customWidth="1"/>
    <col min="6922" max="6923" width="12.140625" style="22" customWidth="1"/>
    <col min="6924" max="6924" width="18.5703125" style="22" customWidth="1"/>
    <col min="6925" max="6925" width="14.42578125" style="22" customWidth="1"/>
    <col min="6926" max="6926" width="8" style="22" bestFit="1" customWidth="1"/>
    <col min="6927" max="6927" width="8" style="22" customWidth="1"/>
    <col min="6928" max="6928" width="8.7109375" style="22" customWidth="1"/>
    <col min="6929" max="6929" width="13" style="22" customWidth="1"/>
    <col min="6930" max="6930" width="12" style="22" customWidth="1"/>
    <col min="6931" max="6931" width="14.42578125" style="22" customWidth="1"/>
    <col min="6932" max="6932" width="15.140625" style="22" customWidth="1"/>
    <col min="6933" max="6933" width="13.28515625" style="22" bestFit="1" customWidth="1"/>
    <col min="6934" max="6934" width="14" style="22" bestFit="1" customWidth="1"/>
    <col min="6935" max="6935" width="13.28515625" style="22" bestFit="1" customWidth="1"/>
    <col min="6936" max="6937" width="18.7109375" style="22" customWidth="1"/>
    <col min="6938" max="6938" width="33.140625" style="22" customWidth="1"/>
    <col min="6939" max="7165" width="11.42578125" style="22"/>
    <col min="7166" max="7166" width="5.42578125" style="22" customWidth="1"/>
    <col min="7167" max="7167" width="11.5703125" style="22" customWidth="1"/>
    <col min="7168" max="7168" width="7.140625" style="22" bestFit="1" customWidth="1"/>
    <col min="7169" max="7169" width="6.42578125" style="22" customWidth="1"/>
    <col min="7170" max="7170" width="5.28515625" style="22" customWidth="1"/>
    <col min="7171" max="7171" width="23" style="22" customWidth="1"/>
    <col min="7172" max="7172" width="9.42578125" style="22" customWidth="1"/>
    <col min="7173" max="7173" width="8.42578125" style="22" customWidth="1"/>
    <col min="7174" max="7174" width="16.85546875" style="22" customWidth="1"/>
    <col min="7175" max="7175" width="8.42578125" style="22" customWidth="1"/>
    <col min="7176" max="7176" width="13.5703125" style="22" customWidth="1"/>
    <col min="7177" max="7177" width="8.42578125" style="22" bestFit="1" customWidth="1"/>
    <col min="7178" max="7179" width="12.140625" style="22" customWidth="1"/>
    <col min="7180" max="7180" width="18.5703125" style="22" customWidth="1"/>
    <col min="7181" max="7181" width="14.42578125" style="22" customWidth="1"/>
    <col min="7182" max="7182" width="8" style="22" bestFit="1" customWidth="1"/>
    <col min="7183" max="7183" width="8" style="22" customWidth="1"/>
    <col min="7184" max="7184" width="8.7109375" style="22" customWidth="1"/>
    <col min="7185" max="7185" width="13" style="22" customWidth="1"/>
    <col min="7186" max="7186" width="12" style="22" customWidth="1"/>
    <col min="7187" max="7187" width="14.42578125" style="22" customWidth="1"/>
    <col min="7188" max="7188" width="15.140625" style="22" customWidth="1"/>
    <col min="7189" max="7189" width="13.28515625" style="22" bestFit="1" customWidth="1"/>
    <col min="7190" max="7190" width="14" style="22" bestFit="1" customWidth="1"/>
    <col min="7191" max="7191" width="13.28515625" style="22" bestFit="1" customWidth="1"/>
    <col min="7192" max="7193" width="18.7109375" style="22" customWidth="1"/>
    <col min="7194" max="7194" width="33.140625" style="22" customWidth="1"/>
    <col min="7195" max="7421" width="11.42578125" style="22"/>
    <col min="7422" max="7422" width="5.42578125" style="22" customWidth="1"/>
    <col min="7423" max="7423" width="11.5703125" style="22" customWidth="1"/>
    <col min="7424" max="7424" width="7.140625" style="22" bestFit="1" customWidth="1"/>
    <col min="7425" max="7425" width="6.42578125" style="22" customWidth="1"/>
    <col min="7426" max="7426" width="5.28515625" style="22" customWidth="1"/>
    <col min="7427" max="7427" width="23" style="22" customWidth="1"/>
    <col min="7428" max="7428" width="9.42578125" style="22" customWidth="1"/>
    <col min="7429" max="7429" width="8.42578125" style="22" customWidth="1"/>
    <col min="7430" max="7430" width="16.85546875" style="22" customWidth="1"/>
    <col min="7431" max="7431" width="8.42578125" style="22" customWidth="1"/>
    <col min="7432" max="7432" width="13.5703125" style="22" customWidth="1"/>
    <col min="7433" max="7433" width="8.42578125" style="22" bestFit="1" customWidth="1"/>
    <col min="7434" max="7435" width="12.140625" style="22" customWidth="1"/>
    <col min="7436" max="7436" width="18.5703125" style="22" customWidth="1"/>
    <col min="7437" max="7437" width="14.42578125" style="22" customWidth="1"/>
    <col min="7438" max="7438" width="8" style="22" bestFit="1" customWidth="1"/>
    <col min="7439" max="7439" width="8" style="22" customWidth="1"/>
    <col min="7440" max="7440" width="8.7109375" style="22" customWidth="1"/>
    <col min="7441" max="7441" width="13" style="22" customWidth="1"/>
    <col min="7442" max="7442" width="12" style="22" customWidth="1"/>
    <col min="7443" max="7443" width="14.42578125" style="22" customWidth="1"/>
    <col min="7444" max="7444" width="15.140625" style="22" customWidth="1"/>
    <col min="7445" max="7445" width="13.28515625" style="22" bestFit="1" customWidth="1"/>
    <col min="7446" max="7446" width="14" style="22" bestFit="1" customWidth="1"/>
    <col min="7447" max="7447" width="13.28515625" style="22" bestFit="1" customWidth="1"/>
    <col min="7448" max="7449" width="18.7109375" style="22" customWidth="1"/>
    <col min="7450" max="7450" width="33.140625" style="22" customWidth="1"/>
    <col min="7451" max="7677" width="11.42578125" style="22"/>
    <col min="7678" max="7678" width="5.42578125" style="22" customWidth="1"/>
    <col min="7679" max="7679" width="11.5703125" style="22" customWidth="1"/>
    <col min="7680" max="7680" width="7.140625" style="22" bestFit="1" customWidth="1"/>
    <col min="7681" max="7681" width="6.42578125" style="22" customWidth="1"/>
    <col min="7682" max="7682" width="5.28515625" style="22" customWidth="1"/>
    <col min="7683" max="7683" width="23" style="22" customWidth="1"/>
    <col min="7684" max="7684" width="9.42578125" style="22" customWidth="1"/>
    <col min="7685" max="7685" width="8.42578125" style="22" customWidth="1"/>
    <col min="7686" max="7686" width="16.85546875" style="22" customWidth="1"/>
    <col min="7687" max="7687" width="8.42578125" style="22" customWidth="1"/>
    <col min="7688" max="7688" width="13.5703125" style="22" customWidth="1"/>
    <col min="7689" max="7689" width="8.42578125" style="22" bestFit="1" customWidth="1"/>
    <col min="7690" max="7691" width="12.140625" style="22" customWidth="1"/>
    <col min="7692" max="7692" width="18.5703125" style="22" customWidth="1"/>
    <col min="7693" max="7693" width="14.42578125" style="22" customWidth="1"/>
    <col min="7694" max="7694" width="8" style="22" bestFit="1" customWidth="1"/>
    <col min="7695" max="7695" width="8" style="22" customWidth="1"/>
    <col min="7696" max="7696" width="8.7109375" style="22" customWidth="1"/>
    <col min="7697" max="7697" width="13" style="22" customWidth="1"/>
    <col min="7698" max="7698" width="12" style="22" customWidth="1"/>
    <col min="7699" max="7699" width="14.42578125" style="22" customWidth="1"/>
    <col min="7700" max="7700" width="15.140625" style="22" customWidth="1"/>
    <col min="7701" max="7701" width="13.28515625" style="22" bestFit="1" customWidth="1"/>
    <col min="7702" max="7702" width="14" style="22" bestFit="1" customWidth="1"/>
    <col min="7703" max="7703" width="13.28515625" style="22" bestFit="1" customWidth="1"/>
    <col min="7704" max="7705" width="18.7109375" style="22" customWidth="1"/>
    <col min="7706" max="7706" width="33.140625" style="22" customWidth="1"/>
    <col min="7707" max="7933" width="11.42578125" style="22"/>
    <col min="7934" max="7934" width="5.42578125" style="22" customWidth="1"/>
    <col min="7935" max="7935" width="11.5703125" style="22" customWidth="1"/>
    <col min="7936" max="7936" width="7.140625" style="22" bestFit="1" customWidth="1"/>
    <col min="7937" max="7937" width="6.42578125" style="22" customWidth="1"/>
    <col min="7938" max="7938" width="5.28515625" style="22" customWidth="1"/>
    <col min="7939" max="7939" width="23" style="22" customWidth="1"/>
    <col min="7940" max="7940" width="9.42578125" style="22" customWidth="1"/>
    <col min="7941" max="7941" width="8.42578125" style="22" customWidth="1"/>
    <col min="7942" max="7942" width="16.85546875" style="22" customWidth="1"/>
    <col min="7943" max="7943" width="8.42578125" style="22" customWidth="1"/>
    <col min="7944" max="7944" width="13.5703125" style="22" customWidth="1"/>
    <col min="7945" max="7945" width="8.42578125" style="22" bestFit="1" customWidth="1"/>
    <col min="7946" max="7947" width="12.140625" style="22" customWidth="1"/>
    <col min="7948" max="7948" width="18.5703125" style="22" customWidth="1"/>
    <col min="7949" max="7949" width="14.42578125" style="22" customWidth="1"/>
    <col min="7950" max="7950" width="8" style="22" bestFit="1" customWidth="1"/>
    <col min="7951" max="7951" width="8" style="22" customWidth="1"/>
    <col min="7952" max="7952" width="8.7109375" style="22" customWidth="1"/>
    <col min="7953" max="7953" width="13" style="22" customWidth="1"/>
    <col min="7954" max="7954" width="12" style="22" customWidth="1"/>
    <col min="7955" max="7955" width="14.42578125" style="22" customWidth="1"/>
    <col min="7956" max="7956" width="15.140625" style="22" customWidth="1"/>
    <col min="7957" max="7957" width="13.28515625" style="22" bestFit="1" customWidth="1"/>
    <col min="7958" max="7958" width="14" style="22" bestFit="1" customWidth="1"/>
    <col min="7959" max="7959" width="13.28515625" style="22" bestFit="1" customWidth="1"/>
    <col min="7960" max="7961" width="18.7109375" style="22" customWidth="1"/>
    <col min="7962" max="7962" width="33.140625" style="22" customWidth="1"/>
    <col min="7963" max="8189" width="11.42578125" style="22"/>
    <col min="8190" max="8190" width="5.42578125" style="22" customWidth="1"/>
    <col min="8191" max="8191" width="11.5703125" style="22" customWidth="1"/>
    <col min="8192" max="8192" width="7.140625" style="22" bestFit="1" customWidth="1"/>
    <col min="8193" max="8193" width="6.42578125" style="22" customWidth="1"/>
    <col min="8194" max="8194" width="5.28515625" style="22" customWidth="1"/>
    <col min="8195" max="8195" width="23" style="22" customWidth="1"/>
    <col min="8196" max="8196" width="9.42578125" style="22" customWidth="1"/>
    <col min="8197" max="8197" width="8.42578125" style="22" customWidth="1"/>
    <col min="8198" max="8198" width="16.85546875" style="22" customWidth="1"/>
    <col min="8199" max="8199" width="8.42578125" style="22" customWidth="1"/>
    <col min="8200" max="8200" width="13.5703125" style="22" customWidth="1"/>
    <col min="8201" max="8201" width="8.42578125" style="22" bestFit="1" customWidth="1"/>
    <col min="8202" max="8203" width="12.140625" style="22" customWidth="1"/>
    <col min="8204" max="8204" width="18.5703125" style="22" customWidth="1"/>
    <col min="8205" max="8205" width="14.42578125" style="22" customWidth="1"/>
    <col min="8206" max="8206" width="8" style="22" bestFit="1" customWidth="1"/>
    <col min="8207" max="8207" width="8" style="22" customWidth="1"/>
    <col min="8208" max="8208" width="8.7109375" style="22" customWidth="1"/>
    <col min="8209" max="8209" width="13" style="22" customWidth="1"/>
    <col min="8210" max="8210" width="12" style="22" customWidth="1"/>
    <col min="8211" max="8211" width="14.42578125" style="22" customWidth="1"/>
    <col min="8212" max="8212" width="15.140625" style="22" customWidth="1"/>
    <col min="8213" max="8213" width="13.28515625" style="22" bestFit="1" customWidth="1"/>
    <col min="8214" max="8214" width="14" style="22" bestFit="1" customWidth="1"/>
    <col min="8215" max="8215" width="13.28515625" style="22" bestFit="1" customWidth="1"/>
    <col min="8216" max="8217" width="18.7109375" style="22" customWidth="1"/>
    <col min="8218" max="8218" width="33.140625" style="22" customWidth="1"/>
    <col min="8219" max="8445" width="11.42578125" style="22"/>
    <col min="8446" max="8446" width="5.42578125" style="22" customWidth="1"/>
    <col min="8447" max="8447" width="11.5703125" style="22" customWidth="1"/>
    <col min="8448" max="8448" width="7.140625" style="22" bestFit="1" customWidth="1"/>
    <col min="8449" max="8449" width="6.42578125" style="22" customWidth="1"/>
    <col min="8450" max="8450" width="5.28515625" style="22" customWidth="1"/>
    <col min="8451" max="8451" width="23" style="22" customWidth="1"/>
    <col min="8452" max="8452" width="9.42578125" style="22" customWidth="1"/>
    <col min="8453" max="8453" width="8.42578125" style="22" customWidth="1"/>
    <col min="8454" max="8454" width="16.85546875" style="22" customWidth="1"/>
    <col min="8455" max="8455" width="8.42578125" style="22" customWidth="1"/>
    <col min="8456" max="8456" width="13.5703125" style="22" customWidth="1"/>
    <col min="8457" max="8457" width="8.42578125" style="22" bestFit="1" customWidth="1"/>
    <col min="8458" max="8459" width="12.140625" style="22" customWidth="1"/>
    <col min="8460" max="8460" width="18.5703125" style="22" customWidth="1"/>
    <col min="8461" max="8461" width="14.42578125" style="22" customWidth="1"/>
    <col min="8462" max="8462" width="8" style="22" bestFit="1" customWidth="1"/>
    <col min="8463" max="8463" width="8" style="22" customWidth="1"/>
    <col min="8464" max="8464" width="8.7109375" style="22" customWidth="1"/>
    <col min="8465" max="8465" width="13" style="22" customWidth="1"/>
    <col min="8466" max="8466" width="12" style="22" customWidth="1"/>
    <col min="8467" max="8467" width="14.42578125" style="22" customWidth="1"/>
    <col min="8468" max="8468" width="15.140625" style="22" customWidth="1"/>
    <col min="8469" max="8469" width="13.28515625" style="22" bestFit="1" customWidth="1"/>
    <col min="8470" max="8470" width="14" style="22" bestFit="1" customWidth="1"/>
    <col min="8471" max="8471" width="13.28515625" style="22" bestFit="1" customWidth="1"/>
    <col min="8472" max="8473" width="18.7109375" style="22" customWidth="1"/>
    <col min="8474" max="8474" width="33.140625" style="22" customWidth="1"/>
    <col min="8475" max="8701" width="11.42578125" style="22"/>
    <col min="8702" max="8702" width="5.42578125" style="22" customWidth="1"/>
    <col min="8703" max="8703" width="11.5703125" style="22" customWidth="1"/>
    <col min="8704" max="8704" width="7.140625" style="22" bestFit="1" customWidth="1"/>
    <col min="8705" max="8705" width="6.42578125" style="22" customWidth="1"/>
    <col min="8706" max="8706" width="5.28515625" style="22" customWidth="1"/>
    <col min="8707" max="8707" width="23" style="22" customWidth="1"/>
    <col min="8708" max="8708" width="9.42578125" style="22" customWidth="1"/>
    <col min="8709" max="8709" width="8.42578125" style="22" customWidth="1"/>
    <col min="8710" max="8710" width="16.85546875" style="22" customWidth="1"/>
    <col min="8711" max="8711" width="8.42578125" style="22" customWidth="1"/>
    <col min="8712" max="8712" width="13.5703125" style="22" customWidth="1"/>
    <col min="8713" max="8713" width="8.42578125" style="22" bestFit="1" customWidth="1"/>
    <col min="8714" max="8715" width="12.140625" style="22" customWidth="1"/>
    <col min="8716" max="8716" width="18.5703125" style="22" customWidth="1"/>
    <col min="8717" max="8717" width="14.42578125" style="22" customWidth="1"/>
    <col min="8718" max="8718" width="8" style="22" bestFit="1" customWidth="1"/>
    <col min="8719" max="8719" width="8" style="22" customWidth="1"/>
    <col min="8720" max="8720" width="8.7109375" style="22" customWidth="1"/>
    <col min="8721" max="8721" width="13" style="22" customWidth="1"/>
    <col min="8722" max="8722" width="12" style="22" customWidth="1"/>
    <col min="8723" max="8723" width="14.42578125" style="22" customWidth="1"/>
    <col min="8724" max="8724" width="15.140625" style="22" customWidth="1"/>
    <col min="8725" max="8725" width="13.28515625" style="22" bestFit="1" customWidth="1"/>
    <col min="8726" max="8726" width="14" style="22" bestFit="1" customWidth="1"/>
    <col min="8727" max="8727" width="13.28515625" style="22" bestFit="1" customWidth="1"/>
    <col min="8728" max="8729" width="18.7109375" style="22" customWidth="1"/>
    <col min="8730" max="8730" width="33.140625" style="22" customWidth="1"/>
    <col min="8731" max="8957" width="11.42578125" style="22"/>
    <col min="8958" max="8958" width="5.42578125" style="22" customWidth="1"/>
    <col min="8959" max="8959" width="11.5703125" style="22" customWidth="1"/>
    <col min="8960" max="8960" width="7.140625" style="22" bestFit="1" customWidth="1"/>
    <col min="8961" max="8961" width="6.42578125" style="22" customWidth="1"/>
    <col min="8962" max="8962" width="5.28515625" style="22" customWidth="1"/>
    <col min="8963" max="8963" width="23" style="22" customWidth="1"/>
    <col min="8964" max="8964" width="9.42578125" style="22" customWidth="1"/>
    <col min="8965" max="8965" width="8.42578125" style="22" customWidth="1"/>
    <col min="8966" max="8966" width="16.85546875" style="22" customWidth="1"/>
    <col min="8967" max="8967" width="8.42578125" style="22" customWidth="1"/>
    <col min="8968" max="8968" width="13.5703125" style="22" customWidth="1"/>
    <col min="8969" max="8969" width="8.42578125" style="22" bestFit="1" customWidth="1"/>
    <col min="8970" max="8971" width="12.140625" style="22" customWidth="1"/>
    <col min="8972" max="8972" width="18.5703125" style="22" customWidth="1"/>
    <col min="8973" max="8973" width="14.42578125" style="22" customWidth="1"/>
    <col min="8974" max="8974" width="8" style="22" bestFit="1" customWidth="1"/>
    <col min="8975" max="8975" width="8" style="22" customWidth="1"/>
    <col min="8976" max="8976" width="8.7109375" style="22" customWidth="1"/>
    <col min="8977" max="8977" width="13" style="22" customWidth="1"/>
    <col min="8978" max="8978" width="12" style="22" customWidth="1"/>
    <col min="8979" max="8979" width="14.42578125" style="22" customWidth="1"/>
    <col min="8980" max="8980" width="15.140625" style="22" customWidth="1"/>
    <col min="8981" max="8981" width="13.28515625" style="22" bestFit="1" customWidth="1"/>
    <col min="8982" max="8982" width="14" style="22" bestFit="1" customWidth="1"/>
    <col min="8983" max="8983" width="13.28515625" style="22" bestFit="1" customWidth="1"/>
    <col min="8984" max="8985" width="18.7109375" style="22" customWidth="1"/>
    <col min="8986" max="8986" width="33.140625" style="22" customWidth="1"/>
    <col min="8987" max="9213" width="11.42578125" style="22"/>
    <col min="9214" max="9214" width="5.42578125" style="22" customWidth="1"/>
    <col min="9215" max="9215" width="11.5703125" style="22" customWidth="1"/>
    <col min="9216" max="9216" width="7.140625" style="22" bestFit="1" customWidth="1"/>
    <col min="9217" max="9217" width="6.42578125" style="22" customWidth="1"/>
    <col min="9218" max="9218" width="5.28515625" style="22" customWidth="1"/>
    <col min="9219" max="9219" width="23" style="22" customWidth="1"/>
    <col min="9220" max="9220" width="9.42578125" style="22" customWidth="1"/>
    <col min="9221" max="9221" width="8.42578125" style="22" customWidth="1"/>
    <col min="9222" max="9222" width="16.85546875" style="22" customWidth="1"/>
    <col min="9223" max="9223" width="8.42578125" style="22" customWidth="1"/>
    <col min="9224" max="9224" width="13.5703125" style="22" customWidth="1"/>
    <col min="9225" max="9225" width="8.42578125" style="22" bestFit="1" customWidth="1"/>
    <col min="9226" max="9227" width="12.140625" style="22" customWidth="1"/>
    <col min="9228" max="9228" width="18.5703125" style="22" customWidth="1"/>
    <col min="9229" max="9229" width="14.42578125" style="22" customWidth="1"/>
    <col min="9230" max="9230" width="8" style="22" bestFit="1" customWidth="1"/>
    <col min="9231" max="9231" width="8" style="22" customWidth="1"/>
    <col min="9232" max="9232" width="8.7109375" style="22" customWidth="1"/>
    <col min="9233" max="9233" width="13" style="22" customWidth="1"/>
    <col min="9234" max="9234" width="12" style="22" customWidth="1"/>
    <col min="9235" max="9235" width="14.42578125" style="22" customWidth="1"/>
    <col min="9236" max="9236" width="15.140625" style="22" customWidth="1"/>
    <col min="9237" max="9237" width="13.28515625" style="22" bestFit="1" customWidth="1"/>
    <col min="9238" max="9238" width="14" style="22" bestFit="1" customWidth="1"/>
    <col min="9239" max="9239" width="13.28515625" style="22" bestFit="1" customWidth="1"/>
    <col min="9240" max="9241" width="18.7109375" style="22" customWidth="1"/>
    <col min="9242" max="9242" width="33.140625" style="22" customWidth="1"/>
    <col min="9243" max="9469" width="11.42578125" style="22"/>
    <col min="9470" max="9470" width="5.42578125" style="22" customWidth="1"/>
    <col min="9471" max="9471" width="11.5703125" style="22" customWidth="1"/>
    <col min="9472" max="9472" width="7.140625" style="22" bestFit="1" customWidth="1"/>
    <col min="9473" max="9473" width="6.42578125" style="22" customWidth="1"/>
    <col min="9474" max="9474" width="5.28515625" style="22" customWidth="1"/>
    <col min="9475" max="9475" width="23" style="22" customWidth="1"/>
    <col min="9476" max="9476" width="9.42578125" style="22" customWidth="1"/>
    <col min="9477" max="9477" width="8.42578125" style="22" customWidth="1"/>
    <col min="9478" max="9478" width="16.85546875" style="22" customWidth="1"/>
    <col min="9479" max="9479" width="8.42578125" style="22" customWidth="1"/>
    <col min="9480" max="9480" width="13.5703125" style="22" customWidth="1"/>
    <col min="9481" max="9481" width="8.42578125" style="22" bestFit="1" customWidth="1"/>
    <col min="9482" max="9483" width="12.140625" style="22" customWidth="1"/>
    <col min="9484" max="9484" width="18.5703125" style="22" customWidth="1"/>
    <col min="9485" max="9485" width="14.42578125" style="22" customWidth="1"/>
    <col min="9486" max="9486" width="8" style="22" bestFit="1" customWidth="1"/>
    <col min="9487" max="9487" width="8" style="22" customWidth="1"/>
    <col min="9488" max="9488" width="8.7109375" style="22" customWidth="1"/>
    <col min="9489" max="9489" width="13" style="22" customWidth="1"/>
    <col min="9490" max="9490" width="12" style="22" customWidth="1"/>
    <col min="9491" max="9491" width="14.42578125" style="22" customWidth="1"/>
    <col min="9492" max="9492" width="15.140625" style="22" customWidth="1"/>
    <col min="9493" max="9493" width="13.28515625" style="22" bestFit="1" customWidth="1"/>
    <col min="9494" max="9494" width="14" style="22" bestFit="1" customWidth="1"/>
    <col min="9495" max="9495" width="13.28515625" style="22" bestFit="1" customWidth="1"/>
    <col min="9496" max="9497" width="18.7109375" style="22" customWidth="1"/>
    <col min="9498" max="9498" width="33.140625" style="22" customWidth="1"/>
    <col min="9499" max="9725" width="11.42578125" style="22"/>
    <col min="9726" max="9726" width="5.42578125" style="22" customWidth="1"/>
    <col min="9727" max="9727" width="11.5703125" style="22" customWidth="1"/>
    <col min="9728" max="9728" width="7.140625" style="22" bestFit="1" customWidth="1"/>
    <col min="9729" max="9729" width="6.42578125" style="22" customWidth="1"/>
    <col min="9730" max="9730" width="5.28515625" style="22" customWidth="1"/>
    <col min="9731" max="9731" width="23" style="22" customWidth="1"/>
    <col min="9732" max="9732" width="9.42578125" style="22" customWidth="1"/>
    <col min="9733" max="9733" width="8.42578125" style="22" customWidth="1"/>
    <col min="9734" max="9734" width="16.85546875" style="22" customWidth="1"/>
    <col min="9735" max="9735" width="8.42578125" style="22" customWidth="1"/>
    <col min="9736" max="9736" width="13.5703125" style="22" customWidth="1"/>
    <col min="9737" max="9737" width="8.42578125" style="22" bestFit="1" customWidth="1"/>
    <col min="9738" max="9739" width="12.140625" style="22" customWidth="1"/>
    <col min="9740" max="9740" width="18.5703125" style="22" customWidth="1"/>
    <col min="9741" max="9741" width="14.42578125" style="22" customWidth="1"/>
    <col min="9742" max="9742" width="8" style="22" bestFit="1" customWidth="1"/>
    <col min="9743" max="9743" width="8" style="22" customWidth="1"/>
    <col min="9744" max="9744" width="8.7109375" style="22" customWidth="1"/>
    <col min="9745" max="9745" width="13" style="22" customWidth="1"/>
    <col min="9746" max="9746" width="12" style="22" customWidth="1"/>
    <col min="9747" max="9747" width="14.42578125" style="22" customWidth="1"/>
    <col min="9748" max="9748" width="15.140625" style="22" customWidth="1"/>
    <col min="9749" max="9749" width="13.28515625" style="22" bestFit="1" customWidth="1"/>
    <col min="9750" max="9750" width="14" style="22" bestFit="1" customWidth="1"/>
    <col min="9751" max="9751" width="13.28515625" style="22" bestFit="1" customWidth="1"/>
    <col min="9752" max="9753" width="18.7109375" style="22" customWidth="1"/>
    <col min="9754" max="9754" width="33.140625" style="22" customWidth="1"/>
    <col min="9755" max="9981" width="11.42578125" style="22"/>
    <col min="9982" max="9982" width="5.42578125" style="22" customWidth="1"/>
    <col min="9983" max="9983" width="11.5703125" style="22" customWidth="1"/>
    <col min="9984" max="9984" width="7.140625" style="22" bestFit="1" customWidth="1"/>
    <col min="9985" max="9985" width="6.42578125" style="22" customWidth="1"/>
    <col min="9986" max="9986" width="5.28515625" style="22" customWidth="1"/>
    <col min="9987" max="9987" width="23" style="22" customWidth="1"/>
    <col min="9988" max="9988" width="9.42578125" style="22" customWidth="1"/>
    <col min="9989" max="9989" width="8.42578125" style="22" customWidth="1"/>
    <col min="9990" max="9990" width="16.85546875" style="22" customWidth="1"/>
    <col min="9991" max="9991" width="8.42578125" style="22" customWidth="1"/>
    <col min="9992" max="9992" width="13.5703125" style="22" customWidth="1"/>
    <col min="9993" max="9993" width="8.42578125" style="22" bestFit="1" customWidth="1"/>
    <col min="9994" max="9995" width="12.140625" style="22" customWidth="1"/>
    <col min="9996" max="9996" width="18.5703125" style="22" customWidth="1"/>
    <col min="9997" max="9997" width="14.42578125" style="22" customWidth="1"/>
    <col min="9998" max="9998" width="8" style="22" bestFit="1" customWidth="1"/>
    <col min="9999" max="9999" width="8" style="22" customWidth="1"/>
    <col min="10000" max="10000" width="8.7109375" style="22" customWidth="1"/>
    <col min="10001" max="10001" width="13" style="22" customWidth="1"/>
    <col min="10002" max="10002" width="12" style="22" customWidth="1"/>
    <col min="10003" max="10003" width="14.42578125" style="22" customWidth="1"/>
    <col min="10004" max="10004" width="15.140625" style="22" customWidth="1"/>
    <col min="10005" max="10005" width="13.28515625" style="22" bestFit="1" customWidth="1"/>
    <col min="10006" max="10006" width="14" style="22" bestFit="1" customWidth="1"/>
    <col min="10007" max="10007" width="13.28515625" style="22" bestFit="1" customWidth="1"/>
    <col min="10008" max="10009" width="18.7109375" style="22" customWidth="1"/>
    <col min="10010" max="10010" width="33.140625" style="22" customWidth="1"/>
    <col min="10011" max="10237" width="11.42578125" style="22"/>
    <col min="10238" max="10238" width="5.42578125" style="22" customWidth="1"/>
    <col min="10239" max="10239" width="11.5703125" style="22" customWidth="1"/>
    <col min="10240" max="10240" width="7.140625" style="22" bestFit="1" customWidth="1"/>
    <col min="10241" max="10241" width="6.42578125" style="22" customWidth="1"/>
    <col min="10242" max="10242" width="5.28515625" style="22" customWidth="1"/>
    <col min="10243" max="10243" width="23" style="22" customWidth="1"/>
    <col min="10244" max="10244" width="9.42578125" style="22" customWidth="1"/>
    <col min="10245" max="10245" width="8.42578125" style="22" customWidth="1"/>
    <col min="10246" max="10246" width="16.85546875" style="22" customWidth="1"/>
    <col min="10247" max="10247" width="8.42578125" style="22" customWidth="1"/>
    <col min="10248" max="10248" width="13.5703125" style="22" customWidth="1"/>
    <col min="10249" max="10249" width="8.42578125" style="22" bestFit="1" customWidth="1"/>
    <col min="10250" max="10251" width="12.140625" style="22" customWidth="1"/>
    <col min="10252" max="10252" width="18.5703125" style="22" customWidth="1"/>
    <col min="10253" max="10253" width="14.42578125" style="22" customWidth="1"/>
    <col min="10254" max="10254" width="8" style="22" bestFit="1" customWidth="1"/>
    <col min="10255" max="10255" width="8" style="22" customWidth="1"/>
    <col min="10256" max="10256" width="8.7109375" style="22" customWidth="1"/>
    <col min="10257" max="10257" width="13" style="22" customWidth="1"/>
    <col min="10258" max="10258" width="12" style="22" customWidth="1"/>
    <col min="10259" max="10259" width="14.42578125" style="22" customWidth="1"/>
    <col min="10260" max="10260" width="15.140625" style="22" customWidth="1"/>
    <col min="10261" max="10261" width="13.28515625" style="22" bestFit="1" customWidth="1"/>
    <col min="10262" max="10262" width="14" style="22" bestFit="1" customWidth="1"/>
    <col min="10263" max="10263" width="13.28515625" style="22" bestFit="1" customWidth="1"/>
    <col min="10264" max="10265" width="18.7109375" style="22" customWidth="1"/>
    <col min="10266" max="10266" width="33.140625" style="22" customWidth="1"/>
    <col min="10267" max="10493" width="11.42578125" style="22"/>
    <col min="10494" max="10494" width="5.42578125" style="22" customWidth="1"/>
    <col min="10495" max="10495" width="11.5703125" style="22" customWidth="1"/>
    <col min="10496" max="10496" width="7.140625" style="22" bestFit="1" customWidth="1"/>
    <col min="10497" max="10497" width="6.42578125" style="22" customWidth="1"/>
    <col min="10498" max="10498" width="5.28515625" style="22" customWidth="1"/>
    <col min="10499" max="10499" width="23" style="22" customWidth="1"/>
    <col min="10500" max="10500" width="9.42578125" style="22" customWidth="1"/>
    <col min="10501" max="10501" width="8.42578125" style="22" customWidth="1"/>
    <col min="10502" max="10502" width="16.85546875" style="22" customWidth="1"/>
    <col min="10503" max="10503" width="8.42578125" style="22" customWidth="1"/>
    <col min="10504" max="10504" width="13.5703125" style="22" customWidth="1"/>
    <col min="10505" max="10505" width="8.42578125" style="22" bestFit="1" customWidth="1"/>
    <col min="10506" max="10507" width="12.140625" style="22" customWidth="1"/>
    <col min="10508" max="10508" width="18.5703125" style="22" customWidth="1"/>
    <col min="10509" max="10509" width="14.42578125" style="22" customWidth="1"/>
    <col min="10510" max="10510" width="8" style="22" bestFit="1" customWidth="1"/>
    <col min="10511" max="10511" width="8" style="22" customWidth="1"/>
    <col min="10512" max="10512" width="8.7109375" style="22" customWidth="1"/>
    <col min="10513" max="10513" width="13" style="22" customWidth="1"/>
    <col min="10514" max="10514" width="12" style="22" customWidth="1"/>
    <col min="10515" max="10515" width="14.42578125" style="22" customWidth="1"/>
    <col min="10516" max="10516" width="15.140625" style="22" customWidth="1"/>
    <col min="10517" max="10517" width="13.28515625" style="22" bestFit="1" customWidth="1"/>
    <col min="10518" max="10518" width="14" style="22" bestFit="1" customWidth="1"/>
    <col min="10519" max="10519" width="13.28515625" style="22" bestFit="1" customWidth="1"/>
    <col min="10520" max="10521" width="18.7109375" style="22" customWidth="1"/>
    <col min="10522" max="10522" width="33.140625" style="22" customWidth="1"/>
    <col min="10523" max="10749" width="11.42578125" style="22"/>
    <col min="10750" max="10750" width="5.42578125" style="22" customWidth="1"/>
    <col min="10751" max="10751" width="11.5703125" style="22" customWidth="1"/>
    <col min="10752" max="10752" width="7.140625" style="22" bestFit="1" customWidth="1"/>
    <col min="10753" max="10753" width="6.42578125" style="22" customWidth="1"/>
    <col min="10754" max="10754" width="5.28515625" style="22" customWidth="1"/>
    <col min="10755" max="10755" width="23" style="22" customWidth="1"/>
    <col min="10756" max="10756" width="9.42578125" style="22" customWidth="1"/>
    <col min="10757" max="10757" width="8.42578125" style="22" customWidth="1"/>
    <col min="10758" max="10758" width="16.85546875" style="22" customWidth="1"/>
    <col min="10759" max="10759" width="8.42578125" style="22" customWidth="1"/>
    <col min="10760" max="10760" width="13.5703125" style="22" customWidth="1"/>
    <col min="10761" max="10761" width="8.42578125" style="22" bestFit="1" customWidth="1"/>
    <col min="10762" max="10763" width="12.140625" style="22" customWidth="1"/>
    <col min="10764" max="10764" width="18.5703125" style="22" customWidth="1"/>
    <col min="10765" max="10765" width="14.42578125" style="22" customWidth="1"/>
    <col min="10766" max="10766" width="8" style="22" bestFit="1" customWidth="1"/>
    <col min="10767" max="10767" width="8" style="22" customWidth="1"/>
    <col min="10768" max="10768" width="8.7109375" style="22" customWidth="1"/>
    <col min="10769" max="10769" width="13" style="22" customWidth="1"/>
    <col min="10770" max="10770" width="12" style="22" customWidth="1"/>
    <col min="10771" max="10771" width="14.42578125" style="22" customWidth="1"/>
    <col min="10772" max="10772" width="15.140625" style="22" customWidth="1"/>
    <col min="10773" max="10773" width="13.28515625" style="22" bestFit="1" customWidth="1"/>
    <col min="10774" max="10774" width="14" style="22" bestFit="1" customWidth="1"/>
    <col min="10775" max="10775" width="13.28515625" style="22" bestFit="1" customWidth="1"/>
    <col min="10776" max="10777" width="18.7109375" style="22" customWidth="1"/>
    <col min="10778" max="10778" width="33.140625" style="22" customWidth="1"/>
    <col min="10779" max="11005" width="11.42578125" style="22"/>
    <col min="11006" max="11006" width="5.42578125" style="22" customWidth="1"/>
    <col min="11007" max="11007" width="11.5703125" style="22" customWidth="1"/>
    <col min="11008" max="11008" width="7.140625" style="22" bestFit="1" customWidth="1"/>
    <col min="11009" max="11009" width="6.42578125" style="22" customWidth="1"/>
    <col min="11010" max="11010" width="5.28515625" style="22" customWidth="1"/>
    <col min="11011" max="11011" width="23" style="22" customWidth="1"/>
    <col min="11012" max="11012" width="9.42578125" style="22" customWidth="1"/>
    <col min="11013" max="11013" width="8.42578125" style="22" customWidth="1"/>
    <col min="11014" max="11014" width="16.85546875" style="22" customWidth="1"/>
    <col min="11015" max="11015" width="8.42578125" style="22" customWidth="1"/>
    <col min="11016" max="11016" width="13.5703125" style="22" customWidth="1"/>
    <col min="11017" max="11017" width="8.42578125" style="22" bestFit="1" customWidth="1"/>
    <col min="11018" max="11019" width="12.140625" style="22" customWidth="1"/>
    <col min="11020" max="11020" width="18.5703125" style="22" customWidth="1"/>
    <col min="11021" max="11021" width="14.42578125" style="22" customWidth="1"/>
    <col min="11022" max="11022" width="8" style="22" bestFit="1" customWidth="1"/>
    <col min="11023" max="11023" width="8" style="22" customWidth="1"/>
    <col min="11024" max="11024" width="8.7109375" style="22" customWidth="1"/>
    <col min="11025" max="11025" width="13" style="22" customWidth="1"/>
    <col min="11026" max="11026" width="12" style="22" customWidth="1"/>
    <col min="11027" max="11027" width="14.42578125" style="22" customWidth="1"/>
    <col min="11028" max="11028" width="15.140625" style="22" customWidth="1"/>
    <col min="11029" max="11029" width="13.28515625" style="22" bestFit="1" customWidth="1"/>
    <col min="11030" max="11030" width="14" style="22" bestFit="1" customWidth="1"/>
    <col min="11031" max="11031" width="13.28515625" style="22" bestFit="1" customWidth="1"/>
    <col min="11032" max="11033" width="18.7109375" style="22" customWidth="1"/>
    <col min="11034" max="11034" width="33.140625" style="22" customWidth="1"/>
    <col min="11035" max="11261" width="11.42578125" style="22"/>
    <col min="11262" max="11262" width="5.42578125" style="22" customWidth="1"/>
    <col min="11263" max="11263" width="11.5703125" style="22" customWidth="1"/>
    <col min="11264" max="11264" width="7.140625" style="22" bestFit="1" customWidth="1"/>
    <col min="11265" max="11265" width="6.42578125" style="22" customWidth="1"/>
    <col min="11266" max="11266" width="5.28515625" style="22" customWidth="1"/>
    <col min="11267" max="11267" width="23" style="22" customWidth="1"/>
    <col min="11268" max="11268" width="9.42578125" style="22" customWidth="1"/>
    <col min="11269" max="11269" width="8.42578125" style="22" customWidth="1"/>
    <col min="11270" max="11270" width="16.85546875" style="22" customWidth="1"/>
    <col min="11271" max="11271" width="8.42578125" style="22" customWidth="1"/>
    <col min="11272" max="11272" width="13.5703125" style="22" customWidth="1"/>
    <col min="11273" max="11273" width="8.42578125" style="22" bestFit="1" customWidth="1"/>
    <col min="11274" max="11275" width="12.140625" style="22" customWidth="1"/>
    <col min="11276" max="11276" width="18.5703125" style="22" customWidth="1"/>
    <col min="11277" max="11277" width="14.42578125" style="22" customWidth="1"/>
    <col min="11278" max="11278" width="8" style="22" bestFit="1" customWidth="1"/>
    <col min="11279" max="11279" width="8" style="22" customWidth="1"/>
    <col min="11280" max="11280" width="8.7109375" style="22" customWidth="1"/>
    <col min="11281" max="11281" width="13" style="22" customWidth="1"/>
    <col min="11282" max="11282" width="12" style="22" customWidth="1"/>
    <col min="11283" max="11283" width="14.42578125" style="22" customWidth="1"/>
    <col min="11284" max="11284" width="15.140625" style="22" customWidth="1"/>
    <col min="11285" max="11285" width="13.28515625" style="22" bestFit="1" customWidth="1"/>
    <col min="11286" max="11286" width="14" style="22" bestFit="1" customWidth="1"/>
    <col min="11287" max="11287" width="13.28515625" style="22" bestFit="1" customWidth="1"/>
    <col min="11288" max="11289" width="18.7109375" style="22" customWidth="1"/>
    <col min="11290" max="11290" width="33.140625" style="22" customWidth="1"/>
    <col min="11291" max="11517" width="11.42578125" style="22"/>
    <col min="11518" max="11518" width="5.42578125" style="22" customWidth="1"/>
    <col min="11519" max="11519" width="11.5703125" style="22" customWidth="1"/>
    <col min="11520" max="11520" width="7.140625" style="22" bestFit="1" customWidth="1"/>
    <col min="11521" max="11521" width="6.42578125" style="22" customWidth="1"/>
    <col min="11522" max="11522" width="5.28515625" style="22" customWidth="1"/>
    <col min="11523" max="11523" width="23" style="22" customWidth="1"/>
    <col min="11524" max="11524" width="9.42578125" style="22" customWidth="1"/>
    <col min="11525" max="11525" width="8.42578125" style="22" customWidth="1"/>
    <col min="11526" max="11526" width="16.85546875" style="22" customWidth="1"/>
    <col min="11527" max="11527" width="8.42578125" style="22" customWidth="1"/>
    <col min="11528" max="11528" width="13.5703125" style="22" customWidth="1"/>
    <col min="11529" max="11529" width="8.42578125" style="22" bestFit="1" customWidth="1"/>
    <col min="11530" max="11531" width="12.140625" style="22" customWidth="1"/>
    <col min="11532" max="11532" width="18.5703125" style="22" customWidth="1"/>
    <col min="11533" max="11533" width="14.42578125" style="22" customWidth="1"/>
    <col min="11534" max="11534" width="8" style="22" bestFit="1" customWidth="1"/>
    <col min="11535" max="11535" width="8" style="22" customWidth="1"/>
    <col min="11536" max="11536" width="8.7109375" style="22" customWidth="1"/>
    <col min="11537" max="11537" width="13" style="22" customWidth="1"/>
    <col min="11538" max="11538" width="12" style="22" customWidth="1"/>
    <col min="11539" max="11539" width="14.42578125" style="22" customWidth="1"/>
    <col min="11540" max="11540" width="15.140625" style="22" customWidth="1"/>
    <col min="11541" max="11541" width="13.28515625" style="22" bestFit="1" customWidth="1"/>
    <col min="11542" max="11542" width="14" style="22" bestFit="1" customWidth="1"/>
    <col min="11543" max="11543" width="13.28515625" style="22" bestFit="1" customWidth="1"/>
    <col min="11544" max="11545" width="18.7109375" style="22" customWidth="1"/>
    <col min="11546" max="11546" width="33.140625" style="22" customWidth="1"/>
    <col min="11547" max="11773" width="11.42578125" style="22"/>
    <col min="11774" max="11774" width="5.42578125" style="22" customWidth="1"/>
    <col min="11775" max="11775" width="11.5703125" style="22" customWidth="1"/>
    <col min="11776" max="11776" width="7.140625" style="22" bestFit="1" customWidth="1"/>
    <col min="11777" max="11777" width="6.42578125" style="22" customWidth="1"/>
    <col min="11778" max="11778" width="5.28515625" style="22" customWidth="1"/>
    <col min="11779" max="11779" width="23" style="22" customWidth="1"/>
    <col min="11780" max="11780" width="9.42578125" style="22" customWidth="1"/>
    <col min="11781" max="11781" width="8.42578125" style="22" customWidth="1"/>
    <col min="11782" max="11782" width="16.85546875" style="22" customWidth="1"/>
    <col min="11783" max="11783" width="8.42578125" style="22" customWidth="1"/>
    <col min="11784" max="11784" width="13.5703125" style="22" customWidth="1"/>
    <col min="11785" max="11785" width="8.42578125" style="22" bestFit="1" customWidth="1"/>
    <col min="11786" max="11787" width="12.140625" style="22" customWidth="1"/>
    <col min="11788" max="11788" width="18.5703125" style="22" customWidth="1"/>
    <col min="11789" max="11789" width="14.42578125" style="22" customWidth="1"/>
    <col min="11790" max="11790" width="8" style="22" bestFit="1" customWidth="1"/>
    <col min="11791" max="11791" width="8" style="22" customWidth="1"/>
    <col min="11792" max="11792" width="8.7109375" style="22" customWidth="1"/>
    <col min="11793" max="11793" width="13" style="22" customWidth="1"/>
    <col min="11794" max="11794" width="12" style="22" customWidth="1"/>
    <col min="11795" max="11795" width="14.42578125" style="22" customWidth="1"/>
    <col min="11796" max="11796" width="15.140625" style="22" customWidth="1"/>
    <col min="11797" max="11797" width="13.28515625" style="22" bestFit="1" customWidth="1"/>
    <col min="11798" max="11798" width="14" style="22" bestFit="1" customWidth="1"/>
    <col min="11799" max="11799" width="13.28515625" style="22" bestFit="1" customWidth="1"/>
    <col min="11800" max="11801" width="18.7109375" style="22" customWidth="1"/>
    <col min="11802" max="11802" width="33.140625" style="22" customWidth="1"/>
    <col min="11803" max="12029" width="11.42578125" style="22"/>
    <col min="12030" max="12030" width="5.42578125" style="22" customWidth="1"/>
    <col min="12031" max="12031" width="11.5703125" style="22" customWidth="1"/>
    <col min="12032" max="12032" width="7.140625" style="22" bestFit="1" customWidth="1"/>
    <col min="12033" max="12033" width="6.42578125" style="22" customWidth="1"/>
    <col min="12034" max="12034" width="5.28515625" style="22" customWidth="1"/>
    <col min="12035" max="12035" width="23" style="22" customWidth="1"/>
    <col min="12036" max="12036" width="9.42578125" style="22" customWidth="1"/>
    <col min="12037" max="12037" width="8.42578125" style="22" customWidth="1"/>
    <col min="12038" max="12038" width="16.85546875" style="22" customWidth="1"/>
    <col min="12039" max="12039" width="8.42578125" style="22" customWidth="1"/>
    <col min="12040" max="12040" width="13.5703125" style="22" customWidth="1"/>
    <col min="12041" max="12041" width="8.42578125" style="22" bestFit="1" customWidth="1"/>
    <col min="12042" max="12043" width="12.140625" style="22" customWidth="1"/>
    <col min="12044" max="12044" width="18.5703125" style="22" customWidth="1"/>
    <col min="12045" max="12045" width="14.42578125" style="22" customWidth="1"/>
    <col min="12046" max="12046" width="8" style="22" bestFit="1" customWidth="1"/>
    <col min="12047" max="12047" width="8" style="22" customWidth="1"/>
    <col min="12048" max="12048" width="8.7109375" style="22" customWidth="1"/>
    <col min="12049" max="12049" width="13" style="22" customWidth="1"/>
    <col min="12050" max="12050" width="12" style="22" customWidth="1"/>
    <col min="12051" max="12051" width="14.42578125" style="22" customWidth="1"/>
    <col min="12052" max="12052" width="15.140625" style="22" customWidth="1"/>
    <col min="12053" max="12053" width="13.28515625" style="22" bestFit="1" customWidth="1"/>
    <col min="12054" max="12054" width="14" style="22" bestFit="1" customWidth="1"/>
    <col min="12055" max="12055" width="13.28515625" style="22" bestFit="1" customWidth="1"/>
    <col min="12056" max="12057" width="18.7109375" style="22" customWidth="1"/>
    <col min="12058" max="12058" width="33.140625" style="22" customWidth="1"/>
    <col min="12059" max="12285" width="11.42578125" style="22"/>
    <col min="12286" max="12286" width="5.42578125" style="22" customWidth="1"/>
    <col min="12287" max="12287" width="11.5703125" style="22" customWidth="1"/>
    <col min="12288" max="12288" width="7.140625" style="22" bestFit="1" customWidth="1"/>
    <col min="12289" max="12289" width="6.42578125" style="22" customWidth="1"/>
    <col min="12290" max="12290" width="5.28515625" style="22" customWidth="1"/>
    <col min="12291" max="12291" width="23" style="22" customWidth="1"/>
    <col min="12292" max="12292" width="9.42578125" style="22" customWidth="1"/>
    <col min="12293" max="12293" width="8.42578125" style="22" customWidth="1"/>
    <col min="12294" max="12294" width="16.85546875" style="22" customWidth="1"/>
    <col min="12295" max="12295" width="8.42578125" style="22" customWidth="1"/>
    <col min="12296" max="12296" width="13.5703125" style="22" customWidth="1"/>
    <col min="12297" max="12297" width="8.42578125" style="22" bestFit="1" customWidth="1"/>
    <col min="12298" max="12299" width="12.140625" style="22" customWidth="1"/>
    <col min="12300" max="12300" width="18.5703125" style="22" customWidth="1"/>
    <col min="12301" max="12301" width="14.42578125" style="22" customWidth="1"/>
    <col min="12302" max="12302" width="8" style="22" bestFit="1" customWidth="1"/>
    <col min="12303" max="12303" width="8" style="22" customWidth="1"/>
    <col min="12304" max="12304" width="8.7109375" style="22" customWidth="1"/>
    <col min="12305" max="12305" width="13" style="22" customWidth="1"/>
    <col min="12306" max="12306" width="12" style="22" customWidth="1"/>
    <col min="12307" max="12307" width="14.42578125" style="22" customWidth="1"/>
    <col min="12308" max="12308" width="15.140625" style="22" customWidth="1"/>
    <col min="12309" max="12309" width="13.28515625" style="22" bestFit="1" customWidth="1"/>
    <col min="12310" max="12310" width="14" style="22" bestFit="1" customWidth="1"/>
    <col min="12311" max="12311" width="13.28515625" style="22" bestFit="1" customWidth="1"/>
    <col min="12312" max="12313" width="18.7109375" style="22" customWidth="1"/>
    <col min="12314" max="12314" width="33.140625" style="22" customWidth="1"/>
    <col min="12315" max="12541" width="11.42578125" style="22"/>
    <col min="12542" max="12542" width="5.42578125" style="22" customWidth="1"/>
    <col min="12543" max="12543" width="11.5703125" style="22" customWidth="1"/>
    <col min="12544" max="12544" width="7.140625" style="22" bestFit="1" customWidth="1"/>
    <col min="12545" max="12545" width="6.42578125" style="22" customWidth="1"/>
    <col min="12546" max="12546" width="5.28515625" style="22" customWidth="1"/>
    <col min="12547" max="12547" width="23" style="22" customWidth="1"/>
    <col min="12548" max="12548" width="9.42578125" style="22" customWidth="1"/>
    <col min="12549" max="12549" width="8.42578125" style="22" customWidth="1"/>
    <col min="12550" max="12550" width="16.85546875" style="22" customWidth="1"/>
    <col min="12551" max="12551" width="8.42578125" style="22" customWidth="1"/>
    <col min="12552" max="12552" width="13.5703125" style="22" customWidth="1"/>
    <col min="12553" max="12553" width="8.42578125" style="22" bestFit="1" customWidth="1"/>
    <col min="12554" max="12555" width="12.140625" style="22" customWidth="1"/>
    <col min="12556" max="12556" width="18.5703125" style="22" customWidth="1"/>
    <col min="12557" max="12557" width="14.42578125" style="22" customWidth="1"/>
    <col min="12558" max="12558" width="8" style="22" bestFit="1" customWidth="1"/>
    <col min="12559" max="12559" width="8" style="22" customWidth="1"/>
    <col min="12560" max="12560" width="8.7109375" style="22" customWidth="1"/>
    <col min="12561" max="12561" width="13" style="22" customWidth="1"/>
    <col min="12562" max="12562" width="12" style="22" customWidth="1"/>
    <col min="12563" max="12563" width="14.42578125" style="22" customWidth="1"/>
    <col min="12564" max="12564" width="15.140625" style="22" customWidth="1"/>
    <col min="12565" max="12565" width="13.28515625" style="22" bestFit="1" customWidth="1"/>
    <col min="12566" max="12566" width="14" style="22" bestFit="1" customWidth="1"/>
    <col min="12567" max="12567" width="13.28515625" style="22" bestFit="1" customWidth="1"/>
    <col min="12568" max="12569" width="18.7109375" style="22" customWidth="1"/>
    <col min="12570" max="12570" width="33.140625" style="22" customWidth="1"/>
    <col min="12571" max="12797" width="11.42578125" style="22"/>
    <col min="12798" max="12798" width="5.42578125" style="22" customWidth="1"/>
    <col min="12799" max="12799" width="11.5703125" style="22" customWidth="1"/>
    <col min="12800" max="12800" width="7.140625" style="22" bestFit="1" customWidth="1"/>
    <col min="12801" max="12801" width="6.42578125" style="22" customWidth="1"/>
    <col min="12802" max="12802" width="5.28515625" style="22" customWidth="1"/>
    <col min="12803" max="12803" width="23" style="22" customWidth="1"/>
    <col min="12804" max="12804" width="9.42578125" style="22" customWidth="1"/>
    <col min="12805" max="12805" width="8.42578125" style="22" customWidth="1"/>
    <col min="12806" max="12806" width="16.85546875" style="22" customWidth="1"/>
    <col min="12807" max="12807" width="8.42578125" style="22" customWidth="1"/>
    <col min="12808" max="12808" width="13.5703125" style="22" customWidth="1"/>
    <col min="12809" max="12809" width="8.42578125" style="22" bestFit="1" customWidth="1"/>
    <col min="12810" max="12811" width="12.140625" style="22" customWidth="1"/>
    <col min="12812" max="12812" width="18.5703125" style="22" customWidth="1"/>
    <col min="12813" max="12813" width="14.42578125" style="22" customWidth="1"/>
    <col min="12814" max="12814" width="8" style="22" bestFit="1" customWidth="1"/>
    <col min="12815" max="12815" width="8" style="22" customWidth="1"/>
    <col min="12816" max="12816" width="8.7109375" style="22" customWidth="1"/>
    <col min="12817" max="12817" width="13" style="22" customWidth="1"/>
    <col min="12818" max="12818" width="12" style="22" customWidth="1"/>
    <col min="12819" max="12819" width="14.42578125" style="22" customWidth="1"/>
    <col min="12820" max="12820" width="15.140625" style="22" customWidth="1"/>
    <col min="12821" max="12821" width="13.28515625" style="22" bestFit="1" customWidth="1"/>
    <col min="12822" max="12822" width="14" style="22" bestFit="1" customWidth="1"/>
    <col min="12823" max="12823" width="13.28515625" style="22" bestFit="1" customWidth="1"/>
    <col min="12824" max="12825" width="18.7109375" style="22" customWidth="1"/>
    <col min="12826" max="12826" width="33.140625" style="22" customWidth="1"/>
    <col min="12827" max="13053" width="11.42578125" style="22"/>
    <col min="13054" max="13054" width="5.42578125" style="22" customWidth="1"/>
    <col min="13055" max="13055" width="11.5703125" style="22" customWidth="1"/>
    <col min="13056" max="13056" width="7.140625" style="22" bestFit="1" customWidth="1"/>
    <col min="13057" max="13057" width="6.42578125" style="22" customWidth="1"/>
    <col min="13058" max="13058" width="5.28515625" style="22" customWidth="1"/>
    <col min="13059" max="13059" width="23" style="22" customWidth="1"/>
    <col min="13060" max="13060" width="9.42578125" style="22" customWidth="1"/>
    <col min="13061" max="13061" width="8.42578125" style="22" customWidth="1"/>
    <col min="13062" max="13062" width="16.85546875" style="22" customWidth="1"/>
    <col min="13063" max="13063" width="8.42578125" style="22" customWidth="1"/>
    <col min="13064" max="13064" width="13.5703125" style="22" customWidth="1"/>
    <col min="13065" max="13065" width="8.42578125" style="22" bestFit="1" customWidth="1"/>
    <col min="13066" max="13067" width="12.140625" style="22" customWidth="1"/>
    <col min="13068" max="13068" width="18.5703125" style="22" customWidth="1"/>
    <col min="13069" max="13069" width="14.42578125" style="22" customWidth="1"/>
    <col min="13070" max="13070" width="8" style="22" bestFit="1" customWidth="1"/>
    <col min="13071" max="13071" width="8" style="22" customWidth="1"/>
    <col min="13072" max="13072" width="8.7109375" style="22" customWidth="1"/>
    <col min="13073" max="13073" width="13" style="22" customWidth="1"/>
    <col min="13074" max="13074" width="12" style="22" customWidth="1"/>
    <col min="13075" max="13075" width="14.42578125" style="22" customWidth="1"/>
    <col min="13076" max="13076" width="15.140625" style="22" customWidth="1"/>
    <col min="13077" max="13077" width="13.28515625" style="22" bestFit="1" customWidth="1"/>
    <col min="13078" max="13078" width="14" style="22" bestFit="1" customWidth="1"/>
    <col min="13079" max="13079" width="13.28515625" style="22" bestFit="1" customWidth="1"/>
    <col min="13080" max="13081" width="18.7109375" style="22" customWidth="1"/>
    <col min="13082" max="13082" width="33.140625" style="22" customWidth="1"/>
    <col min="13083" max="13309" width="11.42578125" style="22"/>
    <col min="13310" max="13310" width="5.42578125" style="22" customWidth="1"/>
    <col min="13311" max="13311" width="11.5703125" style="22" customWidth="1"/>
    <col min="13312" max="13312" width="7.140625" style="22" bestFit="1" customWidth="1"/>
    <col min="13313" max="13313" width="6.42578125" style="22" customWidth="1"/>
    <col min="13314" max="13314" width="5.28515625" style="22" customWidth="1"/>
    <col min="13315" max="13315" width="23" style="22" customWidth="1"/>
    <col min="13316" max="13316" width="9.42578125" style="22" customWidth="1"/>
    <col min="13317" max="13317" width="8.42578125" style="22" customWidth="1"/>
    <col min="13318" max="13318" width="16.85546875" style="22" customWidth="1"/>
    <col min="13319" max="13319" width="8.42578125" style="22" customWidth="1"/>
    <col min="13320" max="13320" width="13.5703125" style="22" customWidth="1"/>
    <col min="13321" max="13321" width="8.42578125" style="22" bestFit="1" customWidth="1"/>
    <col min="13322" max="13323" width="12.140625" style="22" customWidth="1"/>
    <col min="13324" max="13324" width="18.5703125" style="22" customWidth="1"/>
    <col min="13325" max="13325" width="14.42578125" style="22" customWidth="1"/>
    <col min="13326" max="13326" width="8" style="22" bestFit="1" customWidth="1"/>
    <col min="13327" max="13327" width="8" style="22" customWidth="1"/>
    <col min="13328" max="13328" width="8.7109375" style="22" customWidth="1"/>
    <col min="13329" max="13329" width="13" style="22" customWidth="1"/>
    <col min="13330" max="13330" width="12" style="22" customWidth="1"/>
    <col min="13331" max="13331" width="14.42578125" style="22" customWidth="1"/>
    <col min="13332" max="13332" width="15.140625" style="22" customWidth="1"/>
    <col min="13333" max="13333" width="13.28515625" style="22" bestFit="1" customWidth="1"/>
    <col min="13334" max="13334" width="14" style="22" bestFit="1" customWidth="1"/>
    <col min="13335" max="13335" width="13.28515625" style="22" bestFit="1" customWidth="1"/>
    <col min="13336" max="13337" width="18.7109375" style="22" customWidth="1"/>
    <col min="13338" max="13338" width="33.140625" style="22" customWidth="1"/>
    <col min="13339" max="13565" width="11.42578125" style="22"/>
    <col min="13566" max="13566" width="5.42578125" style="22" customWidth="1"/>
    <col min="13567" max="13567" width="11.5703125" style="22" customWidth="1"/>
    <col min="13568" max="13568" width="7.140625" style="22" bestFit="1" customWidth="1"/>
    <col min="13569" max="13569" width="6.42578125" style="22" customWidth="1"/>
    <col min="13570" max="13570" width="5.28515625" style="22" customWidth="1"/>
    <col min="13571" max="13571" width="23" style="22" customWidth="1"/>
    <col min="13572" max="13572" width="9.42578125" style="22" customWidth="1"/>
    <col min="13573" max="13573" width="8.42578125" style="22" customWidth="1"/>
    <col min="13574" max="13574" width="16.85546875" style="22" customWidth="1"/>
    <col min="13575" max="13575" width="8.42578125" style="22" customWidth="1"/>
    <col min="13576" max="13576" width="13.5703125" style="22" customWidth="1"/>
    <col min="13577" max="13577" width="8.42578125" style="22" bestFit="1" customWidth="1"/>
    <col min="13578" max="13579" width="12.140625" style="22" customWidth="1"/>
    <col min="13580" max="13580" width="18.5703125" style="22" customWidth="1"/>
    <col min="13581" max="13581" width="14.42578125" style="22" customWidth="1"/>
    <col min="13582" max="13582" width="8" style="22" bestFit="1" customWidth="1"/>
    <col min="13583" max="13583" width="8" style="22" customWidth="1"/>
    <col min="13584" max="13584" width="8.7109375" style="22" customWidth="1"/>
    <col min="13585" max="13585" width="13" style="22" customWidth="1"/>
    <col min="13586" max="13586" width="12" style="22" customWidth="1"/>
    <col min="13587" max="13587" width="14.42578125" style="22" customWidth="1"/>
    <col min="13588" max="13588" width="15.140625" style="22" customWidth="1"/>
    <col min="13589" max="13589" width="13.28515625" style="22" bestFit="1" customWidth="1"/>
    <col min="13590" max="13590" width="14" style="22" bestFit="1" customWidth="1"/>
    <col min="13591" max="13591" width="13.28515625" style="22" bestFit="1" customWidth="1"/>
    <col min="13592" max="13593" width="18.7109375" style="22" customWidth="1"/>
    <col min="13594" max="13594" width="33.140625" style="22" customWidth="1"/>
    <col min="13595" max="13821" width="11.42578125" style="22"/>
    <col min="13822" max="13822" width="5.42578125" style="22" customWidth="1"/>
    <col min="13823" max="13823" width="11.5703125" style="22" customWidth="1"/>
    <col min="13824" max="13824" width="7.140625" style="22" bestFit="1" customWidth="1"/>
    <col min="13825" max="13825" width="6.42578125" style="22" customWidth="1"/>
    <col min="13826" max="13826" width="5.28515625" style="22" customWidth="1"/>
    <col min="13827" max="13827" width="23" style="22" customWidth="1"/>
    <col min="13828" max="13828" width="9.42578125" style="22" customWidth="1"/>
    <col min="13829" max="13829" width="8.42578125" style="22" customWidth="1"/>
    <col min="13830" max="13830" width="16.85546875" style="22" customWidth="1"/>
    <col min="13831" max="13831" width="8.42578125" style="22" customWidth="1"/>
    <col min="13832" max="13832" width="13.5703125" style="22" customWidth="1"/>
    <col min="13833" max="13833" width="8.42578125" style="22" bestFit="1" customWidth="1"/>
    <col min="13834" max="13835" width="12.140625" style="22" customWidth="1"/>
    <col min="13836" max="13836" width="18.5703125" style="22" customWidth="1"/>
    <col min="13837" max="13837" width="14.42578125" style="22" customWidth="1"/>
    <col min="13838" max="13838" width="8" style="22" bestFit="1" customWidth="1"/>
    <col min="13839" max="13839" width="8" style="22" customWidth="1"/>
    <col min="13840" max="13840" width="8.7109375" style="22" customWidth="1"/>
    <col min="13841" max="13841" width="13" style="22" customWidth="1"/>
    <col min="13842" max="13842" width="12" style="22" customWidth="1"/>
    <col min="13843" max="13843" width="14.42578125" style="22" customWidth="1"/>
    <col min="13844" max="13844" width="15.140625" style="22" customWidth="1"/>
    <col min="13845" max="13845" width="13.28515625" style="22" bestFit="1" customWidth="1"/>
    <col min="13846" max="13846" width="14" style="22" bestFit="1" customWidth="1"/>
    <col min="13847" max="13847" width="13.28515625" style="22" bestFit="1" customWidth="1"/>
    <col min="13848" max="13849" width="18.7109375" style="22" customWidth="1"/>
    <col min="13850" max="13850" width="33.140625" style="22" customWidth="1"/>
    <col min="13851" max="14077" width="11.42578125" style="22"/>
    <col min="14078" max="14078" width="5.42578125" style="22" customWidth="1"/>
    <col min="14079" max="14079" width="11.5703125" style="22" customWidth="1"/>
    <col min="14080" max="14080" width="7.140625" style="22" bestFit="1" customWidth="1"/>
    <col min="14081" max="14081" width="6.42578125" style="22" customWidth="1"/>
    <col min="14082" max="14082" width="5.28515625" style="22" customWidth="1"/>
    <col min="14083" max="14083" width="23" style="22" customWidth="1"/>
    <col min="14084" max="14084" width="9.42578125" style="22" customWidth="1"/>
    <col min="14085" max="14085" width="8.42578125" style="22" customWidth="1"/>
    <col min="14086" max="14086" width="16.85546875" style="22" customWidth="1"/>
    <col min="14087" max="14087" width="8.42578125" style="22" customWidth="1"/>
    <col min="14088" max="14088" width="13.5703125" style="22" customWidth="1"/>
    <col min="14089" max="14089" width="8.42578125" style="22" bestFit="1" customWidth="1"/>
    <col min="14090" max="14091" width="12.140625" style="22" customWidth="1"/>
    <col min="14092" max="14092" width="18.5703125" style="22" customWidth="1"/>
    <col min="14093" max="14093" width="14.42578125" style="22" customWidth="1"/>
    <col min="14094" max="14094" width="8" style="22" bestFit="1" customWidth="1"/>
    <col min="14095" max="14095" width="8" style="22" customWidth="1"/>
    <col min="14096" max="14096" width="8.7109375" style="22" customWidth="1"/>
    <col min="14097" max="14097" width="13" style="22" customWidth="1"/>
    <col min="14098" max="14098" width="12" style="22" customWidth="1"/>
    <col min="14099" max="14099" width="14.42578125" style="22" customWidth="1"/>
    <col min="14100" max="14100" width="15.140625" style="22" customWidth="1"/>
    <col min="14101" max="14101" width="13.28515625" style="22" bestFit="1" customWidth="1"/>
    <col min="14102" max="14102" width="14" style="22" bestFit="1" customWidth="1"/>
    <col min="14103" max="14103" width="13.28515625" style="22" bestFit="1" customWidth="1"/>
    <col min="14104" max="14105" width="18.7109375" style="22" customWidth="1"/>
    <col min="14106" max="14106" width="33.140625" style="22" customWidth="1"/>
    <col min="14107" max="14333" width="11.42578125" style="22"/>
    <col min="14334" max="14334" width="5.42578125" style="22" customWidth="1"/>
    <col min="14335" max="14335" width="11.5703125" style="22" customWidth="1"/>
    <col min="14336" max="14336" width="7.140625" style="22" bestFit="1" customWidth="1"/>
    <col min="14337" max="14337" width="6.42578125" style="22" customWidth="1"/>
    <col min="14338" max="14338" width="5.28515625" style="22" customWidth="1"/>
    <col min="14339" max="14339" width="23" style="22" customWidth="1"/>
    <col min="14340" max="14340" width="9.42578125" style="22" customWidth="1"/>
    <col min="14341" max="14341" width="8.42578125" style="22" customWidth="1"/>
    <col min="14342" max="14342" width="16.85546875" style="22" customWidth="1"/>
    <col min="14343" max="14343" width="8.42578125" style="22" customWidth="1"/>
    <col min="14344" max="14344" width="13.5703125" style="22" customWidth="1"/>
    <col min="14345" max="14345" width="8.42578125" style="22" bestFit="1" customWidth="1"/>
    <col min="14346" max="14347" width="12.140625" style="22" customWidth="1"/>
    <col min="14348" max="14348" width="18.5703125" style="22" customWidth="1"/>
    <col min="14349" max="14349" width="14.42578125" style="22" customWidth="1"/>
    <col min="14350" max="14350" width="8" style="22" bestFit="1" customWidth="1"/>
    <col min="14351" max="14351" width="8" style="22" customWidth="1"/>
    <col min="14352" max="14352" width="8.7109375" style="22" customWidth="1"/>
    <col min="14353" max="14353" width="13" style="22" customWidth="1"/>
    <col min="14354" max="14354" width="12" style="22" customWidth="1"/>
    <col min="14355" max="14355" width="14.42578125" style="22" customWidth="1"/>
    <col min="14356" max="14356" width="15.140625" style="22" customWidth="1"/>
    <col min="14357" max="14357" width="13.28515625" style="22" bestFit="1" customWidth="1"/>
    <col min="14358" max="14358" width="14" style="22" bestFit="1" customWidth="1"/>
    <col min="14359" max="14359" width="13.28515625" style="22" bestFit="1" customWidth="1"/>
    <col min="14360" max="14361" width="18.7109375" style="22" customWidth="1"/>
    <col min="14362" max="14362" width="33.140625" style="22" customWidth="1"/>
    <col min="14363" max="14589" width="11.42578125" style="22"/>
    <col min="14590" max="14590" width="5.42578125" style="22" customWidth="1"/>
    <col min="14591" max="14591" width="11.5703125" style="22" customWidth="1"/>
    <col min="14592" max="14592" width="7.140625" style="22" bestFit="1" customWidth="1"/>
    <col min="14593" max="14593" width="6.42578125" style="22" customWidth="1"/>
    <col min="14594" max="14594" width="5.28515625" style="22" customWidth="1"/>
    <col min="14595" max="14595" width="23" style="22" customWidth="1"/>
    <col min="14596" max="14596" width="9.42578125" style="22" customWidth="1"/>
    <col min="14597" max="14597" width="8.42578125" style="22" customWidth="1"/>
    <col min="14598" max="14598" width="16.85546875" style="22" customWidth="1"/>
    <col min="14599" max="14599" width="8.42578125" style="22" customWidth="1"/>
    <col min="14600" max="14600" width="13.5703125" style="22" customWidth="1"/>
    <col min="14601" max="14601" width="8.42578125" style="22" bestFit="1" customWidth="1"/>
    <col min="14602" max="14603" width="12.140625" style="22" customWidth="1"/>
    <col min="14604" max="14604" width="18.5703125" style="22" customWidth="1"/>
    <col min="14605" max="14605" width="14.42578125" style="22" customWidth="1"/>
    <col min="14606" max="14606" width="8" style="22" bestFit="1" customWidth="1"/>
    <col min="14607" max="14607" width="8" style="22" customWidth="1"/>
    <col min="14608" max="14608" width="8.7109375" style="22" customWidth="1"/>
    <col min="14609" max="14609" width="13" style="22" customWidth="1"/>
    <col min="14610" max="14610" width="12" style="22" customWidth="1"/>
    <col min="14611" max="14611" width="14.42578125" style="22" customWidth="1"/>
    <col min="14612" max="14612" width="15.140625" style="22" customWidth="1"/>
    <col min="14613" max="14613" width="13.28515625" style="22" bestFit="1" customWidth="1"/>
    <col min="14614" max="14614" width="14" style="22" bestFit="1" customWidth="1"/>
    <col min="14615" max="14615" width="13.28515625" style="22" bestFit="1" customWidth="1"/>
    <col min="14616" max="14617" width="18.7109375" style="22" customWidth="1"/>
    <col min="14618" max="14618" width="33.140625" style="22" customWidth="1"/>
    <col min="14619" max="14845" width="11.42578125" style="22"/>
    <col min="14846" max="14846" width="5.42578125" style="22" customWidth="1"/>
    <col min="14847" max="14847" width="11.5703125" style="22" customWidth="1"/>
    <col min="14848" max="14848" width="7.140625" style="22" bestFit="1" customWidth="1"/>
    <col min="14849" max="14849" width="6.42578125" style="22" customWidth="1"/>
    <col min="14850" max="14850" width="5.28515625" style="22" customWidth="1"/>
    <col min="14851" max="14851" width="23" style="22" customWidth="1"/>
    <col min="14852" max="14852" width="9.42578125" style="22" customWidth="1"/>
    <col min="14853" max="14853" width="8.42578125" style="22" customWidth="1"/>
    <col min="14854" max="14854" width="16.85546875" style="22" customWidth="1"/>
    <col min="14855" max="14855" width="8.42578125" style="22" customWidth="1"/>
    <col min="14856" max="14856" width="13.5703125" style="22" customWidth="1"/>
    <col min="14857" max="14857" width="8.42578125" style="22" bestFit="1" customWidth="1"/>
    <col min="14858" max="14859" width="12.140625" style="22" customWidth="1"/>
    <col min="14860" max="14860" width="18.5703125" style="22" customWidth="1"/>
    <col min="14861" max="14861" width="14.42578125" style="22" customWidth="1"/>
    <col min="14862" max="14862" width="8" style="22" bestFit="1" customWidth="1"/>
    <col min="14863" max="14863" width="8" style="22" customWidth="1"/>
    <col min="14864" max="14864" width="8.7109375" style="22" customWidth="1"/>
    <col min="14865" max="14865" width="13" style="22" customWidth="1"/>
    <col min="14866" max="14866" width="12" style="22" customWidth="1"/>
    <col min="14867" max="14867" width="14.42578125" style="22" customWidth="1"/>
    <col min="14868" max="14868" width="15.140625" style="22" customWidth="1"/>
    <col min="14869" max="14869" width="13.28515625" style="22" bestFit="1" customWidth="1"/>
    <col min="14870" max="14870" width="14" style="22" bestFit="1" customWidth="1"/>
    <col min="14871" max="14871" width="13.28515625" style="22" bestFit="1" customWidth="1"/>
    <col min="14872" max="14873" width="18.7109375" style="22" customWidth="1"/>
    <col min="14874" max="14874" width="33.140625" style="22" customWidth="1"/>
    <col min="14875" max="15101" width="11.42578125" style="22"/>
    <col min="15102" max="15102" width="5.42578125" style="22" customWidth="1"/>
    <col min="15103" max="15103" width="11.5703125" style="22" customWidth="1"/>
    <col min="15104" max="15104" width="7.140625" style="22" bestFit="1" customWidth="1"/>
    <col min="15105" max="15105" width="6.42578125" style="22" customWidth="1"/>
    <col min="15106" max="15106" width="5.28515625" style="22" customWidth="1"/>
    <col min="15107" max="15107" width="23" style="22" customWidth="1"/>
    <col min="15108" max="15108" width="9.42578125" style="22" customWidth="1"/>
    <col min="15109" max="15109" width="8.42578125" style="22" customWidth="1"/>
    <col min="15110" max="15110" width="16.85546875" style="22" customWidth="1"/>
    <col min="15111" max="15111" width="8.42578125" style="22" customWidth="1"/>
    <col min="15112" max="15112" width="13.5703125" style="22" customWidth="1"/>
    <col min="15113" max="15113" width="8.42578125" style="22" bestFit="1" customWidth="1"/>
    <col min="15114" max="15115" width="12.140625" style="22" customWidth="1"/>
    <col min="15116" max="15116" width="18.5703125" style="22" customWidth="1"/>
    <col min="15117" max="15117" width="14.42578125" style="22" customWidth="1"/>
    <col min="15118" max="15118" width="8" style="22" bestFit="1" customWidth="1"/>
    <col min="15119" max="15119" width="8" style="22" customWidth="1"/>
    <col min="15120" max="15120" width="8.7109375" style="22" customWidth="1"/>
    <col min="15121" max="15121" width="13" style="22" customWidth="1"/>
    <col min="15122" max="15122" width="12" style="22" customWidth="1"/>
    <col min="15123" max="15123" width="14.42578125" style="22" customWidth="1"/>
    <col min="15124" max="15124" width="15.140625" style="22" customWidth="1"/>
    <col min="15125" max="15125" width="13.28515625" style="22" bestFit="1" customWidth="1"/>
    <col min="15126" max="15126" width="14" style="22" bestFit="1" customWidth="1"/>
    <col min="15127" max="15127" width="13.28515625" style="22" bestFit="1" customWidth="1"/>
    <col min="15128" max="15129" width="18.7109375" style="22" customWidth="1"/>
    <col min="15130" max="15130" width="33.140625" style="22" customWidth="1"/>
    <col min="15131" max="15357" width="11.42578125" style="22"/>
    <col min="15358" max="15358" width="5.42578125" style="22" customWidth="1"/>
    <col min="15359" max="15359" width="11.5703125" style="22" customWidth="1"/>
    <col min="15360" max="15360" width="7.140625" style="22" bestFit="1" customWidth="1"/>
    <col min="15361" max="15361" width="6.42578125" style="22" customWidth="1"/>
    <col min="15362" max="15362" width="5.28515625" style="22" customWidth="1"/>
    <col min="15363" max="15363" width="23" style="22" customWidth="1"/>
    <col min="15364" max="15364" width="9.42578125" style="22" customWidth="1"/>
    <col min="15365" max="15365" width="8.42578125" style="22" customWidth="1"/>
    <col min="15366" max="15366" width="16.85546875" style="22" customWidth="1"/>
    <col min="15367" max="15367" width="8.42578125" style="22" customWidth="1"/>
    <col min="15368" max="15368" width="13.5703125" style="22" customWidth="1"/>
    <col min="15369" max="15369" width="8.42578125" style="22" bestFit="1" customWidth="1"/>
    <col min="15370" max="15371" width="12.140625" style="22" customWidth="1"/>
    <col min="15372" max="15372" width="18.5703125" style="22" customWidth="1"/>
    <col min="15373" max="15373" width="14.42578125" style="22" customWidth="1"/>
    <col min="15374" max="15374" width="8" style="22" bestFit="1" customWidth="1"/>
    <col min="15375" max="15375" width="8" style="22" customWidth="1"/>
    <col min="15376" max="15376" width="8.7109375" style="22" customWidth="1"/>
    <col min="15377" max="15377" width="13" style="22" customWidth="1"/>
    <col min="15378" max="15378" width="12" style="22" customWidth="1"/>
    <col min="15379" max="15379" width="14.42578125" style="22" customWidth="1"/>
    <col min="15380" max="15380" width="15.140625" style="22" customWidth="1"/>
    <col min="15381" max="15381" width="13.28515625" style="22" bestFit="1" customWidth="1"/>
    <col min="15382" max="15382" width="14" style="22" bestFit="1" customWidth="1"/>
    <col min="15383" max="15383" width="13.28515625" style="22" bestFit="1" customWidth="1"/>
    <col min="15384" max="15385" width="18.7109375" style="22" customWidth="1"/>
    <col min="15386" max="15386" width="33.140625" style="22" customWidth="1"/>
    <col min="15387" max="15613" width="11.42578125" style="22"/>
    <col min="15614" max="15614" width="5.42578125" style="22" customWidth="1"/>
    <col min="15615" max="15615" width="11.5703125" style="22" customWidth="1"/>
    <col min="15616" max="15616" width="7.140625" style="22" bestFit="1" customWidth="1"/>
    <col min="15617" max="15617" width="6.42578125" style="22" customWidth="1"/>
    <col min="15618" max="15618" width="5.28515625" style="22" customWidth="1"/>
    <col min="15619" max="15619" width="23" style="22" customWidth="1"/>
    <col min="15620" max="15620" width="9.42578125" style="22" customWidth="1"/>
    <col min="15621" max="15621" width="8.42578125" style="22" customWidth="1"/>
    <col min="15622" max="15622" width="16.85546875" style="22" customWidth="1"/>
    <col min="15623" max="15623" width="8.42578125" style="22" customWidth="1"/>
    <col min="15624" max="15624" width="13.5703125" style="22" customWidth="1"/>
    <col min="15625" max="15625" width="8.42578125" style="22" bestFit="1" customWidth="1"/>
    <col min="15626" max="15627" width="12.140625" style="22" customWidth="1"/>
    <col min="15628" max="15628" width="18.5703125" style="22" customWidth="1"/>
    <col min="15629" max="15629" width="14.42578125" style="22" customWidth="1"/>
    <col min="15630" max="15630" width="8" style="22" bestFit="1" customWidth="1"/>
    <col min="15631" max="15631" width="8" style="22" customWidth="1"/>
    <col min="15632" max="15632" width="8.7109375" style="22" customWidth="1"/>
    <col min="15633" max="15633" width="13" style="22" customWidth="1"/>
    <col min="15634" max="15634" width="12" style="22" customWidth="1"/>
    <col min="15635" max="15635" width="14.42578125" style="22" customWidth="1"/>
    <col min="15636" max="15636" width="15.140625" style="22" customWidth="1"/>
    <col min="15637" max="15637" width="13.28515625" style="22" bestFit="1" customWidth="1"/>
    <col min="15638" max="15638" width="14" style="22" bestFit="1" customWidth="1"/>
    <col min="15639" max="15639" width="13.28515625" style="22" bestFit="1" customWidth="1"/>
    <col min="15640" max="15641" width="18.7109375" style="22" customWidth="1"/>
    <col min="15642" max="15642" width="33.140625" style="22" customWidth="1"/>
    <col min="15643" max="15869" width="11.42578125" style="22"/>
    <col min="15870" max="15870" width="5.42578125" style="22" customWidth="1"/>
    <col min="15871" max="15871" width="11.5703125" style="22" customWidth="1"/>
    <col min="15872" max="15872" width="7.140625" style="22" bestFit="1" customWidth="1"/>
    <col min="15873" max="15873" width="6.42578125" style="22" customWidth="1"/>
    <col min="15874" max="15874" width="5.28515625" style="22" customWidth="1"/>
    <col min="15875" max="15875" width="23" style="22" customWidth="1"/>
    <col min="15876" max="15876" width="9.42578125" style="22" customWidth="1"/>
    <col min="15877" max="15877" width="8.42578125" style="22" customWidth="1"/>
    <col min="15878" max="15878" width="16.85546875" style="22" customWidth="1"/>
    <col min="15879" max="15879" width="8.42578125" style="22" customWidth="1"/>
    <col min="15880" max="15880" width="13.5703125" style="22" customWidth="1"/>
    <col min="15881" max="15881" width="8.42578125" style="22" bestFit="1" customWidth="1"/>
    <col min="15882" max="15883" width="12.140625" style="22" customWidth="1"/>
    <col min="15884" max="15884" width="18.5703125" style="22" customWidth="1"/>
    <col min="15885" max="15885" width="14.42578125" style="22" customWidth="1"/>
    <col min="15886" max="15886" width="8" style="22" bestFit="1" customWidth="1"/>
    <col min="15887" max="15887" width="8" style="22" customWidth="1"/>
    <col min="15888" max="15888" width="8.7109375" style="22" customWidth="1"/>
    <col min="15889" max="15889" width="13" style="22" customWidth="1"/>
    <col min="15890" max="15890" width="12" style="22" customWidth="1"/>
    <col min="15891" max="15891" width="14.42578125" style="22" customWidth="1"/>
    <col min="15892" max="15892" width="15.140625" style="22" customWidth="1"/>
    <col min="15893" max="15893" width="13.28515625" style="22" bestFit="1" customWidth="1"/>
    <col min="15894" max="15894" width="14" style="22" bestFit="1" customWidth="1"/>
    <col min="15895" max="15895" width="13.28515625" style="22" bestFit="1" customWidth="1"/>
    <col min="15896" max="15897" width="18.7109375" style="22" customWidth="1"/>
    <col min="15898" max="15898" width="33.140625" style="22" customWidth="1"/>
    <col min="15899" max="16125" width="11.42578125" style="22"/>
    <col min="16126" max="16126" width="5.42578125" style="22" customWidth="1"/>
    <col min="16127" max="16127" width="11.5703125" style="22" customWidth="1"/>
    <col min="16128" max="16128" width="7.140625" style="22" bestFit="1" customWidth="1"/>
    <col min="16129" max="16129" width="6.42578125" style="22" customWidth="1"/>
    <col min="16130" max="16130" width="5.28515625" style="22" customWidth="1"/>
    <col min="16131" max="16131" width="23" style="22" customWidth="1"/>
    <col min="16132" max="16132" width="9.42578125" style="22" customWidth="1"/>
    <col min="16133" max="16133" width="8.42578125" style="22" customWidth="1"/>
    <col min="16134" max="16134" width="16.85546875" style="22" customWidth="1"/>
    <col min="16135" max="16135" width="8.42578125" style="22" customWidth="1"/>
    <col min="16136" max="16136" width="13.5703125" style="22" customWidth="1"/>
    <col min="16137" max="16137" width="8.42578125" style="22" bestFit="1" customWidth="1"/>
    <col min="16138" max="16139" width="12.140625" style="22" customWidth="1"/>
    <col min="16140" max="16140" width="18.5703125" style="22" customWidth="1"/>
    <col min="16141" max="16141" width="14.42578125" style="22" customWidth="1"/>
    <col min="16142" max="16142" width="8" style="22" bestFit="1" customWidth="1"/>
    <col min="16143" max="16143" width="8" style="22" customWidth="1"/>
    <col min="16144" max="16144" width="8.7109375" style="22" customWidth="1"/>
    <col min="16145" max="16145" width="13" style="22" customWidth="1"/>
    <col min="16146" max="16146" width="12" style="22" customWidth="1"/>
    <col min="16147" max="16147" width="14.42578125" style="22" customWidth="1"/>
    <col min="16148" max="16148" width="15.140625" style="22" customWidth="1"/>
    <col min="16149" max="16149" width="13.28515625" style="22" bestFit="1" customWidth="1"/>
    <col min="16150" max="16150" width="14" style="22" bestFit="1" customWidth="1"/>
    <col min="16151" max="16151" width="13.28515625" style="22" bestFit="1" customWidth="1"/>
    <col min="16152" max="16153" width="18.7109375" style="22" customWidth="1"/>
    <col min="16154" max="16154" width="33.140625" style="22" customWidth="1"/>
    <col min="16155" max="16384" width="11.42578125" style="22"/>
  </cols>
  <sheetData>
    <row r="1" spans="1:44" ht="8.25" customHeight="1" x14ac:dyDescent="0.2"/>
    <row r="2" spans="1:44" ht="7.5" customHeight="1" x14ac:dyDescent="0.2">
      <c r="B2" s="273"/>
      <c r="C2" s="274"/>
      <c r="D2" s="274"/>
      <c r="E2" s="274"/>
      <c r="F2" s="550"/>
      <c r="G2" s="550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5"/>
    </row>
    <row r="3" spans="1:44" ht="7.5" customHeight="1" x14ac:dyDescent="0.2">
      <c r="B3" s="142"/>
      <c r="AB3" s="225"/>
    </row>
    <row r="4" spans="1:44" s="423" customFormat="1" ht="20.25" x14ac:dyDescent="0.3">
      <c r="B4" s="142"/>
      <c r="C4" s="22"/>
      <c r="D4" s="22"/>
      <c r="E4" s="22"/>
      <c r="F4" s="16"/>
      <c r="G4" s="16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424"/>
    </row>
    <row r="5" spans="1:44" s="423" customFormat="1" ht="18.75" customHeight="1" x14ac:dyDescent="0.3">
      <c r="B5" s="421"/>
      <c r="F5" s="551"/>
      <c r="G5" s="551"/>
      <c r="Z5" s="552"/>
      <c r="AA5" s="552"/>
      <c r="AB5" s="424"/>
    </row>
    <row r="6" spans="1:44" s="423" customFormat="1" ht="20.25" x14ac:dyDescent="0.3">
      <c r="B6" s="421"/>
      <c r="F6" s="551"/>
      <c r="G6" s="551"/>
      <c r="Z6" s="552"/>
      <c r="AA6" s="552"/>
      <c r="AB6" s="553"/>
      <c r="AC6" s="554"/>
      <c r="AD6" s="554"/>
      <c r="AE6" s="554"/>
    </row>
    <row r="7" spans="1:44" s="423" customFormat="1" ht="15.75" customHeight="1" x14ac:dyDescent="0.3">
      <c r="B7" s="421"/>
      <c r="C7" s="1613" t="s">
        <v>18</v>
      </c>
      <c r="D7" s="1613"/>
      <c r="E7" s="1613"/>
      <c r="F7" s="1613"/>
      <c r="G7" s="1613"/>
      <c r="H7" s="1613"/>
      <c r="I7" s="1613"/>
      <c r="J7" s="1613"/>
      <c r="K7" s="1613"/>
      <c r="L7" s="1613"/>
      <c r="M7" s="1613"/>
      <c r="N7" s="1613"/>
      <c r="O7" s="1613"/>
      <c r="P7" s="1613"/>
      <c r="Q7" s="1613"/>
      <c r="R7" s="1613"/>
      <c r="S7" s="1613"/>
      <c r="T7" s="1613"/>
      <c r="U7" s="1613"/>
      <c r="V7" s="1613"/>
      <c r="W7" s="1613"/>
      <c r="X7" s="1613"/>
      <c r="Y7" s="1613"/>
      <c r="Z7" s="1613"/>
      <c r="AA7" s="555"/>
      <c r="AB7" s="553"/>
      <c r="AC7" s="554"/>
      <c r="AD7" s="554"/>
      <c r="AE7" s="554"/>
      <c r="AF7" s="554"/>
      <c r="AG7" s="554"/>
      <c r="AH7" s="554"/>
      <c r="AI7" s="554"/>
      <c r="AJ7" s="554"/>
      <c r="AK7" s="554"/>
      <c r="AL7" s="554"/>
      <c r="AM7" s="554"/>
      <c r="AN7" s="554"/>
      <c r="AO7" s="554"/>
      <c r="AP7" s="554"/>
      <c r="AQ7" s="554"/>
      <c r="AR7" s="554"/>
    </row>
    <row r="8" spans="1:44" s="423" customFormat="1" ht="14.25" customHeight="1" x14ac:dyDescent="0.3">
      <c r="B8" s="421"/>
      <c r="C8" s="1614" t="s">
        <v>1412</v>
      </c>
      <c r="D8" s="1614"/>
      <c r="E8" s="1614"/>
      <c r="F8" s="1614"/>
      <c r="G8" s="1614"/>
      <c r="H8" s="1614"/>
      <c r="I8" s="1614"/>
      <c r="J8" s="1614"/>
      <c r="K8" s="1614"/>
      <c r="L8" s="1614"/>
      <c r="M8" s="1614"/>
      <c r="N8" s="1614"/>
      <c r="O8" s="1614"/>
      <c r="P8" s="1614"/>
      <c r="Q8" s="1614"/>
      <c r="R8" s="1614"/>
      <c r="S8" s="1614"/>
      <c r="T8" s="1614"/>
      <c r="U8" s="1614"/>
      <c r="V8" s="1614"/>
      <c r="W8" s="1614"/>
      <c r="X8" s="1614"/>
      <c r="Y8" s="1614"/>
      <c r="Z8" s="1614"/>
      <c r="AA8" s="556"/>
      <c r="AB8" s="553"/>
      <c r="AC8" s="554"/>
      <c r="AD8" s="554"/>
      <c r="AE8" s="554"/>
      <c r="AF8" s="554"/>
      <c r="AG8" s="554"/>
    </row>
    <row r="9" spans="1:44" s="423" customFormat="1" ht="14.25" customHeight="1" x14ac:dyDescent="0.3">
      <c r="B9" s="421"/>
      <c r="C9" s="557"/>
      <c r="D9" s="557"/>
      <c r="H9" s="557"/>
      <c r="I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7"/>
      <c r="U9" s="557"/>
      <c r="V9" s="557"/>
      <c r="W9" s="557"/>
      <c r="X9" s="557"/>
      <c r="Y9" s="557"/>
      <c r="Z9" s="557"/>
      <c r="AA9" s="557"/>
      <c r="AB9" s="558"/>
    </row>
    <row r="10" spans="1:44" s="423" customFormat="1" ht="16.5" customHeight="1" x14ac:dyDescent="0.3">
      <c r="B10" s="421"/>
      <c r="D10" s="506" t="s">
        <v>21</v>
      </c>
      <c r="E10" s="1615">
        <f>'[3]Datos Generales'!C6</f>
        <v>45838</v>
      </c>
      <c r="F10" s="1616"/>
      <c r="G10" s="1617"/>
      <c r="H10" s="15"/>
      <c r="I10" s="506" t="s">
        <v>102</v>
      </c>
      <c r="J10" s="1583" t="str">
        <f>'[3]Datos Generales'!C7</f>
        <v>DIGESETT</v>
      </c>
      <c r="K10" s="1618"/>
      <c r="L10" s="1618"/>
      <c r="M10" s="1584"/>
      <c r="N10" s="559"/>
      <c r="O10" s="506" t="s">
        <v>23</v>
      </c>
      <c r="P10" s="560" t="str">
        <f>'[3]Datos Generales'!C8</f>
        <v>0202</v>
      </c>
      <c r="R10" s="506" t="s">
        <v>103</v>
      </c>
      <c r="S10" s="429" t="str">
        <f>'[3]Datos Generales'!C9</f>
        <v>02</v>
      </c>
      <c r="T10" s="15"/>
      <c r="U10" s="506" t="s">
        <v>25</v>
      </c>
      <c r="V10" s="429" t="str">
        <f>'[3]Datos Generales'!C10</f>
        <v>01</v>
      </c>
      <c r="W10" s="182"/>
      <c r="X10" s="506" t="s">
        <v>26</v>
      </c>
      <c r="Y10" s="429" t="str">
        <f>'[3]Datos Generales'!C11</f>
        <v>0005</v>
      </c>
      <c r="AB10" s="558"/>
    </row>
    <row r="11" spans="1:44" s="423" customFormat="1" ht="16.5" customHeight="1" x14ac:dyDescent="0.3">
      <c r="B11" s="421"/>
      <c r="D11" s="506"/>
      <c r="E11" s="561"/>
      <c r="F11" s="561"/>
      <c r="G11" s="561"/>
      <c r="H11" s="15"/>
      <c r="I11" s="506"/>
      <c r="J11" s="506"/>
      <c r="K11" s="505"/>
      <c r="L11" s="505"/>
      <c r="M11" s="505"/>
      <c r="N11" s="559"/>
      <c r="O11" s="506"/>
      <c r="P11" s="562"/>
      <c r="R11" s="506"/>
      <c r="S11" s="182"/>
      <c r="T11" s="15"/>
      <c r="U11" s="506"/>
      <c r="V11" s="182"/>
      <c r="W11" s="182"/>
      <c r="X11" s="506"/>
      <c r="Y11" s="182"/>
      <c r="AB11" s="558"/>
    </row>
    <row r="12" spans="1:44" ht="15.75" customHeight="1" x14ac:dyDescent="0.25">
      <c r="A12" s="345"/>
      <c r="B12" s="142"/>
      <c r="C12" s="16"/>
      <c r="D12" s="16"/>
      <c r="E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W12" s="1619" t="s">
        <v>55</v>
      </c>
      <c r="X12" s="1619"/>
      <c r="Y12" s="1619"/>
      <c r="Z12" s="1619"/>
      <c r="AA12" s="1619"/>
      <c r="AB12" s="558"/>
    </row>
    <row r="13" spans="1:44" s="564" customFormat="1" ht="27" customHeight="1" x14ac:dyDescent="0.25">
      <c r="A13" s="563"/>
      <c r="B13" s="579"/>
      <c r="C13" s="1574" t="s">
        <v>1387</v>
      </c>
      <c r="D13" s="1574"/>
      <c r="E13" s="1574"/>
      <c r="F13" s="1574"/>
      <c r="G13" s="1574"/>
      <c r="H13" s="1574"/>
      <c r="I13" s="1574"/>
      <c r="J13" s="1585" t="s">
        <v>1413</v>
      </c>
      <c r="K13" s="1586"/>
      <c r="L13" s="1586"/>
      <c r="M13" s="1586"/>
      <c r="N13" s="1586"/>
      <c r="O13" s="1586"/>
      <c r="P13" s="1586"/>
      <c r="Q13" s="1586"/>
      <c r="R13" s="1586"/>
      <c r="S13" s="1586"/>
      <c r="T13" s="1586"/>
      <c r="U13" s="1586"/>
      <c r="V13" s="1586"/>
      <c r="W13" s="1611"/>
      <c r="X13" s="1574" t="s">
        <v>299</v>
      </c>
      <c r="Y13" s="1574" t="s">
        <v>1414</v>
      </c>
      <c r="Z13" s="1612" t="s">
        <v>1415</v>
      </c>
      <c r="AA13" s="1587"/>
      <c r="AB13" s="558"/>
    </row>
    <row r="14" spans="1:44" s="451" customFormat="1" ht="47.25" x14ac:dyDescent="0.25">
      <c r="B14" s="581"/>
      <c r="C14" s="409" t="s">
        <v>1393</v>
      </c>
      <c r="D14" s="409" t="s">
        <v>1394</v>
      </c>
      <c r="E14" s="409" t="s">
        <v>1395</v>
      </c>
      <c r="F14" s="409" t="s">
        <v>1416</v>
      </c>
      <c r="G14" s="409" t="s">
        <v>1397</v>
      </c>
      <c r="H14" s="409" t="s">
        <v>1398</v>
      </c>
      <c r="I14" s="409" t="s">
        <v>303</v>
      </c>
      <c r="J14" s="580" t="s">
        <v>1417</v>
      </c>
      <c r="K14" s="580" t="s">
        <v>1418</v>
      </c>
      <c r="L14" s="409" t="s">
        <v>1419</v>
      </c>
      <c r="M14" s="409" t="s">
        <v>1420</v>
      </c>
      <c r="N14" s="409" t="s">
        <v>1421</v>
      </c>
      <c r="O14" s="409" t="s">
        <v>1422</v>
      </c>
      <c r="P14" s="409" t="s">
        <v>1423</v>
      </c>
      <c r="Q14" s="409" t="s">
        <v>1424</v>
      </c>
      <c r="R14" s="409" t="s">
        <v>1425</v>
      </c>
      <c r="S14" s="409" t="s">
        <v>1426</v>
      </c>
      <c r="T14" s="409" t="s">
        <v>1427</v>
      </c>
      <c r="U14" s="409" t="s">
        <v>1428</v>
      </c>
      <c r="V14" s="409" t="s">
        <v>1429</v>
      </c>
      <c r="W14" s="409" t="s">
        <v>1430</v>
      </c>
      <c r="X14" s="1574"/>
      <c r="Y14" s="1574"/>
      <c r="Z14" s="409" t="s">
        <v>1431</v>
      </c>
      <c r="AA14" s="409" t="s">
        <v>1432</v>
      </c>
      <c r="AB14" s="558"/>
    </row>
    <row r="15" spans="1:44" s="451" customFormat="1" ht="15.75" x14ac:dyDescent="0.25">
      <c r="B15" s="443"/>
      <c r="C15" s="565"/>
      <c r="D15" s="565"/>
      <c r="E15" s="565"/>
      <c r="F15" s="565"/>
      <c r="G15" s="565"/>
      <c r="H15" s="565"/>
      <c r="I15" s="566"/>
      <c r="J15" s="567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9"/>
      <c r="Y15" s="570"/>
      <c r="Z15" s="571"/>
      <c r="AA15" s="571"/>
      <c r="AB15" s="471"/>
    </row>
    <row r="16" spans="1:44" s="451" customFormat="1" ht="15.75" x14ac:dyDescent="0.25">
      <c r="B16" s="443"/>
      <c r="C16" s="565"/>
      <c r="D16" s="565"/>
      <c r="E16" s="565"/>
      <c r="F16" s="565"/>
      <c r="G16" s="565"/>
      <c r="H16" s="565"/>
      <c r="I16" s="566"/>
      <c r="J16" s="567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9"/>
      <c r="Y16" s="570"/>
      <c r="Z16" s="571"/>
      <c r="AA16" s="571"/>
      <c r="AB16" s="471"/>
    </row>
    <row r="17" spans="2:28" s="451" customFormat="1" ht="15.75" x14ac:dyDescent="0.25">
      <c r="B17" s="443"/>
      <c r="C17" s="565"/>
      <c r="D17" s="565"/>
      <c r="E17" s="565"/>
      <c r="F17" s="565"/>
      <c r="G17" s="565"/>
      <c r="H17" s="565"/>
      <c r="I17" s="566"/>
      <c r="J17" s="567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9"/>
      <c r="Y17" s="570"/>
      <c r="Z17" s="571"/>
      <c r="AA17" s="571"/>
      <c r="AB17" s="471"/>
    </row>
    <row r="18" spans="2:28" s="451" customFormat="1" ht="15.75" x14ac:dyDescent="0.25">
      <c r="B18" s="443"/>
      <c r="C18" s="565"/>
      <c r="D18" s="565"/>
      <c r="E18" s="565"/>
      <c r="F18" s="565"/>
      <c r="G18" s="565"/>
      <c r="H18" s="565"/>
      <c r="I18" s="566"/>
      <c r="J18" s="567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9"/>
      <c r="Y18" s="570"/>
      <c r="Z18" s="571"/>
      <c r="AA18" s="571"/>
      <c r="AB18" s="471"/>
    </row>
    <row r="19" spans="2:28" s="451" customFormat="1" ht="15.75" x14ac:dyDescent="0.25">
      <c r="B19" s="443"/>
      <c r="C19" s="565"/>
      <c r="D19" s="565"/>
      <c r="E19" s="565"/>
      <c r="F19" s="565"/>
      <c r="G19" s="565"/>
      <c r="H19" s="565"/>
      <c r="I19" s="566"/>
      <c r="J19" s="567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9"/>
      <c r="Y19" s="570"/>
      <c r="Z19" s="571"/>
      <c r="AA19" s="571"/>
      <c r="AB19" s="471"/>
    </row>
    <row r="20" spans="2:28" s="451" customFormat="1" ht="15.75" x14ac:dyDescent="0.25">
      <c r="B20" s="443"/>
      <c r="C20" s="565"/>
      <c r="D20" s="565"/>
      <c r="E20" s="565"/>
      <c r="F20" s="565"/>
      <c r="G20" s="565"/>
      <c r="H20" s="565"/>
      <c r="I20" s="566"/>
      <c r="J20" s="567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9"/>
      <c r="Y20" s="570"/>
      <c r="Z20" s="571"/>
      <c r="AA20" s="571"/>
      <c r="AB20" s="471"/>
    </row>
    <row r="21" spans="2:28" s="451" customFormat="1" ht="30.75" customHeight="1" x14ac:dyDescent="0.2">
      <c r="B21" s="443"/>
      <c r="C21" s="1620" t="s">
        <v>1433</v>
      </c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2"/>
      <c r="AB21" s="471"/>
    </row>
    <row r="22" spans="2:28" s="451" customFormat="1" ht="15.75" x14ac:dyDescent="0.25">
      <c r="B22" s="443"/>
      <c r="C22" s="565"/>
      <c r="D22" s="565"/>
      <c r="E22" s="565"/>
      <c r="F22" s="565"/>
      <c r="G22" s="565"/>
      <c r="H22" s="565"/>
      <c r="I22" s="566"/>
      <c r="J22" s="567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9"/>
      <c r="Y22" s="570"/>
      <c r="Z22" s="571"/>
      <c r="AA22" s="571"/>
      <c r="AB22" s="471"/>
    </row>
    <row r="23" spans="2:28" s="451" customFormat="1" ht="15.75" x14ac:dyDescent="0.25">
      <c r="B23" s="443"/>
      <c r="C23" s="565"/>
      <c r="D23" s="565"/>
      <c r="E23" s="565"/>
      <c r="F23" s="565"/>
      <c r="G23" s="565"/>
      <c r="H23" s="565"/>
      <c r="I23" s="566"/>
      <c r="J23" s="567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9"/>
      <c r="Y23" s="570"/>
      <c r="Z23" s="571"/>
      <c r="AA23" s="571"/>
      <c r="AB23" s="471"/>
    </row>
    <row r="24" spans="2:28" s="451" customFormat="1" ht="15.75" x14ac:dyDescent="0.25">
      <c r="B24" s="443"/>
      <c r="C24" s="565"/>
      <c r="D24" s="565"/>
      <c r="E24" s="565"/>
      <c r="F24" s="565"/>
      <c r="G24" s="565"/>
      <c r="H24" s="565"/>
      <c r="I24" s="566"/>
      <c r="J24" s="567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9"/>
      <c r="Y24" s="570"/>
      <c r="Z24" s="571"/>
      <c r="AA24" s="571"/>
      <c r="AB24" s="471"/>
    </row>
    <row r="25" spans="2:28" s="451" customFormat="1" ht="15.75" x14ac:dyDescent="0.25">
      <c r="B25" s="443"/>
      <c r="C25" s="565"/>
      <c r="D25" s="565"/>
      <c r="E25" s="565"/>
      <c r="F25" s="565"/>
      <c r="G25" s="565"/>
      <c r="H25" s="565"/>
      <c r="I25" s="566"/>
      <c r="J25" s="567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9"/>
      <c r="Y25" s="570"/>
      <c r="Z25" s="571"/>
      <c r="AA25" s="571"/>
      <c r="AB25" s="471"/>
    </row>
    <row r="26" spans="2:28" s="451" customFormat="1" ht="15.75" x14ac:dyDescent="0.25">
      <c r="B26" s="443"/>
      <c r="C26" s="565"/>
      <c r="D26" s="565"/>
      <c r="E26" s="565"/>
      <c r="F26" s="565"/>
      <c r="G26" s="565"/>
      <c r="H26" s="565"/>
      <c r="I26" s="566"/>
      <c r="J26" s="567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9"/>
      <c r="Y26" s="570"/>
      <c r="Z26" s="571"/>
      <c r="AA26" s="571"/>
      <c r="AB26" s="471"/>
    </row>
    <row r="27" spans="2:28" s="451" customFormat="1" ht="15.75" x14ac:dyDescent="0.25">
      <c r="B27" s="443"/>
      <c r="C27" s="565"/>
      <c r="D27" s="565"/>
      <c r="E27" s="565"/>
      <c r="F27" s="565"/>
      <c r="G27" s="565"/>
      <c r="H27" s="565"/>
      <c r="I27" s="566"/>
      <c r="J27" s="567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9"/>
      <c r="Y27" s="570"/>
      <c r="Z27" s="571"/>
      <c r="AA27" s="571"/>
      <c r="AB27" s="471"/>
    </row>
    <row r="28" spans="2:28" s="451" customFormat="1" ht="15.75" x14ac:dyDescent="0.25">
      <c r="B28" s="443"/>
      <c r="C28" s="565"/>
      <c r="D28" s="565"/>
      <c r="E28" s="565"/>
      <c r="F28" s="565"/>
      <c r="G28" s="565"/>
      <c r="H28" s="565"/>
      <c r="I28" s="566"/>
      <c r="J28" s="567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9"/>
      <c r="Y28" s="570"/>
      <c r="Z28" s="571"/>
      <c r="AA28" s="571"/>
      <c r="AB28" s="471"/>
    </row>
    <row r="29" spans="2:28" s="451" customFormat="1" ht="15.75" x14ac:dyDescent="0.25">
      <c r="B29" s="443"/>
      <c r="C29" s="565"/>
      <c r="D29" s="565"/>
      <c r="E29" s="565"/>
      <c r="F29" s="565"/>
      <c r="G29" s="565"/>
      <c r="H29" s="565"/>
      <c r="I29" s="566"/>
      <c r="J29" s="567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9"/>
      <c r="Y29" s="570"/>
      <c r="Z29" s="571"/>
      <c r="AA29" s="571"/>
      <c r="AB29" s="471"/>
    </row>
    <row r="30" spans="2:28" s="451" customFormat="1" ht="15.75" x14ac:dyDescent="0.25">
      <c r="B30" s="443"/>
      <c r="C30" s="565"/>
      <c r="D30" s="565"/>
      <c r="E30" s="565"/>
      <c r="F30" s="565"/>
      <c r="G30" s="565"/>
      <c r="H30" s="565"/>
      <c r="I30" s="566"/>
      <c r="J30" s="567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9"/>
      <c r="Y30" s="570"/>
      <c r="Z30" s="571"/>
      <c r="AA30" s="571"/>
      <c r="AB30" s="471"/>
    </row>
    <row r="31" spans="2:28" ht="15.75" x14ac:dyDescent="0.25">
      <c r="B31" s="443"/>
      <c r="C31" s="582"/>
      <c r="D31" s="582"/>
      <c r="E31" s="582"/>
      <c r="F31" s="582"/>
      <c r="G31" s="582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4"/>
      <c r="W31" s="584"/>
      <c r="X31" s="585"/>
      <c r="Y31" s="414"/>
      <c r="Z31" s="586">
        <f>SUM(Z15:Z30)</f>
        <v>0</v>
      </c>
      <c r="AA31" s="586">
        <f>SUM(AA15:AA30)</f>
        <v>0</v>
      </c>
      <c r="AB31" s="225"/>
    </row>
    <row r="32" spans="2:28" x14ac:dyDescent="0.2">
      <c r="B32" s="142"/>
      <c r="AA32" s="259" t="s">
        <v>1434</v>
      </c>
      <c r="AB32" s="225"/>
    </row>
    <row r="33" spans="2:30" x14ac:dyDescent="0.2">
      <c r="B33" s="142"/>
      <c r="AA33" s="259"/>
      <c r="AB33" s="225"/>
    </row>
    <row r="34" spans="2:30" x14ac:dyDescent="0.2">
      <c r="B34" s="142"/>
      <c r="AA34" s="259"/>
      <c r="AB34" s="225"/>
    </row>
    <row r="35" spans="2:30" x14ac:dyDescent="0.2">
      <c r="B35" s="142"/>
      <c r="AA35" s="259"/>
      <c r="AB35" s="225"/>
    </row>
    <row r="36" spans="2:30" s="49" customFormat="1" ht="15.75" x14ac:dyDescent="0.25">
      <c r="B36" s="142"/>
      <c r="C36" s="1590" t="s">
        <v>285</v>
      </c>
      <c r="D36" s="1590"/>
      <c r="E36" s="1590"/>
      <c r="F36" s="1590"/>
      <c r="G36" s="1590"/>
      <c r="H36" s="7"/>
      <c r="I36" s="7"/>
      <c r="J36" s="7"/>
      <c r="K36" s="7"/>
      <c r="L36" s="1590" t="s">
        <v>286</v>
      </c>
      <c r="M36" s="1590"/>
      <c r="N36" s="1590"/>
      <c r="O36" s="1590"/>
      <c r="P36" s="1590"/>
      <c r="Q36" s="7"/>
      <c r="R36" s="7"/>
      <c r="S36" s="7"/>
      <c r="T36" s="1590" t="s">
        <v>1435</v>
      </c>
      <c r="U36" s="1590"/>
      <c r="V36" s="1590"/>
      <c r="W36" s="54"/>
      <c r="X36" s="22"/>
      <c r="Y36" s="22"/>
      <c r="Z36" s="22"/>
      <c r="AA36" s="22"/>
      <c r="AB36" s="572"/>
    </row>
    <row r="37" spans="2:30" s="160" customFormat="1" ht="15.75" x14ac:dyDescent="0.25">
      <c r="B37" s="158"/>
      <c r="C37" s="1592" t="str">
        <f>'[3]Datos Generales'!C16</f>
        <v>Preparado por</v>
      </c>
      <c r="D37" s="1592"/>
      <c r="E37" s="1592"/>
      <c r="F37" s="1592"/>
      <c r="G37" s="1592"/>
      <c r="H37" s="77"/>
      <c r="I37" s="77"/>
      <c r="J37" s="77"/>
      <c r="K37" s="77"/>
      <c r="L37" s="1592" t="str">
        <f>'[3]Datos Generales'!D16</f>
        <v>Revisado por</v>
      </c>
      <c r="M37" s="1592"/>
      <c r="N37" s="1592"/>
      <c r="O37" s="1592"/>
      <c r="P37" s="1592"/>
      <c r="Q37" s="77"/>
      <c r="R37" s="77"/>
      <c r="S37" s="77"/>
      <c r="T37" s="1592" t="str">
        <f>'[3]Datos Generales'!E16</f>
        <v>Autorizado por</v>
      </c>
      <c r="U37" s="1592"/>
      <c r="V37" s="1592"/>
      <c r="W37" s="83"/>
      <c r="X37" s="49"/>
      <c r="Y37" s="49"/>
      <c r="Z37" s="49"/>
      <c r="AA37" s="49"/>
      <c r="AB37" s="159"/>
    </row>
    <row r="38" spans="2:30" s="160" customFormat="1" ht="26.25" customHeight="1" x14ac:dyDescent="0.25">
      <c r="B38" s="527"/>
      <c r="C38" s="1623" t="s">
        <v>287</v>
      </c>
      <c r="D38" s="1623"/>
      <c r="E38" s="1623"/>
      <c r="F38" s="1623"/>
      <c r="G38" s="1623"/>
      <c r="H38" s="476"/>
      <c r="I38" s="476"/>
      <c r="J38" s="476"/>
      <c r="K38" s="476"/>
      <c r="L38" s="1623" t="s">
        <v>288</v>
      </c>
      <c r="M38" s="1623"/>
      <c r="N38" s="1623"/>
      <c r="O38" s="1623"/>
      <c r="P38" s="1623"/>
      <c r="Q38" s="476"/>
      <c r="R38" s="476"/>
      <c r="S38" s="476"/>
      <c r="T38" s="1623" t="s">
        <v>242</v>
      </c>
      <c r="U38" s="1623"/>
      <c r="V38" s="1623"/>
      <c r="W38" s="573"/>
      <c r="AB38" s="159"/>
    </row>
    <row r="39" spans="2:30" s="532" customFormat="1" ht="15.75" x14ac:dyDescent="0.25">
      <c r="B39" s="527"/>
      <c r="C39" s="1591" t="str">
        <f>'[3]Datos Generales'!C17</f>
        <v>Puesto que ocupa</v>
      </c>
      <c r="D39" s="1591"/>
      <c r="E39" s="1591"/>
      <c r="F39" s="1591"/>
      <c r="G39" s="1591"/>
      <c r="H39" s="476"/>
      <c r="I39" s="476"/>
      <c r="J39" s="476"/>
      <c r="K39" s="476"/>
      <c r="L39" s="1591" t="str">
        <f>'[3]Datos Generales'!D17</f>
        <v>Puesto que ocupa</v>
      </c>
      <c r="M39" s="1591"/>
      <c r="N39" s="1591"/>
      <c r="O39" s="1591"/>
      <c r="P39" s="1591"/>
      <c r="Q39" s="476"/>
      <c r="R39" s="476"/>
      <c r="S39" s="476"/>
      <c r="T39" s="1591" t="str">
        <f>'[3]Datos Generales'!E17</f>
        <v>Puesto que ocupa</v>
      </c>
      <c r="U39" s="1591"/>
      <c r="V39" s="1591"/>
      <c r="W39" s="244"/>
      <c r="X39" s="160"/>
      <c r="Y39" s="160"/>
      <c r="Z39" s="160"/>
      <c r="AA39" s="160"/>
      <c r="AB39" s="535"/>
    </row>
    <row r="40" spans="2:30" s="160" customFormat="1" ht="24" customHeight="1" x14ac:dyDescent="0.25">
      <c r="B40" s="533"/>
      <c r="C40" s="1576">
        <v>45833</v>
      </c>
      <c r="D40" s="1576"/>
      <c r="E40" s="1576"/>
      <c r="F40" s="1576"/>
      <c r="G40" s="1576"/>
      <c r="H40" s="574"/>
      <c r="I40" s="574"/>
      <c r="J40" s="574"/>
      <c r="K40" s="575"/>
      <c r="L40" s="1624">
        <v>45835</v>
      </c>
      <c r="M40" s="1624"/>
      <c r="N40" s="1624"/>
      <c r="O40" s="1624"/>
      <c r="P40" s="1624"/>
      <c r="Q40" s="574"/>
      <c r="R40" s="574"/>
      <c r="S40" s="574"/>
      <c r="T40" s="1624">
        <v>45838</v>
      </c>
      <c r="U40" s="1624"/>
      <c r="V40" s="1624"/>
      <c r="W40" s="576"/>
      <c r="X40" s="532"/>
      <c r="Y40" s="532"/>
      <c r="Z40" s="532"/>
      <c r="AA40" s="532"/>
      <c r="AB40" s="572"/>
      <c r="AC40" s="49"/>
      <c r="AD40" s="49"/>
    </row>
    <row r="41" spans="2:30" ht="15.75" x14ac:dyDescent="0.25">
      <c r="B41" s="527"/>
      <c r="C41" s="1625" t="s">
        <v>60</v>
      </c>
      <c r="D41" s="1625"/>
      <c r="E41" s="1625"/>
      <c r="F41" s="1625"/>
      <c r="G41" s="1625"/>
      <c r="H41" s="476"/>
      <c r="I41" s="476"/>
      <c r="J41" s="476"/>
      <c r="K41" s="577"/>
      <c r="L41" s="1593" t="s">
        <v>61</v>
      </c>
      <c r="M41" s="1593"/>
      <c r="N41" s="1593"/>
      <c r="O41" s="1593"/>
      <c r="P41" s="1593"/>
      <c r="Q41" s="476"/>
      <c r="R41" s="476"/>
      <c r="S41" s="476"/>
      <c r="T41" s="1591" t="s">
        <v>62</v>
      </c>
      <c r="U41" s="1591"/>
      <c r="V41" s="1591"/>
      <c r="W41" s="244"/>
      <c r="X41" s="160"/>
      <c r="Y41" s="160"/>
      <c r="Z41" s="160"/>
      <c r="AA41" s="160"/>
      <c r="AB41" s="225"/>
    </row>
    <row r="42" spans="2:30" s="7" customFormat="1" ht="15.75" x14ac:dyDescent="0.25">
      <c r="B42" s="241"/>
      <c r="C42" s="148"/>
      <c r="D42" s="148"/>
      <c r="E42" s="578"/>
      <c r="F42" s="578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148"/>
      <c r="Y42" s="148"/>
      <c r="Z42" s="148"/>
      <c r="AA42" s="148"/>
      <c r="AB42" s="96"/>
    </row>
    <row r="43" spans="2:30" x14ac:dyDescent="0.2">
      <c r="F43" s="22"/>
      <c r="G43" s="22"/>
    </row>
  </sheetData>
  <mergeCells count="29">
    <mergeCell ref="C40:G40"/>
    <mergeCell ref="L40:P40"/>
    <mergeCell ref="T40:V40"/>
    <mergeCell ref="C41:G41"/>
    <mergeCell ref="L41:P41"/>
    <mergeCell ref="T41:V41"/>
    <mergeCell ref="C38:G38"/>
    <mergeCell ref="L38:P38"/>
    <mergeCell ref="T38:V38"/>
    <mergeCell ref="C39:G39"/>
    <mergeCell ref="L39:P39"/>
    <mergeCell ref="T39:V39"/>
    <mergeCell ref="C21:AA21"/>
    <mergeCell ref="C36:G36"/>
    <mergeCell ref="L36:P36"/>
    <mergeCell ref="T36:V36"/>
    <mergeCell ref="C37:G37"/>
    <mergeCell ref="L37:P37"/>
    <mergeCell ref="T37:V37"/>
    <mergeCell ref="C7:Z7"/>
    <mergeCell ref="C8:Z8"/>
    <mergeCell ref="E10:G10"/>
    <mergeCell ref="J10:M10"/>
    <mergeCell ref="W12:AA12"/>
    <mergeCell ref="C13:I13"/>
    <mergeCell ref="J13:W13"/>
    <mergeCell ref="X13:X14"/>
    <mergeCell ref="Y13:Y14"/>
    <mergeCell ref="Z13:AA13"/>
  </mergeCells>
  <pageMargins left="0.43" right="0.28999999999999998" top="0.21" bottom="0.28000000000000003" header="0.3" footer="0.3"/>
  <pageSetup paperSize="5" scale="5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307B-E57B-4CD8-B05E-FA891BEE4158}">
  <sheetPr>
    <pageSetUpPr fitToPage="1"/>
  </sheetPr>
  <dimension ref="B2:T251"/>
  <sheetViews>
    <sheetView topLeftCell="J228" workbookViewId="0">
      <selection activeCell="U228" sqref="U1:U1048576"/>
    </sheetView>
  </sheetViews>
  <sheetFormatPr baseColWidth="10" defaultRowHeight="15" x14ac:dyDescent="0.25"/>
  <cols>
    <col min="1" max="1" width="4.5703125" customWidth="1"/>
    <col min="2" max="2" width="1.5703125" hidden="1" customWidth="1"/>
    <col min="3" max="3" width="6.140625" customWidth="1"/>
    <col min="4" max="4" width="13.28515625" customWidth="1"/>
    <col min="5" max="5" width="15.85546875" customWidth="1"/>
    <col min="6" max="6" width="18.28515625" customWidth="1"/>
    <col min="7" max="7" width="16" customWidth="1"/>
    <col min="8" max="8" width="10.5703125" customWidth="1"/>
    <col min="9" max="9" width="16" customWidth="1"/>
    <col min="10" max="10" width="17.28515625" customWidth="1"/>
    <col min="11" max="11" width="16.42578125" customWidth="1"/>
    <col min="12" max="12" width="21.5703125" customWidth="1"/>
    <col min="13" max="13" width="54.140625" customWidth="1"/>
    <col min="14" max="14" width="20.85546875" customWidth="1"/>
    <col min="15" max="15" width="48" customWidth="1"/>
    <col min="16" max="16" width="18.42578125" customWidth="1"/>
    <col min="17" max="17" width="19.140625" customWidth="1"/>
    <col min="18" max="18" width="13.5703125" customWidth="1"/>
    <col min="19" max="19" width="18.5703125" customWidth="1"/>
    <col min="20" max="20" width="1.85546875" customWidth="1"/>
  </cols>
  <sheetData>
    <row r="2" spans="2:20" x14ac:dyDescent="0.25">
      <c r="B2" s="587"/>
      <c r="C2" s="348"/>
      <c r="D2" s="348"/>
      <c r="E2" s="348"/>
      <c r="F2" s="348"/>
      <c r="G2" s="348"/>
      <c r="H2" s="58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589"/>
    </row>
    <row r="3" spans="2:20" ht="20.25" x14ac:dyDescent="0.3">
      <c r="B3" s="590"/>
      <c r="C3" s="352"/>
      <c r="D3" s="352"/>
      <c r="E3" s="352"/>
      <c r="F3" s="352"/>
      <c r="G3" s="352"/>
      <c r="H3" s="59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4"/>
      <c r="T3" s="558"/>
    </row>
    <row r="4" spans="2:20" ht="20.25" x14ac:dyDescent="0.3">
      <c r="B4" s="590"/>
      <c r="C4" s="352"/>
      <c r="D4" s="352"/>
      <c r="E4" s="352"/>
      <c r="F4" s="352"/>
      <c r="G4" s="352"/>
      <c r="H4" s="591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4"/>
      <c r="T4" s="558"/>
    </row>
    <row r="5" spans="2:20" ht="19.5" x14ac:dyDescent="0.3">
      <c r="B5" s="590"/>
      <c r="C5" s="1626" t="s">
        <v>18</v>
      </c>
      <c r="D5" s="1626"/>
      <c r="E5" s="1626"/>
      <c r="F5" s="1626"/>
      <c r="G5" s="1626"/>
      <c r="H5" s="1626"/>
      <c r="I5" s="1626"/>
      <c r="J5" s="1626"/>
      <c r="K5" s="1626"/>
      <c r="L5" s="1626"/>
      <c r="M5" s="1626"/>
      <c r="N5" s="1626"/>
      <c r="O5" s="1626"/>
      <c r="P5" s="1626"/>
      <c r="Q5" s="1626"/>
      <c r="R5" s="1626"/>
      <c r="S5" s="1626"/>
      <c r="T5" s="558"/>
    </row>
    <row r="6" spans="2:20" x14ac:dyDescent="0.25">
      <c r="B6" s="590"/>
      <c r="C6" s="1627" t="s">
        <v>1436</v>
      </c>
      <c r="D6" s="1627"/>
      <c r="E6" s="1627"/>
      <c r="F6" s="1627"/>
      <c r="G6" s="1627"/>
      <c r="H6" s="1627"/>
      <c r="I6" s="1627"/>
      <c r="J6" s="1627"/>
      <c r="K6" s="1627"/>
      <c r="L6" s="1627"/>
      <c r="M6" s="1627"/>
      <c r="N6" s="1627"/>
      <c r="O6" s="1627"/>
      <c r="P6" s="1627"/>
      <c r="Q6" s="1627"/>
      <c r="R6" s="1627"/>
      <c r="S6" s="1627"/>
      <c r="T6" s="558"/>
    </row>
    <row r="7" spans="2:20" ht="3" customHeight="1" x14ac:dyDescent="0.25">
      <c r="B7" s="590"/>
      <c r="C7" s="1627"/>
      <c r="D7" s="1627"/>
      <c r="E7" s="1627"/>
      <c r="F7" s="1627"/>
      <c r="G7" s="1627"/>
      <c r="H7" s="1627"/>
      <c r="I7" s="1627"/>
      <c r="J7" s="1627"/>
      <c r="K7" s="1627"/>
      <c r="L7" s="1627"/>
      <c r="M7" s="1627"/>
      <c r="N7" s="1627"/>
      <c r="O7" s="1627"/>
      <c r="P7" s="1627"/>
      <c r="Q7" s="1627"/>
      <c r="R7" s="1627"/>
      <c r="S7" s="1627"/>
      <c r="T7" s="558"/>
    </row>
    <row r="8" spans="2:20" ht="16.5" x14ac:dyDescent="0.25">
      <c r="B8" s="590"/>
      <c r="C8" s="1628" t="s">
        <v>291</v>
      </c>
      <c r="D8" s="1628"/>
      <c r="E8" s="1628"/>
      <c r="F8" s="1628"/>
      <c r="G8" s="1628"/>
      <c r="H8" s="1628"/>
      <c r="I8" s="1628"/>
      <c r="J8" s="1628"/>
      <c r="K8" s="1628"/>
      <c r="L8" s="1628"/>
      <c r="M8" s="1628"/>
      <c r="N8" s="1628"/>
      <c r="O8" s="1628"/>
      <c r="P8" s="1628"/>
      <c r="Q8" s="1628"/>
      <c r="R8" s="1628"/>
      <c r="S8" s="1628"/>
      <c r="T8" s="558"/>
    </row>
    <row r="9" spans="2:20" ht="20.25" x14ac:dyDescent="0.3">
      <c r="B9" s="590"/>
      <c r="C9" s="557"/>
      <c r="D9" s="557"/>
      <c r="E9" s="557"/>
      <c r="F9" s="557"/>
      <c r="G9" s="557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58"/>
    </row>
    <row r="10" spans="2:20" ht="20.25" x14ac:dyDescent="0.3">
      <c r="B10" s="590"/>
      <c r="D10" s="506" t="s">
        <v>21</v>
      </c>
      <c r="E10" s="592">
        <f>'[3]Datos Generales'!C6</f>
        <v>45838</v>
      </c>
      <c r="F10" s="506" t="s">
        <v>102</v>
      </c>
      <c r="G10" s="1629" t="str">
        <f>'[3]Datos Generales'!C7</f>
        <v>DIGESETT</v>
      </c>
      <c r="H10" s="1630"/>
      <c r="I10" s="1630"/>
      <c r="J10" s="1631"/>
      <c r="K10" s="506" t="s">
        <v>23</v>
      </c>
      <c r="L10" s="593" t="str">
        <f>'[3]Datos Generales'!C8</f>
        <v>0202</v>
      </c>
      <c r="M10" s="506" t="s">
        <v>103</v>
      </c>
      <c r="N10" s="429" t="str">
        <f>'[3]Datos Generales'!C9</f>
        <v>02</v>
      </c>
      <c r="O10" s="506" t="s">
        <v>25</v>
      </c>
      <c r="P10" s="429" t="str">
        <f>'[3]Datos Generales'!C10</f>
        <v>01</v>
      </c>
      <c r="Q10" s="506" t="s">
        <v>26</v>
      </c>
      <c r="R10" s="429" t="str">
        <f>'[3]Datos Generales'!C11</f>
        <v>0005</v>
      </c>
      <c r="S10" s="352"/>
      <c r="T10" s="558"/>
    </row>
    <row r="11" spans="2:20" ht="20.25" x14ac:dyDescent="0.3">
      <c r="B11" s="590"/>
      <c r="C11" s="352"/>
      <c r="J11" s="557"/>
      <c r="K11" s="557"/>
      <c r="O11" s="557"/>
      <c r="P11" s="557"/>
      <c r="Q11" s="557"/>
      <c r="R11" s="594"/>
      <c r="S11" s="594"/>
      <c r="T11" s="558"/>
    </row>
    <row r="12" spans="2:20" x14ac:dyDescent="0.25">
      <c r="B12" s="590"/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1632"/>
      <c r="S12" s="1632"/>
      <c r="T12" s="558"/>
    </row>
    <row r="13" spans="2:20" ht="15.75" x14ac:dyDescent="0.25">
      <c r="B13" s="590"/>
      <c r="C13" s="1574" t="s">
        <v>1387</v>
      </c>
      <c r="D13" s="1574"/>
      <c r="E13" s="1574"/>
      <c r="F13" s="1574"/>
      <c r="G13" s="1574"/>
      <c r="H13" s="1574"/>
      <c r="I13" s="1574"/>
      <c r="J13" s="1574" t="s">
        <v>1437</v>
      </c>
      <c r="K13" s="1574"/>
      <c r="L13" s="1574"/>
      <c r="M13" s="1574"/>
      <c r="N13" s="1574"/>
      <c r="O13" s="1574"/>
      <c r="P13" s="1574"/>
      <c r="Q13" s="1574"/>
      <c r="R13" s="1574" t="s">
        <v>1414</v>
      </c>
      <c r="S13" s="1574" t="s">
        <v>1415</v>
      </c>
      <c r="T13" s="558"/>
    </row>
    <row r="14" spans="2:20" ht="63" x14ac:dyDescent="0.25">
      <c r="B14" s="590"/>
      <c r="C14" s="409" t="s">
        <v>1438</v>
      </c>
      <c r="D14" s="409" t="s">
        <v>1394</v>
      </c>
      <c r="E14" s="409" t="s">
        <v>1395</v>
      </c>
      <c r="F14" s="409" t="s">
        <v>1416</v>
      </c>
      <c r="G14" s="409" t="s">
        <v>1397</v>
      </c>
      <c r="H14" s="409" t="s">
        <v>1398</v>
      </c>
      <c r="I14" s="409" t="s">
        <v>303</v>
      </c>
      <c r="J14" s="409" t="s">
        <v>299</v>
      </c>
      <c r="K14" s="409" t="s">
        <v>298</v>
      </c>
      <c r="L14" s="409" t="s">
        <v>1439</v>
      </c>
      <c r="M14" s="628" t="s">
        <v>1440</v>
      </c>
      <c r="N14" s="628" t="s">
        <v>1441</v>
      </c>
      <c r="O14" s="628" t="s">
        <v>1442</v>
      </c>
      <c r="P14" s="628" t="s">
        <v>1443</v>
      </c>
      <c r="Q14" s="409" t="s">
        <v>1444</v>
      </c>
      <c r="R14" s="1574"/>
      <c r="S14" s="1574"/>
      <c r="T14" s="558"/>
    </row>
    <row r="15" spans="2:20" ht="15.75" x14ac:dyDescent="0.25">
      <c r="B15" s="590"/>
      <c r="C15" s="946" t="s">
        <v>289</v>
      </c>
      <c r="D15" s="596">
        <v>100</v>
      </c>
      <c r="E15" s="596">
        <v>12</v>
      </c>
      <c r="F15" s="596">
        <v>1</v>
      </c>
      <c r="G15" s="596">
        <v>0</v>
      </c>
      <c r="H15" s="596">
        <v>1</v>
      </c>
      <c r="I15" s="596" t="s">
        <v>258</v>
      </c>
      <c r="J15" s="597">
        <v>45734</v>
      </c>
      <c r="K15" s="458">
        <v>17581</v>
      </c>
      <c r="L15" s="598" t="s">
        <v>158</v>
      </c>
      <c r="M15" s="457" t="s">
        <v>1445</v>
      </c>
      <c r="N15" s="598">
        <v>101852364</v>
      </c>
      <c r="O15" s="599" t="s">
        <v>1446</v>
      </c>
      <c r="P15" s="600">
        <v>9031</v>
      </c>
      <c r="Q15" s="599" t="s">
        <v>257</v>
      </c>
      <c r="R15" s="601" t="s">
        <v>1447</v>
      </c>
      <c r="S15" s="602">
        <v>24803.599999999999</v>
      </c>
      <c r="T15" s="558"/>
    </row>
    <row r="16" spans="2:20" ht="15.75" x14ac:dyDescent="0.25">
      <c r="B16" s="590"/>
      <c r="C16" s="946" t="s">
        <v>289</v>
      </c>
      <c r="D16" s="596">
        <v>100</v>
      </c>
      <c r="E16" s="596">
        <v>12</v>
      </c>
      <c r="F16" s="596">
        <v>1</v>
      </c>
      <c r="G16" s="596">
        <v>0</v>
      </c>
      <c r="H16" s="596">
        <v>1</v>
      </c>
      <c r="I16" s="596" t="s">
        <v>258</v>
      </c>
      <c r="J16" s="597">
        <v>45734</v>
      </c>
      <c r="K16" s="458">
        <v>17574</v>
      </c>
      <c r="L16" s="598" t="s">
        <v>158</v>
      </c>
      <c r="M16" s="457" t="s">
        <v>1445</v>
      </c>
      <c r="N16" s="598">
        <v>101852364</v>
      </c>
      <c r="O16" s="599" t="s">
        <v>1446</v>
      </c>
      <c r="P16" s="600">
        <v>9031</v>
      </c>
      <c r="Q16" s="599" t="s">
        <v>257</v>
      </c>
      <c r="R16" s="601" t="s">
        <v>1447</v>
      </c>
      <c r="S16" s="602">
        <v>24803.599999999999</v>
      </c>
      <c r="T16" s="558"/>
    </row>
    <row r="17" spans="2:20" ht="15.75" x14ac:dyDescent="0.25">
      <c r="B17" s="590"/>
      <c r="C17" s="946" t="s">
        <v>289</v>
      </c>
      <c r="D17" s="596">
        <v>100</v>
      </c>
      <c r="E17" s="596">
        <v>12</v>
      </c>
      <c r="F17" s="596">
        <v>1</v>
      </c>
      <c r="G17" s="596">
        <v>0</v>
      </c>
      <c r="H17" s="596">
        <v>1</v>
      </c>
      <c r="I17" s="596" t="s">
        <v>258</v>
      </c>
      <c r="J17" s="597">
        <v>45734</v>
      </c>
      <c r="K17" s="458">
        <v>17575</v>
      </c>
      <c r="L17" s="598" t="s">
        <v>158</v>
      </c>
      <c r="M17" s="457" t="s">
        <v>1445</v>
      </c>
      <c r="N17" s="598">
        <v>101852364</v>
      </c>
      <c r="O17" s="599" t="s">
        <v>1446</v>
      </c>
      <c r="P17" s="600">
        <v>9031</v>
      </c>
      <c r="Q17" s="599" t="s">
        <v>257</v>
      </c>
      <c r="R17" s="601" t="s">
        <v>1447</v>
      </c>
      <c r="S17" s="602">
        <v>24803.599999999999</v>
      </c>
      <c r="T17" s="558"/>
    </row>
    <row r="18" spans="2:20" ht="15.75" x14ac:dyDescent="0.25">
      <c r="B18" s="590"/>
      <c r="C18" s="946" t="s">
        <v>289</v>
      </c>
      <c r="D18" s="596">
        <v>100</v>
      </c>
      <c r="E18" s="596">
        <v>12</v>
      </c>
      <c r="F18" s="596">
        <v>1</v>
      </c>
      <c r="G18" s="596">
        <v>0</v>
      </c>
      <c r="H18" s="596">
        <v>1</v>
      </c>
      <c r="I18" s="596" t="s">
        <v>258</v>
      </c>
      <c r="J18" s="597">
        <v>45734</v>
      </c>
      <c r="K18" s="458">
        <v>17576</v>
      </c>
      <c r="L18" s="598" t="s">
        <v>158</v>
      </c>
      <c r="M18" s="457" t="s">
        <v>1445</v>
      </c>
      <c r="N18" s="598">
        <v>101852364</v>
      </c>
      <c r="O18" s="599" t="s">
        <v>1446</v>
      </c>
      <c r="P18" s="600">
        <v>9031</v>
      </c>
      <c r="Q18" s="599" t="s">
        <v>257</v>
      </c>
      <c r="R18" s="601" t="s">
        <v>1447</v>
      </c>
      <c r="S18" s="602">
        <v>24803.599999999999</v>
      </c>
      <c r="T18" s="558"/>
    </row>
    <row r="19" spans="2:20" ht="15.75" x14ac:dyDescent="0.25">
      <c r="B19" s="590"/>
      <c r="C19" s="946" t="s">
        <v>289</v>
      </c>
      <c r="D19" s="596">
        <v>100</v>
      </c>
      <c r="E19" s="596">
        <v>12</v>
      </c>
      <c r="F19" s="596">
        <v>1</v>
      </c>
      <c r="G19" s="596">
        <v>0</v>
      </c>
      <c r="H19" s="596">
        <v>1</v>
      </c>
      <c r="I19" s="596" t="s">
        <v>258</v>
      </c>
      <c r="J19" s="597">
        <v>45734</v>
      </c>
      <c r="K19" s="458">
        <v>17577</v>
      </c>
      <c r="L19" s="598" t="s">
        <v>158</v>
      </c>
      <c r="M19" s="457" t="s">
        <v>1445</v>
      </c>
      <c r="N19" s="598">
        <v>101852364</v>
      </c>
      <c r="O19" s="599" t="s">
        <v>1446</v>
      </c>
      <c r="P19" s="600">
        <v>9031</v>
      </c>
      <c r="Q19" s="599" t="s">
        <v>257</v>
      </c>
      <c r="R19" s="601" t="s">
        <v>1447</v>
      </c>
      <c r="S19" s="602">
        <v>24803.599999999999</v>
      </c>
      <c r="T19" s="558"/>
    </row>
    <row r="20" spans="2:20" ht="15.75" x14ac:dyDescent="0.25">
      <c r="B20" s="590"/>
      <c r="C20" s="946" t="s">
        <v>289</v>
      </c>
      <c r="D20" s="596">
        <v>100</v>
      </c>
      <c r="E20" s="596">
        <v>12</v>
      </c>
      <c r="F20" s="596">
        <v>1</v>
      </c>
      <c r="G20" s="596">
        <v>0</v>
      </c>
      <c r="H20" s="596">
        <v>1</v>
      </c>
      <c r="I20" s="596" t="s">
        <v>258</v>
      </c>
      <c r="J20" s="597">
        <v>45734</v>
      </c>
      <c r="K20" s="458">
        <v>17578</v>
      </c>
      <c r="L20" s="598" t="s">
        <v>158</v>
      </c>
      <c r="M20" s="457" t="s">
        <v>1445</v>
      </c>
      <c r="N20" s="598">
        <v>101852364</v>
      </c>
      <c r="O20" s="599" t="s">
        <v>1446</v>
      </c>
      <c r="P20" s="600">
        <v>9031</v>
      </c>
      <c r="Q20" s="599" t="s">
        <v>257</v>
      </c>
      <c r="R20" s="601" t="s">
        <v>1447</v>
      </c>
      <c r="S20" s="602">
        <v>24803.599999999999</v>
      </c>
      <c r="T20" s="558"/>
    </row>
    <row r="21" spans="2:20" ht="15.75" x14ac:dyDescent="0.25">
      <c r="B21" s="590"/>
      <c r="C21" s="946" t="s">
        <v>289</v>
      </c>
      <c r="D21" s="596">
        <v>100</v>
      </c>
      <c r="E21" s="596">
        <v>12</v>
      </c>
      <c r="F21" s="596">
        <v>1</v>
      </c>
      <c r="G21" s="596">
        <v>0</v>
      </c>
      <c r="H21" s="596">
        <v>1</v>
      </c>
      <c r="I21" s="596" t="s">
        <v>258</v>
      </c>
      <c r="J21" s="597">
        <v>45734</v>
      </c>
      <c r="K21" s="458">
        <v>17579</v>
      </c>
      <c r="L21" s="598" t="s">
        <v>158</v>
      </c>
      <c r="M21" s="457" t="s">
        <v>1445</v>
      </c>
      <c r="N21" s="598">
        <v>101852364</v>
      </c>
      <c r="O21" s="599" t="s">
        <v>1446</v>
      </c>
      <c r="P21" s="600">
        <v>9031</v>
      </c>
      <c r="Q21" s="599" t="s">
        <v>257</v>
      </c>
      <c r="R21" s="601" t="s">
        <v>1447</v>
      </c>
      <c r="S21" s="602">
        <v>24803.599999999999</v>
      </c>
      <c r="T21" s="558"/>
    </row>
    <row r="22" spans="2:20" ht="15.75" x14ac:dyDescent="0.25">
      <c r="B22" s="590"/>
      <c r="C22" s="946" t="s">
        <v>289</v>
      </c>
      <c r="D22" s="596">
        <v>100</v>
      </c>
      <c r="E22" s="596">
        <v>12</v>
      </c>
      <c r="F22" s="596">
        <v>1</v>
      </c>
      <c r="G22" s="596">
        <v>0</v>
      </c>
      <c r="H22" s="596">
        <v>1</v>
      </c>
      <c r="I22" s="596" t="s">
        <v>258</v>
      </c>
      <c r="J22" s="597">
        <v>45734</v>
      </c>
      <c r="K22" s="458">
        <v>17580</v>
      </c>
      <c r="L22" s="598" t="s">
        <v>158</v>
      </c>
      <c r="M22" s="457" t="s">
        <v>1445</v>
      </c>
      <c r="N22" s="598">
        <v>101852364</v>
      </c>
      <c r="O22" s="599" t="s">
        <v>1446</v>
      </c>
      <c r="P22" s="600">
        <v>9031</v>
      </c>
      <c r="Q22" s="599" t="s">
        <v>257</v>
      </c>
      <c r="R22" s="601" t="s">
        <v>1447</v>
      </c>
      <c r="S22" s="602">
        <v>24803.599999999999</v>
      </c>
      <c r="T22" s="558"/>
    </row>
    <row r="23" spans="2:20" ht="15.75" x14ac:dyDescent="0.25">
      <c r="B23" s="590"/>
      <c r="C23" s="946" t="s">
        <v>289</v>
      </c>
      <c r="D23" s="596">
        <v>100</v>
      </c>
      <c r="E23" s="596">
        <v>12</v>
      </c>
      <c r="F23" s="596">
        <v>1</v>
      </c>
      <c r="G23" s="596">
        <v>0</v>
      </c>
      <c r="H23" s="596">
        <v>1</v>
      </c>
      <c r="I23" s="596" t="s">
        <v>258</v>
      </c>
      <c r="J23" s="597">
        <v>45734</v>
      </c>
      <c r="K23" s="458">
        <v>17582</v>
      </c>
      <c r="L23" s="598" t="s">
        <v>158</v>
      </c>
      <c r="M23" s="457" t="s">
        <v>1448</v>
      </c>
      <c r="N23" s="598">
        <v>101852364</v>
      </c>
      <c r="O23" s="599" t="s">
        <v>1446</v>
      </c>
      <c r="P23" s="600">
        <v>9031</v>
      </c>
      <c r="Q23" s="599" t="s">
        <v>257</v>
      </c>
      <c r="R23" s="601" t="s">
        <v>1447</v>
      </c>
      <c r="S23" s="602">
        <v>17523</v>
      </c>
      <c r="T23" s="558"/>
    </row>
    <row r="24" spans="2:20" ht="15.75" x14ac:dyDescent="0.25">
      <c r="B24" s="590"/>
      <c r="C24" s="946" t="s">
        <v>289</v>
      </c>
      <c r="D24" s="596">
        <v>100</v>
      </c>
      <c r="E24" s="596">
        <v>12</v>
      </c>
      <c r="F24" s="596">
        <v>1</v>
      </c>
      <c r="G24" s="596">
        <v>0</v>
      </c>
      <c r="H24" s="596">
        <v>1</v>
      </c>
      <c r="I24" s="596" t="s">
        <v>258</v>
      </c>
      <c r="J24" s="597">
        <v>45734</v>
      </c>
      <c r="K24" s="458">
        <v>17584</v>
      </c>
      <c r="L24" s="598" t="s">
        <v>158</v>
      </c>
      <c r="M24" s="457" t="s">
        <v>1448</v>
      </c>
      <c r="N24" s="598">
        <v>101852364</v>
      </c>
      <c r="O24" s="599" t="s">
        <v>1446</v>
      </c>
      <c r="P24" s="600">
        <v>9031</v>
      </c>
      <c r="Q24" s="599" t="s">
        <v>257</v>
      </c>
      <c r="R24" s="601" t="s">
        <v>1447</v>
      </c>
      <c r="S24" s="602">
        <v>17523</v>
      </c>
      <c r="T24" s="558"/>
    </row>
    <row r="25" spans="2:20" ht="15.75" x14ac:dyDescent="0.25">
      <c r="B25" s="590"/>
      <c r="C25" s="946" t="s">
        <v>289</v>
      </c>
      <c r="D25" s="596">
        <v>100</v>
      </c>
      <c r="E25" s="596">
        <v>12</v>
      </c>
      <c r="F25" s="596">
        <v>1</v>
      </c>
      <c r="G25" s="596">
        <v>0</v>
      </c>
      <c r="H25" s="596">
        <v>1</v>
      </c>
      <c r="I25" s="596" t="s">
        <v>258</v>
      </c>
      <c r="J25" s="597">
        <v>45734</v>
      </c>
      <c r="K25" s="458">
        <v>17583</v>
      </c>
      <c r="L25" s="598" t="s">
        <v>158</v>
      </c>
      <c r="M25" s="457" t="s">
        <v>1448</v>
      </c>
      <c r="N25" s="598">
        <v>101852364</v>
      </c>
      <c r="O25" s="599" t="s">
        <v>1446</v>
      </c>
      <c r="P25" s="600">
        <v>9031</v>
      </c>
      <c r="Q25" s="599" t="s">
        <v>257</v>
      </c>
      <c r="R25" s="601" t="s">
        <v>1447</v>
      </c>
      <c r="S25" s="602">
        <v>17523</v>
      </c>
      <c r="T25" s="558"/>
    </row>
    <row r="26" spans="2:20" ht="15.75" x14ac:dyDescent="0.25">
      <c r="B26" s="590"/>
      <c r="C26" s="946" t="s">
        <v>289</v>
      </c>
      <c r="D26" s="596">
        <v>100</v>
      </c>
      <c r="E26" s="596">
        <v>12</v>
      </c>
      <c r="F26" s="596">
        <v>1</v>
      </c>
      <c r="G26" s="596">
        <v>0</v>
      </c>
      <c r="H26" s="596">
        <v>1</v>
      </c>
      <c r="I26" s="596" t="s">
        <v>258</v>
      </c>
      <c r="J26" s="597">
        <v>45734</v>
      </c>
      <c r="K26" s="458">
        <v>17585</v>
      </c>
      <c r="L26" s="598" t="s">
        <v>158</v>
      </c>
      <c r="M26" s="457" t="s">
        <v>1448</v>
      </c>
      <c r="N26" s="598">
        <v>101852364</v>
      </c>
      <c r="O26" s="599" t="s">
        <v>1446</v>
      </c>
      <c r="P26" s="600">
        <v>9031</v>
      </c>
      <c r="Q26" s="599" t="s">
        <v>257</v>
      </c>
      <c r="R26" s="601" t="s">
        <v>1447</v>
      </c>
      <c r="S26" s="602">
        <v>17523</v>
      </c>
      <c r="T26" s="558"/>
    </row>
    <row r="27" spans="2:20" ht="15.75" x14ac:dyDescent="0.25">
      <c r="B27" s="590"/>
      <c r="C27" s="946" t="s">
        <v>289</v>
      </c>
      <c r="D27" s="596">
        <v>100</v>
      </c>
      <c r="E27" s="596">
        <v>12</v>
      </c>
      <c r="F27" s="596">
        <v>1</v>
      </c>
      <c r="G27" s="596">
        <v>0</v>
      </c>
      <c r="H27" s="596">
        <v>1</v>
      </c>
      <c r="I27" s="596" t="s">
        <v>258</v>
      </c>
      <c r="J27" s="597">
        <v>45734</v>
      </c>
      <c r="K27" s="603">
        <v>17586</v>
      </c>
      <c r="L27" s="598" t="s">
        <v>158</v>
      </c>
      <c r="M27" s="457" t="s">
        <v>1448</v>
      </c>
      <c r="N27" s="598">
        <v>101852364</v>
      </c>
      <c r="O27" s="599" t="s">
        <v>1446</v>
      </c>
      <c r="P27" s="600">
        <v>9031</v>
      </c>
      <c r="Q27" s="599" t="s">
        <v>257</v>
      </c>
      <c r="R27" s="601" t="s">
        <v>1447</v>
      </c>
      <c r="S27" s="602">
        <v>17523</v>
      </c>
      <c r="T27" s="558"/>
    </row>
    <row r="28" spans="2:20" ht="15.75" x14ac:dyDescent="0.25">
      <c r="B28" s="590"/>
      <c r="C28" s="946" t="s">
        <v>289</v>
      </c>
      <c r="D28" s="596">
        <v>100</v>
      </c>
      <c r="E28" s="596">
        <v>12</v>
      </c>
      <c r="F28" s="596">
        <v>1</v>
      </c>
      <c r="G28" s="596">
        <v>0</v>
      </c>
      <c r="H28" s="596">
        <v>1</v>
      </c>
      <c r="I28" s="596" t="s">
        <v>258</v>
      </c>
      <c r="J28" s="597">
        <v>45734</v>
      </c>
      <c r="K28" s="458">
        <v>17587</v>
      </c>
      <c r="L28" s="598" t="s">
        <v>158</v>
      </c>
      <c r="M28" s="457" t="s">
        <v>1449</v>
      </c>
      <c r="N28" s="598">
        <v>101852364</v>
      </c>
      <c r="O28" s="599" t="s">
        <v>1446</v>
      </c>
      <c r="P28" s="600">
        <v>9031</v>
      </c>
      <c r="Q28" s="599" t="s">
        <v>257</v>
      </c>
      <c r="R28" s="601" t="s">
        <v>1447</v>
      </c>
      <c r="S28" s="602">
        <v>15775.89</v>
      </c>
      <c r="T28" s="558"/>
    </row>
    <row r="29" spans="2:20" ht="15.75" x14ac:dyDescent="0.25">
      <c r="B29" s="590"/>
      <c r="C29" s="946" t="s">
        <v>289</v>
      </c>
      <c r="D29" s="596">
        <v>100</v>
      </c>
      <c r="E29" s="596">
        <v>12</v>
      </c>
      <c r="F29" s="596">
        <v>1</v>
      </c>
      <c r="G29" s="596">
        <v>0</v>
      </c>
      <c r="H29" s="596">
        <v>1</v>
      </c>
      <c r="I29" s="596" t="s">
        <v>258</v>
      </c>
      <c r="J29" s="597">
        <v>45734</v>
      </c>
      <c r="K29" s="458">
        <v>17588</v>
      </c>
      <c r="L29" s="598" t="s">
        <v>158</v>
      </c>
      <c r="M29" s="457" t="s">
        <v>1449</v>
      </c>
      <c r="N29" s="598">
        <v>101852364</v>
      </c>
      <c r="O29" s="599" t="s">
        <v>1446</v>
      </c>
      <c r="P29" s="600">
        <v>9031</v>
      </c>
      <c r="Q29" s="599" t="s">
        <v>257</v>
      </c>
      <c r="R29" s="601" t="s">
        <v>1447</v>
      </c>
      <c r="S29" s="602">
        <v>15775.89</v>
      </c>
      <c r="T29" s="558"/>
    </row>
    <row r="30" spans="2:20" ht="15.75" x14ac:dyDescent="0.25">
      <c r="B30" s="590"/>
      <c r="C30" s="946" t="s">
        <v>289</v>
      </c>
      <c r="D30" s="596">
        <v>100</v>
      </c>
      <c r="E30" s="596">
        <v>12</v>
      </c>
      <c r="F30" s="596">
        <v>1</v>
      </c>
      <c r="G30" s="596">
        <v>0</v>
      </c>
      <c r="H30" s="596">
        <v>1</v>
      </c>
      <c r="I30" s="596" t="s">
        <v>258</v>
      </c>
      <c r="J30" s="597">
        <v>45734</v>
      </c>
      <c r="K30" s="458">
        <v>17590</v>
      </c>
      <c r="L30" s="598" t="s">
        <v>158</v>
      </c>
      <c r="M30" s="457" t="s">
        <v>1449</v>
      </c>
      <c r="N30" s="598">
        <v>101852364</v>
      </c>
      <c r="O30" s="599" t="s">
        <v>1446</v>
      </c>
      <c r="P30" s="600">
        <v>9031</v>
      </c>
      <c r="Q30" s="599" t="s">
        <v>257</v>
      </c>
      <c r="R30" s="601" t="s">
        <v>1447</v>
      </c>
      <c r="S30" s="602">
        <v>15775.89</v>
      </c>
      <c r="T30" s="558"/>
    </row>
    <row r="31" spans="2:20" ht="15.75" x14ac:dyDescent="0.25">
      <c r="B31" s="590"/>
      <c r="C31" s="946" t="s">
        <v>289</v>
      </c>
      <c r="D31" s="596">
        <v>100</v>
      </c>
      <c r="E31" s="596">
        <v>12</v>
      </c>
      <c r="F31" s="596">
        <v>1</v>
      </c>
      <c r="G31" s="596">
        <v>0</v>
      </c>
      <c r="H31" s="596">
        <v>1</v>
      </c>
      <c r="I31" s="596" t="s">
        <v>258</v>
      </c>
      <c r="J31" s="597">
        <v>45734</v>
      </c>
      <c r="K31" s="458">
        <v>17591</v>
      </c>
      <c r="L31" s="598" t="s">
        <v>158</v>
      </c>
      <c r="M31" s="457" t="s">
        <v>1449</v>
      </c>
      <c r="N31" s="598">
        <v>101852364</v>
      </c>
      <c r="O31" s="599" t="s">
        <v>1446</v>
      </c>
      <c r="P31" s="600">
        <v>9031</v>
      </c>
      <c r="Q31" s="599" t="s">
        <v>257</v>
      </c>
      <c r="R31" s="601" t="s">
        <v>1447</v>
      </c>
      <c r="S31" s="602">
        <v>15775.89</v>
      </c>
      <c r="T31" s="558"/>
    </row>
    <row r="32" spans="2:20" ht="15.75" x14ac:dyDescent="0.25">
      <c r="B32" s="590"/>
      <c r="C32" s="946" t="s">
        <v>289</v>
      </c>
      <c r="D32" s="596">
        <v>100</v>
      </c>
      <c r="E32" s="596">
        <v>12</v>
      </c>
      <c r="F32" s="596">
        <v>1</v>
      </c>
      <c r="G32" s="596">
        <v>0</v>
      </c>
      <c r="H32" s="596">
        <v>1</v>
      </c>
      <c r="I32" s="596" t="s">
        <v>258</v>
      </c>
      <c r="J32" s="597">
        <v>45734</v>
      </c>
      <c r="K32" s="458">
        <v>17664</v>
      </c>
      <c r="L32" s="598" t="s">
        <v>158</v>
      </c>
      <c r="M32" s="457" t="s">
        <v>1449</v>
      </c>
      <c r="N32" s="598">
        <v>101852364</v>
      </c>
      <c r="O32" s="599" t="s">
        <v>1446</v>
      </c>
      <c r="P32" s="600">
        <v>9031</v>
      </c>
      <c r="Q32" s="599" t="s">
        <v>257</v>
      </c>
      <c r="R32" s="601" t="s">
        <v>1447</v>
      </c>
      <c r="S32" s="602">
        <v>15775.89</v>
      </c>
      <c r="T32" s="558"/>
    </row>
    <row r="33" spans="2:20" ht="15.75" x14ac:dyDescent="0.25">
      <c r="B33" s="590"/>
      <c r="C33" s="946" t="s">
        <v>289</v>
      </c>
      <c r="D33" s="596">
        <v>100</v>
      </c>
      <c r="E33" s="596">
        <v>12</v>
      </c>
      <c r="F33" s="596">
        <v>1</v>
      </c>
      <c r="G33" s="596">
        <v>0</v>
      </c>
      <c r="H33" s="596">
        <v>1</v>
      </c>
      <c r="I33" s="596" t="s">
        <v>258</v>
      </c>
      <c r="J33" s="597">
        <v>45734</v>
      </c>
      <c r="K33" s="458">
        <v>17595</v>
      </c>
      <c r="L33" s="598" t="s">
        <v>158</v>
      </c>
      <c r="M33" s="457" t="s">
        <v>1450</v>
      </c>
      <c r="N33" s="598">
        <v>101852364</v>
      </c>
      <c r="O33" s="599" t="s">
        <v>1446</v>
      </c>
      <c r="P33" s="600">
        <v>9031</v>
      </c>
      <c r="Q33" s="599" t="s">
        <v>257</v>
      </c>
      <c r="R33" s="601" t="s">
        <v>1447</v>
      </c>
      <c r="S33" s="602">
        <v>28085</v>
      </c>
      <c r="T33" s="558"/>
    </row>
    <row r="34" spans="2:20" ht="15.75" x14ac:dyDescent="0.25">
      <c r="B34" s="590"/>
      <c r="C34" s="946" t="s">
        <v>289</v>
      </c>
      <c r="D34" s="596">
        <v>100</v>
      </c>
      <c r="E34" s="596">
        <v>12</v>
      </c>
      <c r="F34" s="596">
        <v>1</v>
      </c>
      <c r="G34" s="596">
        <v>0</v>
      </c>
      <c r="H34" s="596">
        <v>1</v>
      </c>
      <c r="I34" s="596" t="s">
        <v>258</v>
      </c>
      <c r="J34" s="597">
        <v>45734</v>
      </c>
      <c r="K34" s="458">
        <v>17592</v>
      </c>
      <c r="L34" s="598" t="s">
        <v>158</v>
      </c>
      <c r="M34" s="457" t="s">
        <v>1450</v>
      </c>
      <c r="N34" s="598">
        <v>101852364</v>
      </c>
      <c r="O34" s="599" t="s">
        <v>1446</v>
      </c>
      <c r="P34" s="600">
        <v>9031</v>
      </c>
      <c r="Q34" s="599" t="s">
        <v>257</v>
      </c>
      <c r="R34" s="601" t="s">
        <v>1447</v>
      </c>
      <c r="S34" s="602">
        <v>28085</v>
      </c>
      <c r="T34" s="558"/>
    </row>
    <row r="35" spans="2:20" ht="15.75" x14ac:dyDescent="0.25">
      <c r="B35" s="590"/>
      <c r="C35" s="946" t="s">
        <v>289</v>
      </c>
      <c r="D35" s="596">
        <v>100</v>
      </c>
      <c r="E35" s="596">
        <v>12</v>
      </c>
      <c r="F35" s="596">
        <v>1</v>
      </c>
      <c r="G35" s="596">
        <v>0</v>
      </c>
      <c r="H35" s="596">
        <v>1</v>
      </c>
      <c r="I35" s="596" t="s">
        <v>258</v>
      </c>
      <c r="J35" s="597">
        <v>45734</v>
      </c>
      <c r="K35" s="458">
        <v>17593</v>
      </c>
      <c r="L35" s="598" t="s">
        <v>158</v>
      </c>
      <c r="M35" s="457" t="s">
        <v>1450</v>
      </c>
      <c r="N35" s="598">
        <v>101852364</v>
      </c>
      <c r="O35" s="599" t="s">
        <v>1446</v>
      </c>
      <c r="P35" s="600">
        <v>9031</v>
      </c>
      <c r="Q35" s="599" t="s">
        <v>257</v>
      </c>
      <c r="R35" s="601" t="s">
        <v>1447</v>
      </c>
      <c r="S35" s="602">
        <v>28085</v>
      </c>
      <c r="T35" s="558"/>
    </row>
    <row r="36" spans="2:20" ht="15.75" x14ac:dyDescent="0.25">
      <c r="B36" s="590"/>
      <c r="C36" s="946" t="s">
        <v>289</v>
      </c>
      <c r="D36" s="596">
        <v>100</v>
      </c>
      <c r="E36" s="596">
        <v>12</v>
      </c>
      <c r="F36" s="596">
        <v>1</v>
      </c>
      <c r="G36" s="596">
        <v>0</v>
      </c>
      <c r="H36" s="596">
        <v>1</v>
      </c>
      <c r="I36" s="596" t="s">
        <v>258</v>
      </c>
      <c r="J36" s="597">
        <v>45734</v>
      </c>
      <c r="K36" s="458">
        <v>17594</v>
      </c>
      <c r="L36" s="598" t="s">
        <v>158</v>
      </c>
      <c r="M36" s="457" t="s">
        <v>1450</v>
      </c>
      <c r="N36" s="598">
        <v>101852364</v>
      </c>
      <c r="O36" s="599" t="s">
        <v>1446</v>
      </c>
      <c r="P36" s="600">
        <v>9031</v>
      </c>
      <c r="Q36" s="599" t="s">
        <v>257</v>
      </c>
      <c r="R36" s="601" t="s">
        <v>1447</v>
      </c>
      <c r="S36" s="602">
        <v>28085</v>
      </c>
      <c r="T36" s="558"/>
    </row>
    <row r="37" spans="2:20" ht="15.75" x14ac:dyDescent="0.25">
      <c r="B37" s="590"/>
      <c r="C37" s="946" t="s">
        <v>289</v>
      </c>
      <c r="D37" s="596">
        <v>100</v>
      </c>
      <c r="E37" s="596">
        <v>12</v>
      </c>
      <c r="F37" s="596">
        <v>1</v>
      </c>
      <c r="G37" s="596">
        <v>0</v>
      </c>
      <c r="H37" s="596">
        <v>1</v>
      </c>
      <c r="I37" s="596" t="s">
        <v>258</v>
      </c>
      <c r="J37" s="597">
        <v>45734</v>
      </c>
      <c r="K37" s="458">
        <v>17596</v>
      </c>
      <c r="L37" s="598" t="s">
        <v>158</v>
      </c>
      <c r="M37" s="457" t="s">
        <v>1450</v>
      </c>
      <c r="N37" s="598">
        <v>101852364</v>
      </c>
      <c r="O37" s="599" t="s">
        <v>1446</v>
      </c>
      <c r="P37" s="600">
        <v>9031</v>
      </c>
      <c r="Q37" s="599" t="s">
        <v>257</v>
      </c>
      <c r="R37" s="601" t="s">
        <v>1447</v>
      </c>
      <c r="S37" s="602">
        <v>28085</v>
      </c>
      <c r="T37" s="558"/>
    </row>
    <row r="38" spans="2:20" ht="15.75" x14ac:dyDescent="0.25">
      <c r="B38" s="590"/>
      <c r="C38" s="946" t="s">
        <v>289</v>
      </c>
      <c r="D38" s="596">
        <v>100</v>
      </c>
      <c r="E38" s="596">
        <v>12</v>
      </c>
      <c r="F38" s="596">
        <v>1</v>
      </c>
      <c r="G38" s="596">
        <v>0</v>
      </c>
      <c r="H38" s="596">
        <v>1</v>
      </c>
      <c r="I38" s="596" t="s">
        <v>258</v>
      </c>
      <c r="J38" s="597">
        <v>45734</v>
      </c>
      <c r="K38" s="458">
        <v>17597</v>
      </c>
      <c r="L38" s="598" t="s">
        <v>158</v>
      </c>
      <c r="M38" s="457" t="s">
        <v>1450</v>
      </c>
      <c r="N38" s="598">
        <v>101852364</v>
      </c>
      <c r="O38" s="599" t="s">
        <v>1446</v>
      </c>
      <c r="P38" s="600">
        <v>9031</v>
      </c>
      <c r="Q38" s="599" t="s">
        <v>257</v>
      </c>
      <c r="R38" s="601" t="s">
        <v>1447</v>
      </c>
      <c r="S38" s="602">
        <v>28085</v>
      </c>
      <c r="T38" s="558"/>
    </row>
    <row r="39" spans="2:20" ht="15.75" x14ac:dyDescent="0.25">
      <c r="B39" s="590"/>
      <c r="C39" s="946" t="s">
        <v>289</v>
      </c>
      <c r="D39" s="596">
        <v>100</v>
      </c>
      <c r="E39" s="596">
        <v>12</v>
      </c>
      <c r="F39" s="596">
        <v>1</v>
      </c>
      <c r="G39" s="596">
        <v>0</v>
      </c>
      <c r="H39" s="596">
        <v>1</v>
      </c>
      <c r="I39" s="596" t="s">
        <v>258</v>
      </c>
      <c r="J39" s="597">
        <v>45734</v>
      </c>
      <c r="K39" s="458">
        <v>17598</v>
      </c>
      <c r="L39" s="598" t="s">
        <v>158</v>
      </c>
      <c r="M39" s="457" t="s">
        <v>1450</v>
      </c>
      <c r="N39" s="598">
        <v>101852364</v>
      </c>
      <c r="O39" s="599" t="s">
        <v>1446</v>
      </c>
      <c r="P39" s="600">
        <v>9031</v>
      </c>
      <c r="Q39" s="599" t="s">
        <v>257</v>
      </c>
      <c r="R39" s="601" t="s">
        <v>1447</v>
      </c>
      <c r="S39" s="602">
        <v>28085</v>
      </c>
      <c r="T39" s="558"/>
    </row>
    <row r="40" spans="2:20" ht="15.75" x14ac:dyDescent="0.25">
      <c r="B40" s="590"/>
      <c r="C40" s="946" t="s">
        <v>289</v>
      </c>
      <c r="D40" s="596">
        <v>100</v>
      </c>
      <c r="E40" s="596">
        <v>12</v>
      </c>
      <c r="F40" s="596">
        <v>1</v>
      </c>
      <c r="G40" s="596">
        <v>0</v>
      </c>
      <c r="H40" s="596">
        <v>1</v>
      </c>
      <c r="I40" s="596" t="s">
        <v>258</v>
      </c>
      <c r="J40" s="597">
        <v>45734</v>
      </c>
      <c r="K40" s="458">
        <v>17599</v>
      </c>
      <c r="L40" s="598" t="s">
        <v>158</v>
      </c>
      <c r="M40" s="457" t="s">
        <v>1450</v>
      </c>
      <c r="N40" s="598">
        <v>101852364</v>
      </c>
      <c r="O40" s="599" t="s">
        <v>1446</v>
      </c>
      <c r="P40" s="600">
        <v>9031</v>
      </c>
      <c r="Q40" s="599" t="s">
        <v>257</v>
      </c>
      <c r="R40" s="601" t="s">
        <v>1447</v>
      </c>
      <c r="S40" s="602">
        <v>28085</v>
      </c>
      <c r="T40" s="558"/>
    </row>
    <row r="41" spans="2:20" ht="15.75" x14ac:dyDescent="0.25">
      <c r="B41" s="590"/>
      <c r="C41" s="946" t="s">
        <v>289</v>
      </c>
      <c r="D41" s="596">
        <v>100</v>
      </c>
      <c r="E41" s="596">
        <v>12</v>
      </c>
      <c r="F41" s="596">
        <v>1</v>
      </c>
      <c r="G41" s="596">
        <v>0</v>
      </c>
      <c r="H41" s="596">
        <v>1</v>
      </c>
      <c r="I41" s="596" t="s">
        <v>258</v>
      </c>
      <c r="J41" s="597">
        <v>45734</v>
      </c>
      <c r="K41" s="458">
        <v>17600</v>
      </c>
      <c r="L41" s="598" t="s">
        <v>158</v>
      </c>
      <c r="M41" s="457" t="s">
        <v>1451</v>
      </c>
      <c r="N41" s="598">
        <v>101852364</v>
      </c>
      <c r="O41" s="599" t="s">
        <v>1446</v>
      </c>
      <c r="P41" s="600">
        <v>9031</v>
      </c>
      <c r="Q41" s="599" t="s">
        <v>257</v>
      </c>
      <c r="R41" s="601" t="s">
        <v>1447</v>
      </c>
      <c r="S41" s="602">
        <v>16456.28</v>
      </c>
      <c r="T41" s="558"/>
    </row>
    <row r="42" spans="2:20" ht="15.75" x14ac:dyDescent="0.25">
      <c r="B42" s="590"/>
      <c r="C42" s="946" t="s">
        <v>289</v>
      </c>
      <c r="D42" s="596">
        <v>100</v>
      </c>
      <c r="E42" s="596">
        <v>12</v>
      </c>
      <c r="F42" s="596">
        <v>1</v>
      </c>
      <c r="G42" s="596">
        <v>0</v>
      </c>
      <c r="H42" s="596">
        <v>1</v>
      </c>
      <c r="I42" s="596" t="s">
        <v>258</v>
      </c>
      <c r="J42" s="597">
        <v>45734</v>
      </c>
      <c r="K42" s="458">
        <v>17601</v>
      </c>
      <c r="L42" s="598" t="s">
        <v>158</v>
      </c>
      <c r="M42" s="457" t="s">
        <v>1451</v>
      </c>
      <c r="N42" s="598">
        <v>101852364</v>
      </c>
      <c r="O42" s="599" t="s">
        <v>1446</v>
      </c>
      <c r="P42" s="600">
        <v>9031</v>
      </c>
      <c r="Q42" s="599" t="s">
        <v>257</v>
      </c>
      <c r="R42" s="601" t="s">
        <v>1447</v>
      </c>
      <c r="S42" s="602">
        <v>16456.28</v>
      </c>
      <c r="T42" s="558"/>
    </row>
    <row r="43" spans="2:20" ht="15.75" x14ac:dyDescent="0.25">
      <c r="B43" s="590"/>
      <c r="C43" s="946" t="s">
        <v>289</v>
      </c>
      <c r="D43" s="596">
        <v>100</v>
      </c>
      <c r="E43" s="596">
        <v>12</v>
      </c>
      <c r="F43" s="596">
        <v>1</v>
      </c>
      <c r="G43" s="596">
        <v>0</v>
      </c>
      <c r="H43" s="596">
        <v>1</v>
      </c>
      <c r="I43" s="596" t="s">
        <v>258</v>
      </c>
      <c r="J43" s="597">
        <v>45734</v>
      </c>
      <c r="K43" s="458">
        <v>17602</v>
      </c>
      <c r="L43" s="598" t="s">
        <v>158</v>
      </c>
      <c r="M43" s="457" t="s">
        <v>1451</v>
      </c>
      <c r="N43" s="598">
        <v>101852364</v>
      </c>
      <c r="O43" s="599" t="s">
        <v>1446</v>
      </c>
      <c r="P43" s="600">
        <v>9031</v>
      </c>
      <c r="Q43" s="599" t="s">
        <v>257</v>
      </c>
      <c r="R43" s="601" t="s">
        <v>1447</v>
      </c>
      <c r="S43" s="602">
        <v>16456.28</v>
      </c>
      <c r="T43" s="558"/>
    </row>
    <row r="44" spans="2:20" ht="15.75" x14ac:dyDescent="0.25">
      <c r="B44" s="590"/>
      <c r="C44" s="946" t="s">
        <v>289</v>
      </c>
      <c r="D44" s="596">
        <v>100</v>
      </c>
      <c r="E44" s="596">
        <v>12</v>
      </c>
      <c r="F44" s="596">
        <v>1</v>
      </c>
      <c r="G44" s="596">
        <v>0</v>
      </c>
      <c r="H44" s="596">
        <v>1</v>
      </c>
      <c r="I44" s="596" t="s">
        <v>258</v>
      </c>
      <c r="J44" s="597">
        <v>45734</v>
      </c>
      <c r="K44" s="458">
        <v>17603</v>
      </c>
      <c r="L44" s="598" t="s">
        <v>158</v>
      </c>
      <c r="M44" s="457" t="s">
        <v>1451</v>
      </c>
      <c r="N44" s="598">
        <v>101852364</v>
      </c>
      <c r="O44" s="599" t="s">
        <v>1446</v>
      </c>
      <c r="P44" s="600">
        <v>9031</v>
      </c>
      <c r="Q44" s="599" t="s">
        <v>257</v>
      </c>
      <c r="R44" s="601" t="s">
        <v>1447</v>
      </c>
      <c r="S44" s="602">
        <v>16456.28</v>
      </c>
      <c r="T44" s="558"/>
    </row>
    <row r="45" spans="2:20" ht="15.75" x14ac:dyDescent="0.25">
      <c r="B45" s="590"/>
      <c r="C45" s="946" t="s">
        <v>289</v>
      </c>
      <c r="D45" s="596">
        <v>100</v>
      </c>
      <c r="E45" s="596">
        <v>12</v>
      </c>
      <c r="F45" s="596">
        <v>1</v>
      </c>
      <c r="G45" s="596">
        <v>0</v>
      </c>
      <c r="H45" s="596">
        <v>1</v>
      </c>
      <c r="I45" s="596" t="s">
        <v>258</v>
      </c>
      <c r="J45" s="597">
        <v>45734</v>
      </c>
      <c r="K45" s="458">
        <v>17604</v>
      </c>
      <c r="L45" s="598" t="s">
        <v>158</v>
      </c>
      <c r="M45" s="457" t="s">
        <v>1451</v>
      </c>
      <c r="N45" s="598">
        <v>101852364</v>
      </c>
      <c r="O45" s="599" t="s">
        <v>1446</v>
      </c>
      <c r="P45" s="600">
        <v>9031</v>
      </c>
      <c r="Q45" s="599" t="s">
        <v>257</v>
      </c>
      <c r="R45" s="601" t="s">
        <v>1447</v>
      </c>
      <c r="S45" s="602">
        <v>16456.28</v>
      </c>
      <c r="T45" s="558"/>
    </row>
    <row r="46" spans="2:20" ht="15.75" x14ac:dyDescent="0.25">
      <c r="B46" s="590"/>
      <c r="C46" s="946" t="s">
        <v>289</v>
      </c>
      <c r="D46" s="596">
        <v>100</v>
      </c>
      <c r="E46" s="596">
        <v>12</v>
      </c>
      <c r="F46" s="596">
        <v>1</v>
      </c>
      <c r="G46" s="596">
        <v>0</v>
      </c>
      <c r="H46" s="596">
        <v>1</v>
      </c>
      <c r="I46" s="596" t="s">
        <v>258</v>
      </c>
      <c r="J46" s="597">
        <v>45734</v>
      </c>
      <c r="K46" s="458">
        <v>17605</v>
      </c>
      <c r="L46" s="598" t="s">
        <v>158</v>
      </c>
      <c r="M46" s="457" t="s">
        <v>1451</v>
      </c>
      <c r="N46" s="598">
        <v>101852364</v>
      </c>
      <c r="O46" s="599" t="s">
        <v>1446</v>
      </c>
      <c r="P46" s="600">
        <v>9031</v>
      </c>
      <c r="Q46" s="599" t="s">
        <v>257</v>
      </c>
      <c r="R46" s="601" t="s">
        <v>1447</v>
      </c>
      <c r="S46" s="602">
        <v>16456.28</v>
      </c>
      <c r="T46" s="558"/>
    </row>
    <row r="47" spans="2:20" ht="15.75" x14ac:dyDescent="0.25">
      <c r="B47" s="590"/>
      <c r="C47" s="946" t="s">
        <v>289</v>
      </c>
      <c r="D47" s="596">
        <v>100</v>
      </c>
      <c r="E47" s="596">
        <v>12</v>
      </c>
      <c r="F47" s="596">
        <v>1</v>
      </c>
      <c r="G47" s="596">
        <v>0</v>
      </c>
      <c r="H47" s="596">
        <v>1</v>
      </c>
      <c r="I47" s="596" t="s">
        <v>258</v>
      </c>
      <c r="J47" s="597">
        <v>45734</v>
      </c>
      <c r="K47" s="458">
        <v>17606</v>
      </c>
      <c r="L47" s="598" t="s">
        <v>158</v>
      </c>
      <c r="M47" s="457" t="s">
        <v>1451</v>
      </c>
      <c r="N47" s="598">
        <v>101852364</v>
      </c>
      <c r="O47" s="599" t="s">
        <v>1446</v>
      </c>
      <c r="P47" s="600">
        <v>9031</v>
      </c>
      <c r="Q47" s="599" t="s">
        <v>257</v>
      </c>
      <c r="R47" s="601" t="s">
        <v>1447</v>
      </c>
      <c r="S47" s="602">
        <v>16456.28</v>
      </c>
      <c r="T47" s="558"/>
    </row>
    <row r="48" spans="2:20" ht="15.75" x14ac:dyDescent="0.25">
      <c r="B48" s="590"/>
      <c r="C48" s="946" t="s">
        <v>289</v>
      </c>
      <c r="D48" s="596">
        <v>100</v>
      </c>
      <c r="E48" s="596">
        <v>12</v>
      </c>
      <c r="F48" s="596">
        <v>1</v>
      </c>
      <c r="G48" s="596">
        <v>0</v>
      </c>
      <c r="H48" s="596">
        <v>1</v>
      </c>
      <c r="I48" s="596" t="s">
        <v>258</v>
      </c>
      <c r="J48" s="597">
        <v>45734</v>
      </c>
      <c r="K48" s="458">
        <v>17607</v>
      </c>
      <c r="L48" s="598" t="s">
        <v>158</v>
      </c>
      <c r="M48" s="457" t="s">
        <v>1451</v>
      </c>
      <c r="N48" s="598">
        <v>101852364</v>
      </c>
      <c r="O48" s="599" t="s">
        <v>1446</v>
      </c>
      <c r="P48" s="600">
        <v>9031</v>
      </c>
      <c r="Q48" s="599" t="s">
        <v>257</v>
      </c>
      <c r="R48" s="601" t="s">
        <v>1447</v>
      </c>
      <c r="S48" s="602">
        <v>16456.28</v>
      </c>
      <c r="T48" s="558"/>
    </row>
    <row r="49" spans="2:20" ht="15.75" x14ac:dyDescent="0.25">
      <c r="B49" s="590"/>
      <c r="C49" s="946" t="s">
        <v>289</v>
      </c>
      <c r="D49" s="596">
        <v>100</v>
      </c>
      <c r="E49" s="596">
        <v>12</v>
      </c>
      <c r="F49" s="596">
        <v>1</v>
      </c>
      <c r="G49" s="596">
        <v>0</v>
      </c>
      <c r="H49" s="596">
        <v>1</v>
      </c>
      <c r="I49" s="596" t="s">
        <v>258</v>
      </c>
      <c r="J49" s="597">
        <v>45734</v>
      </c>
      <c r="K49" s="458">
        <v>17608</v>
      </c>
      <c r="L49" s="598" t="s">
        <v>158</v>
      </c>
      <c r="M49" s="457" t="s">
        <v>1452</v>
      </c>
      <c r="N49" s="598">
        <v>101852364</v>
      </c>
      <c r="O49" s="599" t="s">
        <v>1446</v>
      </c>
      <c r="P49" s="600">
        <v>9031</v>
      </c>
      <c r="Q49" s="599" t="s">
        <v>257</v>
      </c>
      <c r="R49" s="601" t="s">
        <v>1447</v>
      </c>
      <c r="S49" s="602">
        <v>25370</v>
      </c>
      <c r="T49" s="558"/>
    </row>
    <row r="50" spans="2:20" ht="15.75" x14ac:dyDescent="0.25">
      <c r="B50" s="590"/>
      <c r="C50" s="946" t="s">
        <v>289</v>
      </c>
      <c r="D50" s="596">
        <v>100</v>
      </c>
      <c r="E50" s="596">
        <v>12</v>
      </c>
      <c r="F50" s="596">
        <v>1</v>
      </c>
      <c r="G50" s="596">
        <v>0</v>
      </c>
      <c r="H50" s="596">
        <v>1</v>
      </c>
      <c r="I50" s="596" t="s">
        <v>258</v>
      </c>
      <c r="J50" s="597">
        <v>45734</v>
      </c>
      <c r="K50" s="458">
        <v>17609</v>
      </c>
      <c r="L50" s="598" t="s">
        <v>158</v>
      </c>
      <c r="M50" s="457" t="s">
        <v>1452</v>
      </c>
      <c r="N50" s="598">
        <v>101852364</v>
      </c>
      <c r="O50" s="599" t="s">
        <v>1446</v>
      </c>
      <c r="P50" s="600">
        <v>9031</v>
      </c>
      <c r="Q50" s="599" t="s">
        <v>257</v>
      </c>
      <c r="R50" s="601" t="s">
        <v>1447</v>
      </c>
      <c r="S50" s="602">
        <v>25370</v>
      </c>
      <c r="T50" s="558"/>
    </row>
    <row r="51" spans="2:20" ht="15.75" x14ac:dyDescent="0.25">
      <c r="B51" s="590"/>
      <c r="C51" s="946" t="s">
        <v>289</v>
      </c>
      <c r="D51" s="596">
        <v>100</v>
      </c>
      <c r="E51" s="596">
        <v>12</v>
      </c>
      <c r="F51" s="596">
        <v>1</v>
      </c>
      <c r="G51" s="596">
        <v>0</v>
      </c>
      <c r="H51" s="596">
        <v>1</v>
      </c>
      <c r="I51" s="596" t="s">
        <v>258</v>
      </c>
      <c r="J51" s="597">
        <v>45734</v>
      </c>
      <c r="K51" s="458">
        <v>17612</v>
      </c>
      <c r="L51" s="598" t="s">
        <v>158</v>
      </c>
      <c r="M51" s="457" t="s">
        <v>1452</v>
      </c>
      <c r="N51" s="598">
        <v>101852364</v>
      </c>
      <c r="O51" s="599" t="s">
        <v>1446</v>
      </c>
      <c r="P51" s="600">
        <v>9031</v>
      </c>
      <c r="Q51" s="599" t="s">
        <v>257</v>
      </c>
      <c r="R51" s="601" t="s">
        <v>1447</v>
      </c>
      <c r="S51" s="602">
        <v>25370</v>
      </c>
      <c r="T51" s="558"/>
    </row>
    <row r="52" spans="2:20" ht="15.75" x14ac:dyDescent="0.25">
      <c r="B52" s="590"/>
      <c r="C52" s="946" t="s">
        <v>289</v>
      </c>
      <c r="D52" s="596">
        <v>100</v>
      </c>
      <c r="E52" s="596">
        <v>12</v>
      </c>
      <c r="F52" s="596">
        <v>1</v>
      </c>
      <c r="G52" s="596">
        <v>0</v>
      </c>
      <c r="H52" s="596">
        <v>1</v>
      </c>
      <c r="I52" s="596" t="s">
        <v>258</v>
      </c>
      <c r="J52" s="597">
        <v>45734</v>
      </c>
      <c r="K52" s="458">
        <v>17610</v>
      </c>
      <c r="L52" s="598" t="s">
        <v>158</v>
      </c>
      <c r="M52" s="457" t="s">
        <v>1452</v>
      </c>
      <c r="N52" s="598">
        <v>101852364</v>
      </c>
      <c r="O52" s="599" t="s">
        <v>1446</v>
      </c>
      <c r="P52" s="600">
        <v>9031</v>
      </c>
      <c r="Q52" s="599" t="s">
        <v>257</v>
      </c>
      <c r="R52" s="601" t="s">
        <v>1447</v>
      </c>
      <c r="S52" s="602">
        <v>25370</v>
      </c>
      <c r="T52" s="558"/>
    </row>
    <row r="53" spans="2:20" ht="15.75" x14ac:dyDescent="0.25">
      <c r="B53" s="590"/>
      <c r="C53" s="946" t="s">
        <v>289</v>
      </c>
      <c r="D53" s="596">
        <v>100</v>
      </c>
      <c r="E53" s="596">
        <v>12</v>
      </c>
      <c r="F53" s="596">
        <v>1</v>
      </c>
      <c r="G53" s="596">
        <v>0</v>
      </c>
      <c r="H53" s="596">
        <v>1</v>
      </c>
      <c r="I53" s="596" t="s">
        <v>258</v>
      </c>
      <c r="J53" s="597">
        <v>45734</v>
      </c>
      <c r="K53" s="458">
        <v>17613</v>
      </c>
      <c r="L53" s="598" t="s">
        <v>158</v>
      </c>
      <c r="M53" s="457" t="s">
        <v>1452</v>
      </c>
      <c r="N53" s="598">
        <v>101852364</v>
      </c>
      <c r="O53" s="599" t="s">
        <v>1446</v>
      </c>
      <c r="P53" s="600">
        <v>9031</v>
      </c>
      <c r="Q53" s="599" t="s">
        <v>257</v>
      </c>
      <c r="R53" s="601" t="s">
        <v>1447</v>
      </c>
      <c r="S53" s="602">
        <v>25370</v>
      </c>
      <c r="T53" s="558"/>
    </row>
    <row r="54" spans="2:20" ht="15.75" x14ac:dyDescent="0.25">
      <c r="B54" s="590"/>
      <c r="C54" s="946" t="s">
        <v>289</v>
      </c>
      <c r="D54" s="596">
        <v>100</v>
      </c>
      <c r="E54" s="596">
        <v>12</v>
      </c>
      <c r="F54" s="596">
        <v>1</v>
      </c>
      <c r="G54" s="596">
        <v>0</v>
      </c>
      <c r="H54" s="596">
        <v>1</v>
      </c>
      <c r="I54" s="596" t="s">
        <v>258</v>
      </c>
      <c r="J54" s="597">
        <v>45734</v>
      </c>
      <c r="K54" s="458">
        <v>17611</v>
      </c>
      <c r="L54" s="598" t="s">
        <v>158</v>
      </c>
      <c r="M54" s="457" t="s">
        <v>1452</v>
      </c>
      <c r="N54" s="598">
        <v>101852364</v>
      </c>
      <c r="O54" s="599" t="s">
        <v>1446</v>
      </c>
      <c r="P54" s="600">
        <v>9031</v>
      </c>
      <c r="Q54" s="599" t="s">
        <v>257</v>
      </c>
      <c r="R54" s="601" t="s">
        <v>1447</v>
      </c>
      <c r="S54" s="602">
        <v>25370</v>
      </c>
      <c r="T54" s="558"/>
    </row>
    <row r="55" spans="2:20" ht="15.75" x14ac:dyDescent="0.25">
      <c r="B55" s="590"/>
      <c r="C55" s="946" t="s">
        <v>289</v>
      </c>
      <c r="D55" s="596">
        <v>100</v>
      </c>
      <c r="E55" s="596">
        <v>12</v>
      </c>
      <c r="F55" s="596">
        <v>1</v>
      </c>
      <c r="G55" s="596">
        <v>0</v>
      </c>
      <c r="H55" s="596">
        <v>1</v>
      </c>
      <c r="I55" s="596" t="s">
        <v>258</v>
      </c>
      <c r="J55" s="597">
        <v>45734</v>
      </c>
      <c r="K55" s="458">
        <v>17614</v>
      </c>
      <c r="L55" s="598" t="s">
        <v>158</v>
      </c>
      <c r="M55" s="457" t="s">
        <v>1452</v>
      </c>
      <c r="N55" s="598">
        <v>101852364</v>
      </c>
      <c r="O55" s="599" t="s">
        <v>1446</v>
      </c>
      <c r="P55" s="600">
        <v>9031</v>
      </c>
      <c r="Q55" s="599" t="s">
        <v>257</v>
      </c>
      <c r="R55" s="601" t="s">
        <v>1447</v>
      </c>
      <c r="S55" s="602">
        <v>25370</v>
      </c>
      <c r="T55" s="558"/>
    </row>
    <row r="56" spans="2:20" ht="15.75" x14ac:dyDescent="0.25">
      <c r="B56" s="590"/>
      <c r="C56" s="946" t="s">
        <v>289</v>
      </c>
      <c r="D56" s="596">
        <v>100</v>
      </c>
      <c r="E56" s="596">
        <v>12</v>
      </c>
      <c r="F56" s="596">
        <v>1</v>
      </c>
      <c r="G56" s="596">
        <v>0</v>
      </c>
      <c r="H56" s="596">
        <v>1</v>
      </c>
      <c r="I56" s="596" t="s">
        <v>258</v>
      </c>
      <c r="J56" s="597">
        <v>45734</v>
      </c>
      <c r="K56" s="458">
        <v>17615</v>
      </c>
      <c r="L56" s="598" t="s">
        <v>158</v>
      </c>
      <c r="M56" s="457" t="s">
        <v>1452</v>
      </c>
      <c r="N56" s="598">
        <v>101852364</v>
      </c>
      <c r="O56" s="599" t="s">
        <v>1446</v>
      </c>
      <c r="P56" s="600">
        <v>9031</v>
      </c>
      <c r="Q56" s="599" t="s">
        <v>257</v>
      </c>
      <c r="R56" s="601" t="s">
        <v>1447</v>
      </c>
      <c r="S56" s="602">
        <v>25370</v>
      </c>
      <c r="T56" s="558"/>
    </row>
    <row r="57" spans="2:20" ht="15.75" x14ac:dyDescent="0.25">
      <c r="B57" s="590"/>
      <c r="C57" s="946" t="s">
        <v>289</v>
      </c>
      <c r="D57" s="596">
        <v>100</v>
      </c>
      <c r="E57" s="596">
        <v>12</v>
      </c>
      <c r="F57" s="596">
        <v>1</v>
      </c>
      <c r="G57" s="596">
        <v>0</v>
      </c>
      <c r="H57" s="596">
        <v>1</v>
      </c>
      <c r="I57" s="596" t="s">
        <v>258</v>
      </c>
      <c r="J57" s="597">
        <v>45734</v>
      </c>
      <c r="K57" s="458">
        <v>17616</v>
      </c>
      <c r="L57" s="598" t="s">
        <v>158</v>
      </c>
      <c r="M57" s="457" t="s">
        <v>1452</v>
      </c>
      <c r="N57" s="598">
        <v>101852364</v>
      </c>
      <c r="O57" s="599" t="s">
        <v>1446</v>
      </c>
      <c r="P57" s="600">
        <v>9031</v>
      </c>
      <c r="Q57" s="599" t="s">
        <v>257</v>
      </c>
      <c r="R57" s="601" t="s">
        <v>1447</v>
      </c>
      <c r="S57" s="602">
        <v>25370</v>
      </c>
      <c r="T57" s="558"/>
    </row>
    <row r="58" spans="2:20" ht="15.75" x14ac:dyDescent="0.25">
      <c r="B58" s="590"/>
      <c r="C58" s="946" t="s">
        <v>289</v>
      </c>
      <c r="D58" s="596">
        <v>100</v>
      </c>
      <c r="E58" s="596">
        <v>12</v>
      </c>
      <c r="F58" s="596">
        <v>1</v>
      </c>
      <c r="G58" s="596">
        <v>0</v>
      </c>
      <c r="H58" s="596">
        <v>1</v>
      </c>
      <c r="I58" s="596" t="s">
        <v>258</v>
      </c>
      <c r="J58" s="597">
        <v>45734</v>
      </c>
      <c r="K58" s="458">
        <v>17617</v>
      </c>
      <c r="L58" s="598" t="s">
        <v>158</v>
      </c>
      <c r="M58" s="457" t="s">
        <v>1452</v>
      </c>
      <c r="N58" s="598">
        <v>101852364</v>
      </c>
      <c r="O58" s="599" t="s">
        <v>1446</v>
      </c>
      <c r="P58" s="600">
        <v>9031</v>
      </c>
      <c r="Q58" s="599" t="s">
        <v>257</v>
      </c>
      <c r="R58" s="601" t="s">
        <v>1447</v>
      </c>
      <c r="S58" s="602">
        <v>25370</v>
      </c>
      <c r="T58" s="558"/>
    </row>
    <row r="59" spans="2:20" ht="15.75" x14ac:dyDescent="0.25">
      <c r="B59" s="590"/>
      <c r="C59" s="946" t="s">
        <v>289</v>
      </c>
      <c r="D59" s="596">
        <v>100</v>
      </c>
      <c r="E59" s="596">
        <v>12</v>
      </c>
      <c r="F59" s="596">
        <v>1</v>
      </c>
      <c r="G59" s="596">
        <v>0</v>
      </c>
      <c r="H59" s="596">
        <v>1</v>
      </c>
      <c r="I59" s="596" t="s">
        <v>258</v>
      </c>
      <c r="J59" s="597">
        <v>45734</v>
      </c>
      <c r="K59" s="458">
        <v>17618</v>
      </c>
      <c r="L59" s="598" t="s">
        <v>158</v>
      </c>
      <c r="M59" s="457" t="s">
        <v>1453</v>
      </c>
      <c r="N59" s="598">
        <v>101852364</v>
      </c>
      <c r="O59" s="599" t="s">
        <v>1446</v>
      </c>
      <c r="P59" s="600">
        <v>9031</v>
      </c>
      <c r="Q59" s="599" t="s">
        <v>257</v>
      </c>
      <c r="R59" s="601" t="s">
        <v>1447</v>
      </c>
      <c r="S59" s="602">
        <v>40476.36</v>
      </c>
      <c r="T59" s="558"/>
    </row>
    <row r="60" spans="2:20" ht="15.75" x14ac:dyDescent="0.25">
      <c r="B60" s="590"/>
      <c r="C60" s="946" t="s">
        <v>289</v>
      </c>
      <c r="D60" s="596">
        <v>100</v>
      </c>
      <c r="E60" s="596">
        <v>12</v>
      </c>
      <c r="F60" s="596">
        <v>1</v>
      </c>
      <c r="G60" s="596">
        <v>0</v>
      </c>
      <c r="H60" s="596">
        <v>1</v>
      </c>
      <c r="I60" s="596" t="s">
        <v>258</v>
      </c>
      <c r="J60" s="597">
        <v>45734</v>
      </c>
      <c r="K60" s="458">
        <v>17619</v>
      </c>
      <c r="L60" s="598" t="s">
        <v>158</v>
      </c>
      <c r="M60" s="457" t="s">
        <v>1454</v>
      </c>
      <c r="N60" s="598">
        <v>101852364</v>
      </c>
      <c r="O60" s="599" t="s">
        <v>1446</v>
      </c>
      <c r="P60" s="600">
        <v>9031</v>
      </c>
      <c r="Q60" s="599" t="s">
        <v>257</v>
      </c>
      <c r="R60" s="601" t="s">
        <v>1447</v>
      </c>
      <c r="S60" s="602">
        <v>25370</v>
      </c>
      <c r="T60" s="558"/>
    </row>
    <row r="61" spans="2:20" ht="15.75" x14ac:dyDescent="0.25">
      <c r="B61" s="590"/>
      <c r="C61" s="946" t="s">
        <v>289</v>
      </c>
      <c r="D61" s="596">
        <v>100</v>
      </c>
      <c r="E61" s="596">
        <v>12</v>
      </c>
      <c r="F61" s="596">
        <v>1</v>
      </c>
      <c r="G61" s="596">
        <v>0</v>
      </c>
      <c r="H61" s="596">
        <v>1</v>
      </c>
      <c r="I61" s="596" t="s">
        <v>258</v>
      </c>
      <c r="J61" s="597">
        <v>45734</v>
      </c>
      <c r="K61" s="458">
        <v>17621</v>
      </c>
      <c r="L61" s="598" t="s">
        <v>158</v>
      </c>
      <c r="M61" s="457" t="s">
        <v>1454</v>
      </c>
      <c r="N61" s="598">
        <v>101852364</v>
      </c>
      <c r="O61" s="599" t="s">
        <v>1446</v>
      </c>
      <c r="P61" s="600">
        <v>9031</v>
      </c>
      <c r="Q61" s="599" t="s">
        <v>257</v>
      </c>
      <c r="R61" s="601" t="s">
        <v>1447</v>
      </c>
      <c r="S61" s="602">
        <v>25370</v>
      </c>
      <c r="T61" s="558"/>
    </row>
    <row r="62" spans="2:20" ht="15.75" x14ac:dyDescent="0.25">
      <c r="B62" s="590"/>
      <c r="C62" s="946" t="s">
        <v>289</v>
      </c>
      <c r="D62" s="596">
        <v>100</v>
      </c>
      <c r="E62" s="596">
        <v>12</v>
      </c>
      <c r="F62" s="596">
        <v>1</v>
      </c>
      <c r="G62" s="596">
        <v>0</v>
      </c>
      <c r="H62" s="596">
        <v>1</v>
      </c>
      <c r="I62" s="596" t="s">
        <v>258</v>
      </c>
      <c r="J62" s="597">
        <v>45734</v>
      </c>
      <c r="K62" s="458">
        <v>17622</v>
      </c>
      <c r="L62" s="598" t="s">
        <v>158</v>
      </c>
      <c r="M62" s="457" t="s">
        <v>1454</v>
      </c>
      <c r="N62" s="598">
        <v>101852364</v>
      </c>
      <c r="O62" s="599" t="s">
        <v>1446</v>
      </c>
      <c r="P62" s="600">
        <v>9031</v>
      </c>
      <c r="Q62" s="599" t="s">
        <v>257</v>
      </c>
      <c r="R62" s="601" t="s">
        <v>1447</v>
      </c>
      <c r="S62" s="602">
        <v>25370</v>
      </c>
      <c r="T62" s="558"/>
    </row>
    <row r="63" spans="2:20" ht="15.75" x14ac:dyDescent="0.25">
      <c r="B63" s="590"/>
      <c r="C63" s="946" t="s">
        <v>289</v>
      </c>
      <c r="D63" s="596">
        <v>100</v>
      </c>
      <c r="E63" s="596">
        <v>12</v>
      </c>
      <c r="F63" s="596">
        <v>1</v>
      </c>
      <c r="G63" s="596">
        <v>0</v>
      </c>
      <c r="H63" s="596">
        <v>1</v>
      </c>
      <c r="I63" s="596" t="s">
        <v>258</v>
      </c>
      <c r="J63" s="597">
        <v>45734</v>
      </c>
      <c r="K63" s="458">
        <v>17665</v>
      </c>
      <c r="L63" s="598" t="s">
        <v>158</v>
      </c>
      <c r="M63" s="457" t="s">
        <v>1454</v>
      </c>
      <c r="N63" s="598">
        <v>101852364</v>
      </c>
      <c r="O63" s="599" t="s">
        <v>1446</v>
      </c>
      <c r="P63" s="600">
        <v>9031</v>
      </c>
      <c r="Q63" s="599" t="s">
        <v>257</v>
      </c>
      <c r="R63" s="601" t="s">
        <v>1447</v>
      </c>
      <c r="S63" s="602">
        <v>25370</v>
      </c>
      <c r="T63" s="558"/>
    </row>
    <row r="64" spans="2:20" ht="15.75" x14ac:dyDescent="0.25">
      <c r="B64" s="590"/>
      <c r="C64" s="946" t="s">
        <v>289</v>
      </c>
      <c r="D64" s="596">
        <v>100</v>
      </c>
      <c r="E64" s="596">
        <v>12</v>
      </c>
      <c r="F64" s="596">
        <v>1</v>
      </c>
      <c r="G64" s="596">
        <v>0</v>
      </c>
      <c r="H64" s="596">
        <v>1</v>
      </c>
      <c r="I64" s="596" t="s">
        <v>258</v>
      </c>
      <c r="J64" s="597">
        <v>45734</v>
      </c>
      <c r="K64" s="458">
        <v>17666</v>
      </c>
      <c r="L64" s="598" t="s">
        <v>158</v>
      </c>
      <c r="M64" s="457" t="s">
        <v>1454</v>
      </c>
      <c r="N64" s="598">
        <v>101852364</v>
      </c>
      <c r="O64" s="599" t="s">
        <v>1446</v>
      </c>
      <c r="P64" s="600">
        <v>9031</v>
      </c>
      <c r="Q64" s="599" t="s">
        <v>257</v>
      </c>
      <c r="R64" s="601" t="s">
        <v>1447</v>
      </c>
      <c r="S64" s="602">
        <v>25370</v>
      </c>
      <c r="T64" s="558"/>
    </row>
    <row r="65" spans="2:20" ht="15.75" x14ac:dyDescent="0.25">
      <c r="B65" s="590"/>
      <c r="C65" s="946" t="s">
        <v>289</v>
      </c>
      <c r="D65" s="596">
        <v>100</v>
      </c>
      <c r="E65" s="596">
        <v>12</v>
      </c>
      <c r="F65" s="596">
        <v>1</v>
      </c>
      <c r="G65" s="596">
        <v>0</v>
      </c>
      <c r="H65" s="596">
        <v>1</v>
      </c>
      <c r="I65" s="596" t="s">
        <v>258</v>
      </c>
      <c r="J65" s="597">
        <v>45734</v>
      </c>
      <c r="K65" s="458">
        <v>17667</v>
      </c>
      <c r="L65" s="598" t="s">
        <v>158</v>
      </c>
      <c r="M65" s="457" t="s">
        <v>1454</v>
      </c>
      <c r="N65" s="598">
        <v>101852364</v>
      </c>
      <c r="O65" s="599" t="s">
        <v>1446</v>
      </c>
      <c r="P65" s="600">
        <v>9031</v>
      </c>
      <c r="Q65" s="599" t="s">
        <v>257</v>
      </c>
      <c r="R65" s="601" t="s">
        <v>1447</v>
      </c>
      <c r="S65" s="602">
        <v>25370</v>
      </c>
      <c r="T65" s="558"/>
    </row>
    <row r="66" spans="2:20" ht="15.75" x14ac:dyDescent="0.25">
      <c r="B66" s="590"/>
      <c r="C66" s="946" t="s">
        <v>289</v>
      </c>
      <c r="D66" s="596">
        <v>100</v>
      </c>
      <c r="E66" s="596">
        <v>12</v>
      </c>
      <c r="F66" s="596">
        <v>1</v>
      </c>
      <c r="G66" s="596">
        <v>0</v>
      </c>
      <c r="H66" s="596">
        <v>1</v>
      </c>
      <c r="I66" s="596" t="s">
        <v>258</v>
      </c>
      <c r="J66" s="597">
        <v>45734</v>
      </c>
      <c r="K66" s="458">
        <v>17668</v>
      </c>
      <c r="L66" s="598" t="s">
        <v>158</v>
      </c>
      <c r="M66" s="457" t="s">
        <v>1454</v>
      </c>
      <c r="N66" s="598">
        <v>101852364</v>
      </c>
      <c r="O66" s="599" t="s">
        <v>1446</v>
      </c>
      <c r="P66" s="600">
        <v>9031</v>
      </c>
      <c r="Q66" s="599" t="s">
        <v>257</v>
      </c>
      <c r="R66" s="601" t="s">
        <v>1447</v>
      </c>
      <c r="S66" s="602">
        <v>25370</v>
      </c>
      <c r="T66" s="558"/>
    </row>
    <row r="67" spans="2:20" ht="15.75" x14ac:dyDescent="0.25">
      <c r="B67" s="590"/>
      <c r="C67" s="946" t="s">
        <v>289</v>
      </c>
      <c r="D67" s="596">
        <v>100</v>
      </c>
      <c r="E67" s="596">
        <v>12</v>
      </c>
      <c r="F67" s="596">
        <v>1</v>
      </c>
      <c r="G67" s="596">
        <v>0</v>
      </c>
      <c r="H67" s="596">
        <v>1</v>
      </c>
      <c r="I67" s="596" t="s">
        <v>258</v>
      </c>
      <c r="J67" s="597">
        <v>45734</v>
      </c>
      <c r="K67" s="458">
        <v>17669</v>
      </c>
      <c r="L67" s="598" t="s">
        <v>158</v>
      </c>
      <c r="M67" s="457" t="s">
        <v>1454</v>
      </c>
      <c r="N67" s="598">
        <v>101852364</v>
      </c>
      <c r="O67" s="599" t="s">
        <v>1446</v>
      </c>
      <c r="P67" s="600">
        <v>9031</v>
      </c>
      <c r="Q67" s="599" t="s">
        <v>257</v>
      </c>
      <c r="R67" s="601" t="s">
        <v>1447</v>
      </c>
      <c r="S67" s="602">
        <v>25370</v>
      </c>
      <c r="T67" s="558"/>
    </row>
    <row r="68" spans="2:20" ht="15.75" x14ac:dyDescent="0.25">
      <c r="B68" s="590"/>
      <c r="C68" s="946" t="s">
        <v>289</v>
      </c>
      <c r="D68" s="596">
        <v>100</v>
      </c>
      <c r="E68" s="596">
        <v>12</v>
      </c>
      <c r="F68" s="596">
        <v>1</v>
      </c>
      <c r="G68" s="596">
        <v>0</v>
      </c>
      <c r="H68" s="596">
        <v>1</v>
      </c>
      <c r="I68" s="596" t="s">
        <v>258</v>
      </c>
      <c r="J68" s="597">
        <v>45734</v>
      </c>
      <c r="K68" s="458">
        <v>17670</v>
      </c>
      <c r="L68" s="598" t="s">
        <v>158</v>
      </c>
      <c r="M68" s="457" t="s">
        <v>1454</v>
      </c>
      <c r="N68" s="598">
        <v>101852364</v>
      </c>
      <c r="O68" s="599" t="s">
        <v>1446</v>
      </c>
      <c r="P68" s="600">
        <v>9031</v>
      </c>
      <c r="Q68" s="599" t="s">
        <v>257</v>
      </c>
      <c r="R68" s="601" t="s">
        <v>1447</v>
      </c>
      <c r="S68" s="602">
        <v>25370</v>
      </c>
      <c r="T68" s="558"/>
    </row>
    <row r="69" spans="2:20" ht="15.75" x14ac:dyDescent="0.25">
      <c r="B69" s="590"/>
      <c r="C69" s="946" t="s">
        <v>289</v>
      </c>
      <c r="D69" s="596">
        <v>100</v>
      </c>
      <c r="E69" s="596">
        <v>12</v>
      </c>
      <c r="F69" s="596">
        <v>1</v>
      </c>
      <c r="G69" s="596">
        <v>0</v>
      </c>
      <c r="H69" s="596">
        <v>1</v>
      </c>
      <c r="I69" s="596" t="s">
        <v>258</v>
      </c>
      <c r="J69" s="597">
        <v>45734</v>
      </c>
      <c r="K69" s="458">
        <v>17671</v>
      </c>
      <c r="L69" s="598" t="s">
        <v>158</v>
      </c>
      <c r="M69" s="457" t="s">
        <v>1454</v>
      </c>
      <c r="N69" s="598">
        <v>101852364</v>
      </c>
      <c r="O69" s="599" t="s">
        <v>1446</v>
      </c>
      <c r="P69" s="600">
        <v>9031</v>
      </c>
      <c r="Q69" s="599" t="s">
        <v>257</v>
      </c>
      <c r="R69" s="601" t="s">
        <v>1447</v>
      </c>
      <c r="S69" s="602">
        <v>25370</v>
      </c>
      <c r="T69" s="558"/>
    </row>
    <row r="70" spans="2:20" ht="15.75" x14ac:dyDescent="0.25">
      <c r="B70" s="590"/>
      <c r="C70" s="946" t="s">
        <v>289</v>
      </c>
      <c r="D70" s="596">
        <v>100</v>
      </c>
      <c r="E70" s="596">
        <v>12</v>
      </c>
      <c r="F70" s="596">
        <v>1</v>
      </c>
      <c r="G70" s="596">
        <v>0</v>
      </c>
      <c r="H70" s="596">
        <v>1</v>
      </c>
      <c r="I70" s="596" t="s">
        <v>258</v>
      </c>
      <c r="J70" s="597">
        <v>45734</v>
      </c>
      <c r="K70" s="458">
        <v>17671</v>
      </c>
      <c r="L70" s="598" t="s">
        <v>158</v>
      </c>
      <c r="M70" s="457" t="s">
        <v>1454</v>
      </c>
      <c r="N70" s="598">
        <v>101852364</v>
      </c>
      <c r="O70" s="599" t="s">
        <v>1446</v>
      </c>
      <c r="P70" s="600">
        <v>9031</v>
      </c>
      <c r="Q70" s="599" t="s">
        <v>257</v>
      </c>
      <c r="R70" s="601" t="s">
        <v>1447</v>
      </c>
      <c r="S70" s="602">
        <v>25370</v>
      </c>
      <c r="T70" s="558"/>
    </row>
    <row r="71" spans="2:20" ht="15.75" x14ac:dyDescent="0.25">
      <c r="B71" s="590"/>
      <c r="C71" s="946" t="s">
        <v>289</v>
      </c>
      <c r="D71" s="596">
        <v>100</v>
      </c>
      <c r="E71" s="596">
        <v>12</v>
      </c>
      <c r="F71" s="596">
        <v>1</v>
      </c>
      <c r="G71" s="596">
        <v>0</v>
      </c>
      <c r="H71" s="596">
        <v>1</v>
      </c>
      <c r="I71" s="596" t="s">
        <v>258</v>
      </c>
      <c r="J71" s="597">
        <v>45734</v>
      </c>
      <c r="K71" s="458">
        <v>17620</v>
      </c>
      <c r="L71" s="598" t="s">
        <v>158</v>
      </c>
      <c r="M71" s="457" t="s">
        <v>1454</v>
      </c>
      <c r="N71" s="598">
        <v>101852364</v>
      </c>
      <c r="O71" s="599" t="s">
        <v>1446</v>
      </c>
      <c r="P71" s="600">
        <v>9031</v>
      </c>
      <c r="Q71" s="599" t="s">
        <v>257</v>
      </c>
      <c r="R71" s="601" t="s">
        <v>1447</v>
      </c>
      <c r="S71" s="602">
        <v>25370</v>
      </c>
      <c r="T71" s="558"/>
    </row>
    <row r="72" spans="2:20" ht="15.75" x14ac:dyDescent="0.25">
      <c r="B72" s="590"/>
      <c r="C72" s="946" t="s">
        <v>289</v>
      </c>
      <c r="D72" s="596">
        <v>100</v>
      </c>
      <c r="E72" s="596">
        <v>12</v>
      </c>
      <c r="F72" s="596">
        <v>1</v>
      </c>
      <c r="G72" s="596">
        <v>0</v>
      </c>
      <c r="H72" s="596">
        <v>1</v>
      </c>
      <c r="I72" s="596" t="s">
        <v>258</v>
      </c>
      <c r="J72" s="597">
        <v>45734</v>
      </c>
      <c r="K72" s="458">
        <v>17623</v>
      </c>
      <c r="L72" s="598" t="s">
        <v>158</v>
      </c>
      <c r="M72" s="457" t="s">
        <v>1455</v>
      </c>
      <c r="N72" s="598">
        <v>101852364</v>
      </c>
      <c r="O72" s="599" t="s">
        <v>1446</v>
      </c>
      <c r="P72" s="600">
        <v>9031</v>
      </c>
      <c r="Q72" s="599" t="s">
        <v>257</v>
      </c>
      <c r="R72" s="601" t="s">
        <v>1447</v>
      </c>
      <c r="S72" s="602">
        <v>19287</v>
      </c>
      <c r="T72" s="558"/>
    </row>
    <row r="73" spans="2:20" ht="15.75" x14ac:dyDescent="0.25">
      <c r="B73" s="590"/>
      <c r="C73" s="946" t="s">
        <v>289</v>
      </c>
      <c r="D73" s="596">
        <v>100</v>
      </c>
      <c r="E73" s="596">
        <v>12</v>
      </c>
      <c r="F73" s="596">
        <v>1</v>
      </c>
      <c r="G73" s="596">
        <v>0</v>
      </c>
      <c r="H73" s="596">
        <v>1</v>
      </c>
      <c r="I73" s="596" t="s">
        <v>258</v>
      </c>
      <c r="J73" s="597">
        <v>45734</v>
      </c>
      <c r="K73" s="458">
        <v>17624</v>
      </c>
      <c r="L73" s="598" t="s">
        <v>158</v>
      </c>
      <c r="M73" s="457" t="s">
        <v>1455</v>
      </c>
      <c r="N73" s="598">
        <v>101852364</v>
      </c>
      <c r="O73" s="599" t="s">
        <v>1446</v>
      </c>
      <c r="P73" s="600">
        <v>9031</v>
      </c>
      <c r="Q73" s="599" t="s">
        <v>257</v>
      </c>
      <c r="R73" s="601" t="s">
        <v>1447</v>
      </c>
      <c r="S73" s="602">
        <v>19287</v>
      </c>
      <c r="T73" s="558"/>
    </row>
    <row r="74" spans="2:20" ht="15.75" x14ac:dyDescent="0.25">
      <c r="B74" s="590"/>
      <c r="C74" s="946" t="s">
        <v>289</v>
      </c>
      <c r="D74" s="596">
        <v>100</v>
      </c>
      <c r="E74" s="596">
        <v>12</v>
      </c>
      <c r="F74" s="596">
        <v>1</v>
      </c>
      <c r="G74" s="596">
        <v>0</v>
      </c>
      <c r="H74" s="596">
        <v>1</v>
      </c>
      <c r="I74" s="596" t="s">
        <v>258</v>
      </c>
      <c r="J74" s="597">
        <v>45734</v>
      </c>
      <c r="K74" s="458">
        <v>17625</v>
      </c>
      <c r="L74" s="598" t="s">
        <v>158</v>
      </c>
      <c r="M74" s="457" t="s">
        <v>1455</v>
      </c>
      <c r="N74" s="598">
        <v>101852364</v>
      </c>
      <c r="O74" s="599" t="s">
        <v>1446</v>
      </c>
      <c r="P74" s="600">
        <v>9031</v>
      </c>
      <c r="Q74" s="599" t="s">
        <v>257</v>
      </c>
      <c r="R74" s="601" t="s">
        <v>1447</v>
      </c>
      <c r="S74" s="602">
        <v>19287</v>
      </c>
      <c r="T74" s="558"/>
    </row>
    <row r="75" spans="2:20" ht="15.75" x14ac:dyDescent="0.25">
      <c r="B75" s="590"/>
      <c r="C75" s="946" t="s">
        <v>289</v>
      </c>
      <c r="D75" s="596">
        <v>100</v>
      </c>
      <c r="E75" s="596">
        <v>12</v>
      </c>
      <c r="F75" s="596">
        <v>1</v>
      </c>
      <c r="G75" s="596">
        <v>0</v>
      </c>
      <c r="H75" s="596">
        <v>1</v>
      </c>
      <c r="I75" s="596" t="s">
        <v>258</v>
      </c>
      <c r="J75" s="597">
        <v>45734</v>
      </c>
      <c r="K75" s="458">
        <v>17626</v>
      </c>
      <c r="L75" s="598" t="s">
        <v>158</v>
      </c>
      <c r="M75" s="457" t="s">
        <v>1455</v>
      </c>
      <c r="N75" s="598">
        <v>101852364</v>
      </c>
      <c r="O75" s="599" t="s">
        <v>1446</v>
      </c>
      <c r="P75" s="600">
        <v>9031</v>
      </c>
      <c r="Q75" s="599" t="s">
        <v>257</v>
      </c>
      <c r="R75" s="601" t="s">
        <v>1447</v>
      </c>
      <c r="S75" s="602">
        <v>19287</v>
      </c>
      <c r="T75" s="558"/>
    </row>
    <row r="76" spans="2:20" ht="15.75" x14ac:dyDescent="0.25">
      <c r="B76" s="590"/>
      <c r="C76" s="946" t="s">
        <v>289</v>
      </c>
      <c r="D76" s="596">
        <v>100</v>
      </c>
      <c r="E76" s="596">
        <v>12</v>
      </c>
      <c r="F76" s="596">
        <v>1</v>
      </c>
      <c r="G76" s="596">
        <v>0</v>
      </c>
      <c r="H76" s="596">
        <v>1</v>
      </c>
      <c r="I76" s="596" t="s">
        <v>258</v>
      </c>
      <c r="J76" s="597">
        <v>45734</v>
      </c>
      <c r="K76" s="458">
        <v>17627</v>
      </c>
      <c r="L76" s="598" t="s">
        <v>158</v>
      </c>
      <c r="M76" s="457" t="s">
        <v>1455</v>
      </c>
      <c r="N76" s="598">
        <v>101852364</v>
      </c>
      <c r="O76" s="599" t="s">
        <v>1446</v>
      </c>
      <c r="P76" s="600">
        <v>9031</v>
      </c>
      <c r="Q76" s="599" t="s">
        <v>257</v>
      </c>
      <c r="R76" s="601" t="s">
        <v>1447</v>
      </c>
      <c r="S76" s="602">
        <v>19287</v>
      </c>
      <c r="T76" s="558"/>
    </row>
    <row r="77" spans="2:20" ht="15.75" x14ac:dyDescent="0.25">
      <c r="B77" s="590"/>
      <c r="C77" s="946" t="s">
        <v>289</v>
      </c>
      <c r="D77" s="596">
        <v>100</v>
      </c>
      <c r="E77" s="596">
        <v>12</v>
      </c>
      <c r="F77" s="596">
        <v>1</v>
      </c>
      <c r="G77" s="596">
        <v>0</v>
      </c>
      <c r="H77" s="596">
        <v>1</v>
      </c>
      <c r="I77" s="596" t="s">
        <v>258</v>
      </c>
      <c r="J77" s="597">
        <v>45734</v>
      </c>
      <c r="K77" s="458">
        <v>17628</v>
      </c>
      <c r="L77" s="598" t="s">
        <v>158</v>
      </c>
      <c r="M77" s="457" t="s">
        <v>1455</v>
      </c>
      <c r="N77" s="598">
        <v>101852364</v>
      </c>
      <c r="O77" s="599" t="s">
        <v>1446</v>
      </c>
      <c r="P77" s="600">
        <v>9031</v>
      </c>
      <c r="Q77" s="599" t="s">
        <v>257</v>
      </c>
      <c r="R77" s="601" t="s">
        <v>1447</v>
      </c>
      <c r="S77" s="602">
        <v>19287</v>
      </c>
      <c r="T77" s="558"/>
    </row>
    <row r="78" spans="2:20" ht="15.75" x14ac:dyDescent="0.25">
      <c r="B78" s="590"/>
      <c r="C78" s="946" t="s">
        <v>289</v>
      </c>
      <c r="D78" s="596">
        <v>100</v>
      </c>
      <c r="E78" s="596">
        <v>12</v>
      </c>
      <c r="F78" s="596">
        <v>1</v>
      </c>
      <c r="G78" s="596">
        <v>0</v>
      </c>
      <c r="H78" s="596">
        <v>1</v>
      </c>
      <c r="I78" s="596" t="s">
        <v>258</v>
      </c>
      <c r="J78" s="597">
        <v>45734</v>
      </c>
      <c r="K78" s="458">
        <v>17629</v>
      </c>
      <c r="L78" s="598" t="s">
        <v>158</v>
      </c>
      <c r="M78" s="457" t="s">
        <v>1455</v>
      </c>
      <c r="N78" s="598">
        <v>101852364</v>
      </c>
      <c r="O78" s="599" t="s">
        <v>1446</v>
      </c>
      <c r="P78" s="600">
        <v>9031</v>
      </c>
      <c r="Q78" s="599" t="s">
        <v>257</v>
      </c>
      <c r="R78" s="601" t="s">
        <v>1447</v>
      </c>
      <c r="S78" s="602">
        <v>19287</v>
      </c>
      <c r="T78" s="558"/>
    </row>
    <row r="79" spans="2:20" ht="15.75" x14ac:dyDescent="0.25">
      <c r="B79" s="590"/>
      <c r="C79" s="946" t="s">
        <v>289</v>
      </c>
      <c r="D79" s="596">
        <v>100</v>
      </c>
      <c r="E79" s="596">
        <v>12</v>
      </c>
      <c r="F79" s="596">
        <v>1</v>
      </c>
      <c r="G79" s="596">
        <v>0</v>
      </c>
      <c r="H79" s="596">
        <v>1</v>
      </c>
      <c r="I79" s="596" t="s">
        <v>258</v>
      </c>
      <c r="J79" s="597">
        <v>45734</v>
      </c>
      <c r="K79" s="458">
        <v>17680</v>
      </c>
      <c r="L79" s="598" t="s">
        <v>158</v>
      </c>
      <c r="M79" s="457" t="s">
        <v>1455</v>
      </c>
      <c r="N79" s="598">
        <v>101852364</v>
      </c>
      <c r="O79" s="599" t="s">
        <v>1446</v>
      </c>
      <c r="P79" s="600">
        <v>9031</v>
      </c>
      <c r="Q79" s="599" t="s">
        <v>257</v>
      </c>
      <c r="R79" s="601" t="s">
        <v>1447</v>
      </c>
      <c r="S79" s="602">
        <v>19287</v>
      </c>
      <c r="T79" s="558"/>
    </row>
    <row r="80" spans="2:20" ht="15.75" x14ac:dyDescent="0.25">
      <c r="B80" s="590"/>
      <c r="C80" s="946" t="s">
        <v>289</v>
      </c>
      <c r="D80" s="596">
        <v>100</v>
      </c>
      <c r="E80" s="596">
        <v>12</v>
      </c>
      <c r="F80" s="596">
        <v>1</v>
      </c>
      <c r="G80" s="596">
        <v>0</v>
      </c>
      <c r="H80" s="596">
        <v>1</v>
      </c>
      <c r="I80" s="596" t="s">
        <v>258</v>
      </c>
      <c r="J80" s="597">
        <v>45734</v>
      </c>
      <c r="K80" s="458">
        <v>17671</v>
      </c>
      <c r="L80" s="598" t="s">
        <v>158</v>
      </c>
      <c r="M80" s="457" t="s">
        <v>1455</v>
      </c>
      <c r="N80" s="598">
        <v>101852364</v>
      </c>
      <c r="O80" s="599" t="s">
        <v>1446</v>
      </c>
      <c r="P80" s="600">
        <v>9031</v>
      </c>
      <c r="Q80" s="599" t="s">
        <v>257</v>
      </c>
      <c r="R80" s="601" t="s">
        <v>1447</v>
      </c>
      <c r="S80" s="602">
        <v>19287</v>
      </c>
      <c r="T80" s="558"/>
    </row>
    <row r="81" spans="2:20" ht="15.75" x14ac:dyDescent="0.25">
      <c r="B81" s="590"/>
      <c r="C81" s="946" t="s">
        <v>289</v>
      </c>
      <c r="D81" s="596">
        <v>100</v>
      </c>
      <c r="E81" s="596">
        <v>12</v>
      </c>
      <c r="F81" s="596">
        <v>1</v>
      </c>
      <c r="G81" s="596">
        <v>0</v>
      </c>
      <c r="H81" s="596">
        <v>1</v>
      </c>
      <c r="I81" s="596" t="s">
        <v>258</v>
      </c>
      <c r="J81" s="597">
        <v>45734</v>
      </c>
      <c r="K81" s="458">
        <v>17674</v>
      </c>
      <c r="L81" s="598" t="s">
        <v>158</v>
      </c>
      <c r="M81" s="457" t="s">
        <v>1455</v>
      </c>
      <c r="N81" s="598">
        <v>101852364</v>
      </c>
      <c r="O81" s="599" t="s">
        <v>1446</v>
      </c>
      <c r="P81" s="600">
        <v>9031</v>
      </c>
      <c r="Q81" s="599" t="s">
        <v>257</v>
      </c>
      <c r="R81" s="601" t="s">
        <v>1447</v>
      </c>
      <c r="S81" s="602">
        <v>19287</v>
      </c>
      <c r="T81" s="558"/>
    </row>
    <row r="82" spans="2:20" ht="15.75" x14ac:dyDescent="0.25">
      <c r="B82" s="590"/>
      <c r="C82" s="946" t="s">
        <v>289</v>
      </c>
      <c r="D82" s="596">
        <v>100</v>
      </c>
      <c r="E82" s="596">
        <v>12</v>
      </c>
      <c r="F82" s="596">
        <v>1</v>
      </c>
      <c r="G82" s="596">
        <v>0</v>
      </c>
      <c r="H82" s="596">
        <v>1</v>
      </c>
      <c r="I82" s="596" t="s">
        <v>258</v>
      </c>
      <c r="J82" s="597">
        <v>45734</v>
      </c>
      <c r="K82" s="458">
        <v>17675</v>
      </c>
      <c r="L82" s="598" t="s">
        <v>158</v>
      </c>
      <c r="M82" s="457" t="s">
        <v>1455</v>
      </c>
      <c r="N82" s="598">
        <v>101852364</v>
      </c>
      <c r="O82" s="599" t="s">
        <v>1446</v>
      </c>
      <c r="P82" s="600">
        <v>9031</v>
      </c>
      <c r="Q82" s="599" t="s">
        <v>257</v>
      </c>
      <c r="R82" s="601" t="s">
        <v>1447</v>
      </c>
      <c r="S82" s="602">
        <v>19287</v>
      </c>
      <c r="T82" s="558"/>
    </row>
    <row r="83" spans="2:20" ht="15.75" x14ac:dyDescent="0.25">
      <c r="B83" s="590"/>
      <c r="C83" s="946" t="s">
        <v>289</v>
      </c>
      <c r="D83" s="596">
        <v>100</v>
      </c>
      <c r="E83" s="596">
        <v>12</v>
      </c>
      <c r="F83" s="596">
        <v>1</v>
      </c>
      <c r="G83" s="596">
        <v>0</v>
      </c>
      <c r="H83" s="596">
        <v>1</v>
      </c>
      <c r="I83" s="596" t="s">
        <v>258</v>
      </c>
      <c r="J83" s="597">
        <v>45734</v>
      </c>
      <c r="K83" s="458">
        <v>17676</v>
      </c>
      <c r="L83" s="598" t="s">
        <v>158</v>
      </c>
      <c r="M83" s="457" t="s">
        <v>1455</v>
      </c>
      <c r="N83" s="598">
        <v>101852364</v>
      </c>
      <c r="O83" s="599" t="s">
        <v>1446</v>
      </c>
      <c r="P83" s="600">
        <v>9031</v>
      </c>
      <c r="Q83" s="599" t="s">
        <v>257</v>
      </c>
      <c r="R83" s="601" t="s">
        <v>1447</v>
      </c>
      <c r="S83" s="602">
        <v>19287</v>
      </c>
      <c r="T83" s="558"/>
    </row>
    <row r="84" spans="2:20" ht="15.75" x14ac:dyDescent="0.25">
      <c r="B84" s="590"/>
      <c r="C84" s="946" t="s">
        <v>289</v>
      </c>
      <c r="D84" s="596">
        <v>100</v>
      </c>
      <c r="E84" s="596">
        <v>12</v>
      </c>
      <c r="F84" s="596">
        <v>1</v>
      </c>
      <c r="G84" s="596">
        <v>0</v>
      </c>
      <c r="H84" s="596">
        <v>1</v>
      </c>
      <c r="I84" s="596" t="s">
        <v>258</v>
      </c>
      <c r="J84" s="597">
        <v>45734</v>
      </c>
      <c r="K84" s="458">
        <v>17671</v>
      </c>
      <c r="L84" s="598" t="s">
        <v>158</v>
      </c>
      <c r="M84" s="457" t="s">
        <v>1455</v>
      </c>
      <c r="N84" s="598">
        <v>101852364</v>
      </c>
      <c r="O84" s="599" t="s">
        <v>1446</v>
      </c>
      <c r="P84" s="600">
        <v>9031</v>
      </c>
      <c r="Q84" s="599" t="s">
        <v>257</v>
      </c>
      <c r="R84" s="601" t="s">
        <v>1447</v>
      </c>
      <c r="S84" s="602">
        <v>19287</v>
      </c>
      <c r="T84" s="558"/>
    </row>
    <row r="85" spans="2:20" ht="15.75" x14ac:dyDescent="0.25">
      <c r="B85" s="590"/>
      <c r="C85" s="946" t="s">
        <v>289</v>
      </c>
      <c r="D85" s="596">
        <v>100</v>
      </c>
      <c r="E85" s="596">
        <v>12</v>
      </c>
      <c r="F85" s="596">
        <v>1</v>
      </c>
      <c r="G85" s="596">
        <v>0</v>
      </c>
      <c r="H85" s="596">
        <v>1</v>
      </c>
      <c r="I85" s="596" t="s">
        <v>258</v>
      </c>
      <c r="J85" s="597">
        <v>45734</v>
      </c>
      <c r="K85" s="458">
        <v>17671</v>
      </c>
      <c r="L85" s="598" t="s">
        <v>158</v>
      </c>
      <c r="M85" s="457" t="s">
        <v>1455</v>
      </c>
      <c r="N85" s="598">
        <v>101852364</v>
      </c>
      <c r="O85" s="599" t="s">
        <v>1446</v>
      </c>
      <c r="P85" s="600">
        <v>9031</v>
      </c>
      <c r="Q85" s="599" t="s">
        <v>257</v>
      </c>
      <c r="R85" s="601" t="s">
        <v>1447</v>
      </c>
      <c r="S85" s="602">
        <v>19287</v>
      </c>
      <c r="T85" s="558"/>
    </row>
    <row r="86" spans="2:20" ht="15.75" x14ac:dyDescent="0.25">
      <c r="B86" s="590"/>
      <c r="C86" s="946" t="s">
        <v>289</v>
      </c>
      <c r="D86" s="596">
        <v>100</v>
      </c>
      <c r="E86" s="596">
        <v>12</v>
      </c>
      <c r="F86" s="596">
        <v>1</v>
      </c>
      <c r="G86" s="596">
        <v>0</v>
      </c>
      <c r="H86" s="596">
        <v>1</v>
      </c>
      <c r="I86" s="596" t="s">
        <v>258</v>
      </c>
      <c r="J86" s="597">
        <v>45734</v>
      </c>
      <c r="K86" s="458">
        <v>17679</v>
      </c>
      <c r="L86" s="598" t="s">
        <v>158</v>
      </c>
      <c r="M86" s="457" t="s">
        <v>1455</v>
      </c>
      <c r="N86" s="598">
        <v>101852364</v>
      </c>
      <c r="O86" s="599" t="s">
        <v>1446</v>
      </c>
      <c r="P86" s="600">
        <v>9031</v>
      </c>
      <c r="Q86" s="599" t="s">
        <v>257</v>
      </c>
      <c r="R86" s="601" t="s">
        <v>1447</v>
      </c>
      <c r="S86" s="602">
        <v>19287</v>
      </c>
      <c r="T86" s="558"/>
    </row>
    <row r="87" spans="2:20" ht="15.75" x14ac:dyDescent="0.25">
      <c r="B87" s="590"/>
      <c r="C87" s="946" t="s">
        <v>289</v>
      </c>
      <c r="D87" s="596">
        <v>100</v>
      </c>
      <c r="E87" s="596">
        <v>12</v>
      </c>
      <c r="F87" s="596">
        <v>1</v>
      </c>
      <c r="G87" s="596">
        <v>0</v>
      </c>
      <c r="H87" s="596">
        <v>1</v>
      </c>
      <c r="I87" s="596" t="s">
        <v>258</v>
      </c>
      <c r="J87" s="597">
        <v>45734</v>
      </c>
      <c r="K87" s="458">
        <v>17639</v>
      </c>
      <c r="L87" s="598" t="s">
        <v>158</v>
      </c>
      <c r="M87" s="457" t="s">
        <v>1456</v>
      </c>
      <c r="N87" s="598">
        <v>101852364</v>
      </c>
      <c r="O87" s="599" t="s">
        <v>1446</v>
      </c>
      <c r="P87" s="600">
        <v>9031</v>
      </c>
      <c r="Q87" s="599" t="s">
        <v>257</v>
      </c>
      <c r="R87" s="601" t="s">
        <v>1447</v>
      </c>
      <c r="S87" s="602">
        <v>31477.68</v>
      </c>
      <c r="T87" s="558"/>
    </row>
    <row r="88" spans="2:20" ht="15.75" x14ac:dyDescent="0.25">
      <c r="B88" s="590"/>
      <c r="C88" s="946" t="s">
        <v>289</v>
      </c>
      <c r="D88" s="596">
        <v>100</v>
      </c>
      <c r="E88" s="596">
        <v>12</v>
      </c>
      <c r="F88" s="596">
        <v>1</v>
      </c>
      <c r="G88" s="596">
        <v>0</v>
      </c>
      <c r="H88" s="596">
        <v>1</v>
      </c>
      <c r="I88" s="596" t="s">
        <v>258</v>
      </c>
      <c r="J88" s="597">
        <v>45734</v>
      </c>
      <c r="K88" s="458">
        <v>17640</v>
      </c>
      <c r="L88" s="598" t="s">
        <v>158</v>
      </c>
      <c r="M88" s="457" t="s">
        <v>1456</v>
      </c>
      <c r="N88" s="598">
        <v>101852364</v>
      </c>
      <c r="O88" s="599" t="s">
        <v>1446</v>
      </c>
      <c r="P88" s="600">
        <v>9031</v>
      </c>
      <c r="Q88" s="599" t="s">
        <v>257</v>
      </c>
      <c r="R88" s="601" t="s">
        <v>1447</v>
      </c>
      <c r="S88" s="602">
        <v>31477.68</v>
      </c>
      <c r="T88" s="558"/>
    </row>
    <row r="89" spans="2:20" ht="15.75" x14ac:dyDescent="0.25">
      <c r="B89" s="590"/>
      <c r="C89" s="946" t="s">
        <v>289</v>
      </c>
      <c r="D89" s="596">
        <v>100</v>
      </c>
      <c r="E89" s="596">
        <v>12</v>
      </c>
      <c r="F89" s="596">
        <v>1</v>
      </c>
      <c r="G89" s="596">
        <v>0</v>
      </c>
      <c r="H89" s="596">
        <v>1</v>
      </c>
      <c r="I89" s="596" t="s">
        <v>258</v>
      </c>
      <c r="J89" s="597">
        <v>45734</v>
      </c>
      <c r="K89" s="458">
        <v>17641</v>
      </c>
      <c r="L89" s="598" t="s">
        <v>158</v>
      </c>
      <c r="M89" s="457" t="s">
        <v>1457</v>
      </c>
      <c r="N89" s="598">
        <v>101852364</v>
      </c>
      <c r="O89" s="599" t="s">
        <v>1446</v>
      </c>
      <c r="P89" s="600">
        <v>9031</v>
      </c>
      <c r="Q89" s="599" t="s">
        <v>257</v>
      </c>
      <c r="R89" s="601" t="s">
        <v>1447</v>
      </c>
      <c r="S89" s="602">
        <v>13844.33</v>
      </c>
      <c r="T89" s="558"/>
    </row>
    <row r="90" spans="2:20" ht="15.75" x14ac:dyDescent="0.25">
      <c r="B90" s="590"/>
      <c r="C90" s="946" t="s">
        <v>289</v>
      </c>
      <c r="D90" s="596">
        <v>100</v>
      </c>
      <c r="E90" s="596">
        <v>12</v>
      </c>
      <c r="F90" s="596">
        <v>1</v>
      </c>
      <c r="G90" s="596">
        <v>0</v>
      </c>
      <c r="H90" s="596">
        <v>1</v>
      </c>
      <c r="I90" s="596" t="s">
        <v>258</v>
      </c>
      <c r="J90" s="597">
        <v>45734</v>
      </c>
      <c r="K90" s="458">
        <v>17630</v>
      </c>
      <c r="L90" s="598" t="s">
        <v>158</v>
      </c>
      <c r="M90" s="457" t="s">
        <v>1458</v>
      </c>
      <c r="N90" s="598">
        <v>101852364</v>
      </c>
      <c r="O90" s="599" t="s">
        <v>1446</v>
      </c>
      <c r="P90" s="600">
        <v>9031</v>
      </c>
      <c r="Q90" s="599" t="s">
        <v>257</v>
      </c>
      <c r="R90" s="601" t="s">
        <v>1447</v>
      </c>
      <c r="S90" s="602">
        <v>7611</v>
      </c>
      <c r="T90" s="558"/>
    </row>
    <row r="91" spans="2:20" ht="15.75" x14ac:dyDescent="0.25">
      <c r="B91" s="590"/>
      <c r="C91" s="946" t="s">
        <v>289</v>
      </c>
      <c r="D91" s="596">
        <v>100</v>
      </c>
      <c r="E91" s="596">
        <v>12</v>
      </c>
      <c r="F91" s="596">
        <v>1</v>
      </c>
      <c r="G91" s="596">
        <v>0</v>
      </c>
      <c r="H91" s="596">
        <v>1</v>
      </c>
      <c r="I91" s="596" t="s">
        <v>258</v>
      </c>
      <c r="J91" s="597">
        <v>45734</v>
      </c>
      <c r="K91" s="458">
        <v>17631</v>
      </c>
      <c r="L91" s="598" t="s">
        <v>158</v>
      </c>
      <c r="M91" s="457" t="s">
        <v>1458</v>
      </c>
      <c r="N91" s="598">
        <v>101852364</v>
      </c>
      <c r="O91" s="599" t="s">
        <v>1446</v>
      </c>
      <c r="P91" s="600">
        <v>9031</v>
      </c>
      <c r="Q91" s="599" t="s">
        <v>257</v>
      </c>
      <c r="R91" s="601" t="s">
        <v>1447</v>
      </c>
      <c r="S91" s="602">
        <v>7611</v>
      </c>
      <c r="T91" s="558"/>
    </row>
    <row r="92" spans="2:20" ht="15.75" x14ac:dyDescent="0.25">
      <c r="B92" s="590"/>
      <c r="C92" s="946" t="s">
        <v>289</v>
      </c>
      <c r="D92" s="596">
        <v>100</v>
      </c>
      <c r="E92" s="596">
        <v>12</v>
      </c>
      <c r="F92" s="596">
        <v>1</v>
      </c>
      <c r="G92" s="596">
        <v>0</v>
      </c>
      <c r="H92" s="596">
        <v>1</v>
      </c>
      <c r="I92" s="596" t="s">
        <v>258</v>
      </c>
      <c r="J92" s="597">
        <v>45734</v>
      </c>
      <c r="K92" s="458">
        <v>17632</v>
      </c>
      <c r="L92" s="598" t="s">
        <v>158</v>
      </c>
      <c r="M92" s="457" t="s">
        <v>1458</v>
      </c>
      <c r="N92" s="598">
        <v>101852364</v>
      </c>
      <c r="O92" s="599" t="s">
        <v>1446</v>
      </c>
      <c r="P92" s="600">
        <v>9031</v>
      </c>
      <c r="Q92" s="599" t="s">
        <v>257</v>
      </c>
      <c r="R92" s="601" t="s">
        <v>1447</v>
      </c>
      <c r="S92" s="602">
        <v>7611</v>
      </c>
      <c r="T92" s="558"/>
    </row>
    <row r="93" spans="2:20" ht="15.75" x14ac:dyDescent="0.25">
      <c r="B93" s="590"/>
      <c r="C93" s="946" t="s">
        <v>289</v>
      </c>
      <c r="D93" s="596">
        <v>100</v>
      </c>
      <c r="E93" s="596">
        <v>12</v>
      </c>
      <c r="F93" s="596">
        <v>1</v>
      </c>
      <c r="G93" s="596">
        <v>0</v>
      </c>
      <c r="H93" s="596">
        <v>1</v>
      </c>
      <c r="I93" s="596" t="s">
        <v>258</v>
      </c>
      <c r="J93" s="597">
        <v>45734</v>
      </c>
      <c r="K93" s="458">
        <v>17633</v>
      </c>
      <c r="L93" s="598" t="s">
        <v>158</v>
      </c>
      <c r="M93" s="457" t="s">
        <v>1458</v>
      </c>
      <c r="N93" s="598">
        <v>101852364</v>
      </c>
      <c r="O93" s="599" t="s">
        <v>1446</v>
      </c>
      <c r="P93" s="600">
        <v>9031</v>
      </c>
      <c r="Q93" s="599" t="s">
        <v>257</v>
      </c>
      <c r="R93" s="601" t="s">
        <v>1447</v>
      </c>
      <c r="S93" s="602">
        <v>7611</v>
      </c>
      <c r="T93" s="558"/>
    </row>
    <row r="94" spans="2:20" ht="15.75" x14ac:dyDescent="0.25">
      <c r="B94" s="590"/>
      <c r="C94" s="946" t="s">
        <v>289</v>
      </c>
      <c r="D94" s="596">
        <v>100</v>
      </c>
      <c r="E94" s="596">
        <v>12</v>
      </c>
      <c r="F94" s="596">
        <v>1</v>
      </c>
      <c r="G94" s="596">
        <v>0</v>
      </c>
      <c r="H94" s="596">
        <v>1</v>
      </c>
      <c r="I94" s="596" t="s">
        <v>258</v>
      </c>
      <c r="J94" s="597">
        <v>45734</v>
      </c>
      <c r="K94" s="458">
        <v>17634</v>
      </c>
      <c r="L94" s="598" t="s">
        <v>158</v>
      </c>
      <c r="M94" s="457" t="s">
        <v>1458</v>
      </c>
      <c r="N94" s="598">
        <v>101852364</v>
      </c>
      <c r="O94" s="599" t="s">
        <v>1446</v>
      </c>
      <c r="P94" s="600">
        <v>9031</v>
      </c>
      <c r="Q94" s="599" t="s">
        <v>257</v>
      </c>
      <c r="R94" s="601" t="s">
        <v>1447</v>
      </c>
      <c r="S94" s="602">
        <v>7611</v>
      </c>
      <c r="T94" s="558"/>
    </row>
    <row r="95" spans="2:20" ht="15.75" x14ac:dyDescent="0.25">
      <c r="B95" s="590"/>
      <c r="C95" s="946" t="s">
        <v>289</v>
      </c>
      <c r="D95" s="596">
        <v>100</v>
      </c>
      <c r="E95" s="596">
        <v>12</v>
      </c>
      <c r="F95" s="596">
        <v>1</v>
      </c>
      <c r="G95" s="596">
        <v>0</v>
      </c>
      <c r="H95" s="596">
        <v>1</v>
      </c>
      <c r="I95" s="596" t="s">
        <v>258</v>
      </c>
      <c r="J95" s="597">
        <v>45734</v>
      </c>
      <c r="K95" s="458">
        <v>17635</v>
      </c>
      <c r="L95" s="598" t="s">
        <v>158</v>
      </c>
      <c r="M95" s="457" t="s">
        <v>1458</v>
      </c>
      <c r="N95" s="598">
        <v>101852364</v>
      </c>
      <c r="O95" s="599" t="s">
        <v>1446</v>
      </c>
      <c r="P95" s="600">
        <v>9031</v>
      </c>
      <c r="Q95" s="599" t="s">
        <v>257</v>
      </c>
      <c r="R95" s="601" t="s">
        <v>1447</v>
      </c>
      <c r="S95" s="602">
        <v>7611</v>
      </c>
      <c r="T95" s="558"/>
    </row>
    <row r="96" spans="2:20" ht="15.75" x14ac:dyDescent="0.25">
      <c r="B96" s="590"/>
      <c r="C96" s="946" t="s">
        <v>289</v>
      </c>
      <c r="D96" s="596">
        <v>100</v>
      </c>
      <c r="E96" s="596">
        <v>12</v>
      </c>
      <c r="F96" s="596">
        <v>1</v>
      </c>
      <c r="G96" s="596">
        <v>0</v>
      </c>
      <c r="H96" s="596">
        <v>1</v>
      </c>
      <c r="I96" s="596" t="s">
        <v>258</v>
      </c>
      <c r="J96" s="597">
        <v>45734</v>
      </c>
      <c r="K96" s="458">
        <v>17636</v>
      </c>
      <c r="L96" s="598" t="s">
        <v>158</v>
      </c>
      <c r="M96" s="457" t="s">
        <v>1458</v>
      </c>
      <c r="N96" s="598">
        <v>101852364</v>
      </c>
      <c r="O96" s="599" t="s">
        <v>1446</v>
      </c>
      <c r="P96" s="600">
        <v>9031</v>
      </c>
      <c r="Q96" s="599" t="s">
        <v>257</v>
      </c>
      <c r="R96" s="601" t="s">
        <v>1447</v>
      </c>
      <c r="S96" s="602">
        <v>7611</v>
      </c>
      <c r="T96" s="558"/>
    </row>
    <row r="97" spans="2:20" ht="15.75" x14ac:dyDescent="0.25">
      <c r="B97" s="590"/>
      <c r="C97" s="946" t="s">
        <v>289</v>
      </c>
      <c r="D97" s="596">
        <v>100</v>
      </c>
      <c r="E97" s="596">
        <v>12</v>
      </c>
      <c r="F97" s="596">
        <v>1</v>
      </c>
      <c r="G97" s="596">
        <v>0</v>
      </c>
      <c r="H97" s="596">
        <v>1</v>
      </c>
      <c r="I97" s="596" t="s">
        <v>258</v>
      </c>
      <c r="J97" s="597">
        <v>45734</v>
      </c>
      <c r="K97" s="458">
        <v>17637</v>
      </c>
      <c r="L97" s="598" t="s">
        <v>158</v>
      </c>
      <c r="M97" s="457" t="s">
        <v>1458</v>
      </c>
      <c r="N97" s="598">
        <v>101852364</v>
      </c>
      <c r="O97" s="599" t="s">
        <v>1446</v>
      </c>
      <c r="P97" s="600">
        <v>9031</v>
      </c>
      <c r="Q97" s="599" t="s">
        <v>257</v>
      </c>
      <c r="R97" s="601" t="s">
        <v>1447</v>
      </c>
      <c r="S97" s="602">
        <v>7611</v>
      </c>
      <c r="T97" s="558"/>
    </row>
    <row r="98" spans="2:20" ht="15.75" x14ac:dyDescent="0.25">
      <c r="B98" s="590"/>
      <c r="C98" s="946" t="s">
        <v>289</v>
      </c>
      <c r="D98" s="596">
        <v>100</v>
      </c>
      <c r="E98" s="596">
        <v>12</v>
      </c>
      <c r="F98" s="596">
        <v>1</v>
      </c>
      <c r="G98" s="596">
        <v>0</v>
      </c>
      <c r="H98" s="596">
        <v>1</v>
      </c>
      <c r="I98" s="596" t="s">
        <v>258</v>
      </c>
      <c r="J98" s="597">
        <v>45734</v>
      </c>
      <c r="K98" s="458">
        <v>17638</v>
      </c>
      <c r="L98" s="598" t="s">
        <v>158</v>
      </c>
      <c r="M98" s="457" t="s">
        <v>1459</v>
      </c>
      <c r="N98" s="598">
        <v>101852364</v>
      </c>
      <c r="O98" s="599" t="s">
        <v>1446</v>
      </c>
      <c r="P98" s="600">
        <v>9031</v>
      </c>
      <c r="Q98" s="599" t="s">
        <v>257</v>
      </c>
      <c r="R98" s="601" t="s">
        <v>1447</v>
      </c>
      <c r="S98" s="602">
        <v>68440</v>
      </c>
      <c r="T98" s="558"/>
    </row>
    <row r="99" spans="2:20" ht="15.75" x14ac:dyDescent="0.25">
      <c r="B99" s="590"/>
      <c r="C99" s="946" t="s">
        <v>289</v>
      </c>
      <c r="D99" s="596">
        <v>100</v>
      </c>
      <c r="E99" s="596">
        <v>12</v>
      </c>
      <c r="F99" s="596">
        <v>1</v>
      </c>
      <c r="G99" s="596">
        <v>0</v>
      </c>
      <c r="H99" s="596">
        <v>1</v>
      </c>
      <c r="I99" s="596" t="s">
        <v>261</v>
      </c>
      <c r="J99" s="597">
        <v>45728</v>
      </c>
      <c r="K99" s="458">
        <v>12064</v>
      </c>
      <c r="L99" s="598" t="s">
        <v>158</v>
      </c>
      <c r="M99" s="461" t="s">
        <v>1460</v>
      </c>
      <c r="N99" s="598">
        <v>133048752</v>
      </c>
      <c r="O99" s="599" t="s">
        <v>1461</v>
      </c>
      <c r="P99" s="600">
        <v>5121</v>
      </c>
      <c r="Q99" s="599" t="s">
        <v>260</v>
      </c>
      <c r="R99" s="601" t="s">
        <v>1447</v>
      </c>
      <c r="S99" s="602">
        <v>85000</v>
      </c>
      <c r="T99" s="558"/>
    </row>
    <row r="100" spans="2:20" ht="15.75" x14ac:dyDescent="0.25">
      <c r="B100" s="590"/>
      <c r="C100" s="946" t="s">
        <v>289</v>
      </c>
      <c r="D100" s="596">
        <v>100</v>
      </c>
      <c r="E100" s="596">
        <v>12</v>
      </c>
      <c r="F100" s="596">
        <v>1</v>
      </c>
      <c r="G100" s="596">
        <v>0</v>
      </c>
      <c r="H100" s="596">
        <v>1</v>
      </c>
      <c r="I100" s="596" t="s">
        <v>261</v>
      </c>
      <c r="J100" s="597">
        <v>45728</v>
      </c>
      <c r="K100" s="458">
        <v>12068</v>
      </c>
      <c r="L100" s="598" t="s">
        <v>158</v>
      </c>
      <c r="M100" s="461" t="s">
        <v>1460</v>
      </c>
      <c r="N100" s="598">
        <v>133048752</v>
      </c>
      <c r="O100" s="599" t="s">
        <v>1461</v>
      </c>
      <c r="P100" s="600">
        <v>5121</v>
      </c>
      <c r="Q100" s="599" t="s">
        <v>260</v>
      </c>
      <c r="R100" s="601" t="s">
        <v>1447</v>
      </c>
      <c r="S100" s="602">
        <v>85000</v>
      </c>
      <c r="T100" s="558"/>
    </row>
    <row r="101" spans="2:20" ht="15.75" x14ac:dyDescent="0.25">
      <c r="B101" s="590"/>
      <c r="C101" s="946" t="s">
        <v>289</v>
      </c>
      <c r="D101" s="596">
        <v>100</v>
      </c>
      <c r="E101" s="596">
        <v>12</v>
      </c>
      <c r="F101" s="596">
        <v>1</v>
      </c>
      <c r="G101" s="596">
        <v>0</v>
      </c>
      <c r="H101" s="596">
        <v>1</v>
      </c>
      <c r="I101" s="596" t="s">
        <v>261</v>
      </c>
      <c r="J101" s="597">
        <v>45728</v>
      </c>
      <c r="K101" s="458">
        <v>12063</v>
      </c>
      <c r="L101" s="598" t="s">
        <v>158</v>
      </c>
      <c r="M101" s="457" t="s">
        <v>1462</v>
      </c>
      <c r="N101" s="598">
        <v>133048752</v>
      </c>
      <c r="O101" s="599" t="s">
        <v>1461</v>
      </c>
      <c r="P101" s="600">
        <v>5121</v>
      </c>
      <c r="Q101" s="599" t="s">
        <v>260</v>
      </c>
      <c r="R101" s="601" t="s">
        <v>1447</v>
      </c>
      <c r="S101" s="602">
        <v>98881.19</v>
      </c>
      <c r="T101" s="558"/>
    </row>
    <row r="102" spans="2:20" ht="15.75" x14ac:dyDescent="0.25">
      <c r="B102" s="590"/>
      <c r="C102" s="946" t="s">
        <v>289</v>
      </c>
      <c r="D102" s="596">
        <v>100</v>
      </c>
      <c r="E102" s="596">
        <v>12</v>
      </c>
      <c r="F102" s="596">
        <v>1</v>
      </c>
      <c r="G102" s="596">
        <v>0</v>
      </c>
      <c r="H102" s="596">
        <v>1</v>
      </c>
      <c r="I102" s="596" t="s">
        <v>261</v>
      </c>
      <c r="J102" s="597">
        <v>45728</v>
      </c>
      <c r="K102" s="458">
        <v>12066</v>
      </c>
      <c r="L102" s="598" t="s">
        <v>158</v>
      </c>
      <c r="M102" s="457" t="s">
        <v>1462</v>
      </c>
      <c r="N102" s="598">
        <v>133048752</v>
      </c>
      <c r="O102" s="599" t="s">
        <v>1461</v>
      </c>
      <c r="P102" s="600">
        <v>5121</v>
      </c>
      <c r="Q102" s="599" t="s">
        <v>260</v>
      </c>
      <c r="R102" s="601" t="s">
        <v>1447</v>
      </c>
      <c r="S102" s="602">
        <v>98881.19</v>
      </c>
      <c r="T102" s="558"/>
    </row>
    <row r="103" spans="2:20" ht="15.75" x14ac:dyDescent="0.25">
      <c r="B103" s="590"/>
      <c r="C103" s="946" t="s">
        <v>289</v>
      </c>
      <c r="D103" s="596">
        <v>100</v>
      </c>
      <c r="E103" s="596">
        <v>12</v>
      </c>
      <c r="F103" s="596">
        <v>1</v>
      </c>
      <c r="G103" s="596">
        <v>0</v>
      </c>
      <c r="H103" s="596">
        <v>1</v>
      </c>
      <c r="I103" s="596" t="s">
        <v>261</v>
      </c>
      <c r="J103" s="597">
        <v>45728</v>
      </c>
      <c r="K103" s="458">
        <v>12067</v>
      </c>
      <c r="L103" s="598" t="s">
        <v>158</v>
      </c>
      <c r="M103" s="457" t="s">
        <v>1463</v>
      </c>
      <c r="N103" s="598">
        <v>133048752</v>
      </c>
      <c r="O103" s="599" t="s">
        <v>1461</v>
      </c>
      <c r="P103" s="600">
        <v>5121</v>
      </c>
      <c r="Q103" s="599" t="s">
        <v>260</v>
      </c>
      <c r="R103" s="601" t="s">
        <v>1447</v>
      </c>
      <c r="S103" s="602">
        <v>50000.71</v>
      </c>
      <c r="T103" s="558"/>
    </row>
    <row r="104" spans="2:20" ht="15.75" x14ac:dyDescent="0.25">
      <c r="B104" s="590"/>
      <c r="C104" s="946" t="s">
        <v>289</v>
      </c>
      <c r="D104" s="596">
        <v>100</v>
      </c>
      <c r="E104" s="596">
        <v>12</v>
      </c>
      <c r="F104" s="596">
        <v>1</v>
      </c>
      <c r="G104" s="596">
        <v>0</v>
      </c>
      <c r="H104" s="596">
        <v>1</v>
      </c>
      <c r="I104" s="596" t="s">
        <v>261</v>
      </c>
      <c r="J104" s="597">
        <v>45728</v>
      </c>
      <c r="K104" s="458">
        <v>12065</v>
      </c>
      <c r="L104" s="598" t="s">
        <v>158</v>
      </c>
      <c r="M104" s="457" t="s">
        <v>1463</v>
      </c>
      <c r="N104" s="598">
        <v>133048752</v>
      </c>
      <c r="O104" s="599" t="s">
        <v>1461</v>
      </c>
      <c r="P104" s="600">
        <v>5121</v>
      </c>
      <c r="Q104" s="599" t="s">
        <v>260</v>
      </c>
      <c r="R104" s="601" t="s">
        <v>1447</v>
      </c>
      <c r="S104" s="602">
        <v>50000.71</v>
      </c>
      <c r="T104" s="558"/>
    </row>
    <row r="105" spans="2:20" ht="15.75" x14ac:dyDescent="0.25">
      <c r="B105" s="590"/>
      <c r="C105" s="946" t="s">
        <v>289</v>
      </c>
      <c r="D105" s="596">
        <v>100</v>
      </c>
      <c r="E105" s="596">
        <v>12</v>
      </c>
      <c r="F105" s="596">
        <v>1</v>
      </c>
      <c r="G105" s="596">
        <v>0</v>
      </c>
      <c r="H105" s="596">
        <v>1</v>
      </c>
      <c r="I105" s="596" t="s">
        <v>261</v>
      </c>
      <c r="J105" s="597">
        <v>45728</v>
      </c>
      <c r="K105" s="458">
        <v>12045</v>
      </c>
      <c r="L105" s="598" t="s">
        <v>158</v>
      </c>
      <c r="M105" s="461" t="s">
        <v>933</v>
      </c>
      <c r="N105" s="598">
        <v>133048752</v>
      </c>
      <c r="O105" s="599" t="s">
        <v>1461</v>
      </c>
      <c r="P105" s="600">
        <v>5121</v>
      </c>
      <c r="Q105" s="599" t="s">
        <v>260</v>
      </c>
      <c r="R105" s="601" t="s">
        <v>1447</v>
      </c>
      <c r="S105" s="602">
        <v>28979.99</v>
      </c>
      <c r="T105" s="558"/>
    </row>
    <row r="106" spans="2:20" ht="15.75" x14ac:dyDescent="0.25">
      <c r="B106" s="590"/>
      <c r="C106" s="946" t="s">
        <v>289</v>
      </c>
      <c r="D106" s="596">
        <v>100</v>
      </c>
      <c r="E106" s="596">
        <v>12</v>
      </c>
      <c r="F106" s="596">
        <v>1</v>
      </c>
      <c r="G106" s="596">
        <v>0</v>
      </c>
      <c r="H106" s="596">
        <v>1</v>
      </c>
      <c r="I106" s="596" t="s">
        <v>261</v>
      </c>
      <c r="J106" s="597">
        <v>45728</v>
      </c>
      <c r="K106" s="458">
        <v>12057</v>
      </c>
      <c r="L106" s="598" t="s">
        <v>158</v>
      </c>
      <c r="M106" s="461" t="s">
        <v>933</v>
      </c>
      <c r="N106" s="598">
        <v>133048752</v>
      </c>
      <c r="O106" s="599" t="s">
        <v>1461</v>
      </c>
      <c r="P106" s="600">
        <v>5121</v>
      </c>
      <c r="Q106" s="599" t="s">
        <v>260</v>
      </c>
      <c r="R106" s="601" t="s">
        <v>1447</v>
      </c>
      <c r="S106" s="602">
        <v>28979.99</v>
      </c>
      <c r="T106" s="558"/>
    </row>
    <row r="107" spans="2:20" ht="15.75" x14ac:dyDescent="0.25">
      <c r="B107" s="590"/>
      <c r="C107" s="946" t="s">
        <v>289</v>
      </c>
      <c r="D107" s="596">
        <v>100</v>
      </c>
      <c r="E107" s="596">
        <v>12</v>
      </c>
      <c r="F107" s="596">
        <v>1</v>
      </c>
      <c r="G107" s="596">
        <v>0</v>
      </c>
      <c r="H107" s="596">
        <v>1</v>
      </c>
      <c r="I107" s="596" t="s">
        <v>261</v>
      </c>
      <c r="J107" s="597">
        <v>45728</v>
      </c>
      <c r="K107" s="458">
        <v>12051</v>
      </c>
      <c r="L107" s="598" t="s">
        <v>158</v>
      </c>
      <c r="M107" s="461" t="s">
        <v>933</v>
      </c>
      <c r="N107" s="598">
        <v>133048752</v>
      </c>
      <c r="O107" s="599" t="s">
        <v>1461</v>
      </c>
      <c r="P107" s="600">
        <v>5121</v>
      </c>
      <c r="Q107" s="599" t="s">
        <v>260</v>
      </c>
      <c r="R107" s="601" t="s">
        <v>1447</v>
      </c>
      <c r="S107" s="602">
        <v>28979.99</v>
      </c>
      <c r="T107" s="558"/>
    </row>
    <row r="108" spans="2:20" ht="15.75" x14ac:dyDescent="0.25">
      <c r="B108" s="590"/>
      <c r="C108" s="946" t="s">
        <v>289</v>
      </c>
      <c r="D108" s="596">
        <v>100</v>
      </c>
      <c r="E108" s="596">
        <v>12</v>
      </c>
      <c r="F108" s="596">
        <v>1</v>
      </c>
      <c r="G108" s="596">
        <v>0</v>
      </c>
      <c r="H108" s="596">
        <v>1</v>
      </c>
      <c r="I108" s="596" t="s">
        <v>261</v>
      </c>
      <c r="J108" s="597">
        <v>45728</v>
      </c>
      <c r="K108" s="458">
        <v>12058</v>
      </c>
      <c r="L108" s="598" t="s">
        <v>158</v>
      </c>
      <c r="M108" s="461" t="s">
        <v>933</v>
      </c>
      <c r="N108" s="598">
        <v>133048752</v>
      </c>
      <c r="O108" s="599" t="s">
        <v>1461</v>
      </c>
      <c r="P108" s="600">
        <v>5121</v>
      </c>
      <c r="Q108" s="599" t="s">
        <v>260</v>
      </c>
      <c r="R108" s="601" t="s">
        <v>1447</v>
      </c>
      <c r="S108" s="602">
        <v>28979.99</v>
      </c>
      <c r="T108" s="558"/>
    </row>
    <row r="109" spans="2:20" ht="15.75" x14ac:dyDescent="0.25">
      <c r="B109" s="590"/>
      <c r="C109" s="946" t="s">
        <v>289</v>
      </c>
      <c r="D109" s="596">
        <v>100</v>
      </c>
      <c r="E109" s="596">
        <v>12</v>
      </c>
      <c r="F109" s="596">
        <v>1</v>
      </c>
      <c r="G109" s="596">
        <v>0</v>
      </c>
      <c r="H109" s="596">
        <v>1</v>
      </c>
      <c r="I109" s="596" t="s">
        <v>261</v>
      </c>
      <c r="J109" s="597">
        <v>45728</v>
      </c>
      <c r="K109" s="458">
        <v>12054</v>
      </c>
      <c r="L109" s="598" t="s">
        <v>158</v>
      </c>
      <c r="M109" s="461" t="s">
        <v>933</v>
      </c>
      <c r="N109" s="598">
        <v>133048752</v>
      </c>
      <c r="O109" s="599" t="s">
        <v>1461</v>
      </c>
      <c r="P109" s="600">
        <v>5121</v>
      </c>
      <c r="Q109" s="599" t="s">
        <v>260</v>
      </c>
      <c r="R109" s="601" t="s">
        <v>1447</v>
      </c>
      <c r="S109" s="602">
        <v>28979.99</v>
      </c>
      <c r="T109" s="558"/>
    </row>
    <row r="110" spans="2:20" ht="15.75" x14ac:dyDescent="0.25">
      <c r="B110" s="590"/>
      <c r="C110" s="946" t="s">
        <v>289</v>
      </c>
      <c r="D110" s="596">
        <v>100</v>
      </c>
      <c r="E110" s="596">
        <v>12</v>
      </c>
      <c r="F110" s="596">
        <v>1</v>
      </c>
      <c r="G110" s="596">
        <v>0</v>
      </c>
      <c r="H110" s="596">
        <v>1</v>
      </c>
      <c r="I110" s="596" t="s">
        <v>261</v>
      </c>
      <c r="J110" s="597">
        <v>45728</v>
      </c>
      <c r="K110" s="458">
        <v>12060</v>
      </c>
      <c r="L110" s="598" t="s">
        <v>158</v>
      </c>
      <c r="M110" s="461" t="s">
        <v>933</v>
      </c>
      <c r="N110" s="598">
        <v>133048752</v>
      </c>
      <c r="O110" s="599" t="s">
        <v>1461</v>
      </c>
      <c r="P110" s="600">
        <v>5121</v>
      </c>
      <c r="Q110" s="599" t="s">
        <v>260</v>
      </c>
      <c r="R110" s="601" t="s">
        <v>1447</v>
      </c>
      <c r="S110" s="602">
        <v>28979.99</v>
      </c>
      <c r="T110" s="558"/>
    </row>
    <row r="111" spans="2:20" ht="15.75" x14ac:dyDescent="0.25">
      <c r="B111" s="590"/>
      <c r="C111" s="946" t="s">
        <v>289</v>
      </c>
      <c r="D111" s="596">
        <v>100</v>
      </c>
      <c r="E111" s="596">
        <v>12</v>
      </c>
      <c r="F111" s="596">
        <v>1</v>
      </c>
      <c r="G111" s="596">
        <v>0</v>
      </c>
      <c r="H111" s="596">
        <v>1</v>
      </c>
      <c r="I111" s="596" t="s">
        <v>261</v>
      </c>
      <c r="J111" s="597">
        <v>45728</v>
      </c>
      <c r="K111" s="458">
        <v>12048</v>
      </c>
      <c r="L111" s="598" t="s">
        <v>158</v>
      </c>
      <c r="M111" s="461" t="s">
        <v>933</v>
      </c>
      <c r="N111" s="598">
        <v>133048752</v>
      </c>
      <c r="O111" s="599" t="s">
        <v>1461</v>
      </c>
      <c r="P111" s="600">
        <v>5121</v>
      </c>
      <c r="Q111" s="599" t="s">
        <v>260</v>
      </c>
      <c r="R111" s="601" t="s">
        <v>1447</v>
      </c>
      <c r="S111" s="602">
        <v>28979.99</v>
      </c>
      <c r="T111" s="558"/>
    </row>
    <row r="112" spans="2:20" ht="15.75" x14ac:dyDescent="0.25">
      <c r="B112" s="590"/>
      <c r="C112" s="946" t="s">
        <v>289</v>
      </c>
      <c r="D112" s="596">
        <v>100</v>
      </c>
      <c r="E112" s="596">
        <v>12</v>
      </c>
      <c r="F112" s="596">
        <v>1</v>
      </c>
      <c r="G112" s="596">
        <v>0</v>
      </c>
      <c r="H112" s="596">
        <v>1</v>
      </c>
      <c r="I112" s="596" t="s">
        <v>261</v>
      </c>
      <c r="J112" s="597">
        <v>45728</v>
      </c>
      <c r="K112" s="458">
        <v>12052</v>
      </c>
      <c r="L112" s="598" t="s">
        <v>158</v>
      </c>
      <c r="M112" s="461" t="s">
        <v>933</v>
      </c>
      <c r="N112" s="598">
        <v>133048752</v>
      </c>
      <c r="O112" s="599" t="s">
        <v>1461</v>
      </c>
      <c r="P112" s="600">
        <v>5121</v>
      </c>
      <c r="Q112" s="599" t="s">
        <v>260</v>
      </c>
      <c r="R112" s="601" t="s">
        <v>1447</v>
      </c>
      <c r="S112" s="602">
        <v>28979.99</v>
      </c>
      <c r="T112" s="558"/>
    </row>
    <row r="113" spans="2:20" ht="15.75" x14ac:dyDescent="0.25">
      <c r="B113" s="590"/>
      <c r="C113" s="946" t="s">
        <v>289</v>
      </c>
      <c r="D113" s="596">
        <v>100</v>
      </c>
      <c r="E113" s="596">
        <v>12</v>
      </c>
      <c r="F113" s="596">
        <v>1</v>
      </c>
      <c r="G113" s="596">
        <v>0</v>
      </c>
      <c r="H113" s="596">
        <v>1</v>
      </c>
      <c r="I113" s="596" t="s">
        <v>261</v>
      </c>
      <c r="J113" s="597">
        <v>45728</v>
      </c>
      <c r="K113" s="458">
        <v>12043</v>
      </c>
      <c r="L113" s="598" t="s">
        <v>158</v>
      </c>
      <c r="M113" s="461" t="s">
        <v>933</v>
      </c>
      <c r="N113" s="598">
        <v>133048752</v>
      </c>
      <c r="O113" s="599" t="s">
        <v>1461</v>
      </c>
      <c r="P113" s="600">
        <v>5121</v>
      </c>
      <c r="Q113" s="599" t="s">
        <v>260</v>
      </c>
      <c r="R113" s="601" t="s">
        <v>1447</v>
      </c>
      <c r="S113" s="602">
        <v>28979.99</v>
      </c>
      <c r="T113" s="558"/>
    </row>
    <row r="114" spans="2:20" ht="15.75" x14ac:dyDescent="0.25">
      <c r="B114" s="590"/>
      <c r="C114" s="946" t="s">
        <v>289</v>
      </c>
      <c r="D114" s="596">
        <v>100</v>
      </c>
      <c r="E114" s="596">
        <v>12</v>
      </c>
      <c r="F114" s="596">
        <v>1</v>
      </c>
      <c r="G114" s="596">
        <v>0</v>
      </c>
      <c r="H114" s="596">
        <v>1</v>
      </c>
      <c r="I114" s="596" t="s">
        <v>261</v>
      </c>
      <c r="J114" s="597">
        <v>45728</v>
      </c>
      <c r="K114" s="458">
        <v>12056</v>
      </c>
      <c r="L114" s="598" t="s">
        <v>158</v>
      </c>
      <c r="M114" s="461" t="s">
        <v>933</v>
      </c>
      <c r="N114" s="598">
        <v>133048752</v>
      </c>
      <c r="O114" s="599" t="s">
        <v>1461</v>
      </c>
      <c r="P114" s="600">
        <v>5121</v>
      </c>
      <c r="Q114" s="599" t="s">
        <v>260</v>
      </c>
      <c r="R114" s="601" t="s">
        <v>1447</v>
      </c>
      <c r="S114" s="602">
        <v>28979.99</v>
      </c>
      <c r="T114" s="558"/>
    </row>
    <row r="115" spans="2:20" ht="15.75" x14ac:dyDescent="0.25">
      <c r="B115" s="590"/>
      <c r="C115" s="946" t="s">
        <v>289</v>
      </c>
      <c r="D115" s="596">
        <v>100</v>
      </c>
      <c r="E115" s="596">
        <v>12</v>
      </c>
      <c r="F115" s="596">
        <v>1</v>
      </c>
      <c r="G115" s="596">
        <v>0</v>
      </c>
      <c r="H115" s="596">
        <v>1</v>
      </c>
      <c r="I115" s="596" t="s">
        <v>261</v>
      </c>
      <c r="J115" s="597">
        <v>45728</v>
      </c>
      <c r="K115" s="458">
        <v>12049</v>
      </c>
      <c r="L115" s="598" t="s">
        <v>158</v>
      </c>
      <c r="M115" s="461" t="s">
        <v>933</v>
      </c>
      <c r="N115" s="598">
        <v>133048752</v>
      </c>
      <c r="O115" s="599" t="s">
        <v>1461</v>
      </c>
      <c r="P115" s="600">
        <v>5121</v>
      </c>
      <c r="Q115" s="599" t="s">
        <v>260</v>
      </c>
      <c r="R115" s="601" t="s">
        <v>1447</v>
      </c>
      <c r="S115" s="602">
        <v>28979.98</v>
      </c>
      <c r="T115" s="558"/>
    </row>
    <row r="116" spans="2:20" ht="15.75" x14ac:dyDescent="0.25">
      <c r="B116" s="590"/>
      <c r="C116" s="946" t="s">
        <v>289</v>
      </c>
      <c r="D116" s="596">
        <v>100</v>
      </c>
      <c r="E116" s="596">
        <v>12</v>
      </c>
      <c r="F116" s="596">
        <v>1</v>
      </c>
      <c r="G116" s="596">
        <v>0</v>
      </c>
      <c r="H116" s="596">
        <v>1</v>
      </c>
      <c r="I116" s="596" t="s">
        <v>261</v>
      </c>
      <c r="J116" s="597">
        <v>45728</v>
      </c>
      <c r="K116" s="458">
        <v>12041</v>
      </c>
      <c r="L116" s="598" t="s">
        <v>158</v>
      </c>
      <c r="M116" s="457" t="s">
        <v>1464</v>
      </c>
      <c r="N116" s="598">
        <v>133048752</v>
      </c>
      <c r="O116" s="599" t="s">
        <v>1461</v>
      </c>
      <c r="P116" s="600">
        <v>5121</v>
      </c>
      <c r="Q116" s="599" t="s">
        <v>260</v>
      </c>
      <c r="R116" s="601" t="s">
        <v>1447</v>
      </c>
      <c r="S116" s="602">
        <v>18000</v>
      </c>
      <c r="T116" s="558"/>
    </row>
    <row r="117" spans="2:20" ht="15.75" x14ac:dyDescent="0.25">
      <c r="B117" s="590"/>
      <c r="C117" s="946" t="s">
        <v>289</v>
      </c>
      <c r="D117" s="596">
        <v>100</v>
      </c>
      <c r="E117" s="596">
        <v>12</v>
      </c>
      <c r="F117" s="596">
        <v>1</v>
      </c>
      <c r="G117" s="596">
        <v>0</v>
      </c>
      <c r="H117" s="596">
        <v>1</v>
      </c>
      <c r="I117" s="596" t="s">
        <v>261</v>
      </c>
      <c r="J117" s="597">
        <v>45728</v>
      </c>
      <c r="K117" s="458">
        <v>12042</v>
      </c>
      <c r="L117" s="598" t="s">
        <v>158</v>
      </c>
      <c r="M117" s="457" t="s">
        <v>1464</v>
      </c>
      <c r="N117" s="598">
        <v>133048752</v>
      </c>
      <c r="O117" s="599" t="s">
        <v>1461</v>
      </c>
      <c r="P117" s="600">
        <v>5121</v>
      </c>
      <c r="Q117" s="599" t="s">
        <v>260</v>
      </c>
      <c r="R117" s="601" t="s">
        <v>1447</v>
      </c>
      <c r="S117" s="602">
        <v>18000</v>
      </c>
      <c r="T117" s="558"/>
    </row>
    <row r="118" spans="2:20" ht="15.75" x14ac:dyDescent="0.25">
      <c r="B118" s="590"/>
      <c r="C118" s="946" t="s">
        <v>289</v>
      </c>
      <c r="D118" s="596">
        <v>100</v>
      </c>
      <c r="E118" s="596">
        <v>12</v>
      </c>
      <c r="F118" s="596">
        <v>1</v>
      </c>
      <c r="G118" s="596">
        <v>0</v>
      </c>
      <c r="H118" s="596">
        <v>1</v>
      </c>
      <c r="I118" s="596" t="s">
        <v>261</v>
      </c>
      <c r="J118" s="597">
        <v>45728</v>
      </c>
      <c r="K118" s="458">
        <v>12046</v>
      </c>
      <c r="L118" s="598" t="s">
        <v>158</v>
      </c>
      <c r="M118" s="457" t="s">
        <v>1464</v>
      </c>
      <c r="N118" s="598">
        <v>133048752</v>
      </c>
      <c r="O118" s="599" t="s">
        <v>1461</v>
      </c>
      <c r="P118" s="600">
        <v>5121</v>
      </c>
      <c r="Q118" s="599" t="s">
        <v>260</v>
      </c>
      <c r="R118" s="601" t="s">
        <v>1447</v>
      </c>
      <c r="S118" s="602">
        <v>18000</v>
      </c>
      <c r="T118" s="558"/>
    </row>
    <row r="119" spans="2:20" ht="15.75" x14ac:dyDescent="0.25">
      <c r="B119" s="590"/>
      <c r="C119" s="946" t="s">
        <v>289</v>
      </c>
      <c r="D119" s="596">
        <v>100</v>
      </c>
      <c r="E119" s="596">
        <v>12</v>
      </c>
      <c r="F119" s="596">
        <v>1</v>
      </c>
      <c r="G119" s="596">
        <v>0</v>
      </c>
      <c r="H119" s="596">
        <v>1</v>
      </c>
      <c r="I119" s="596" t="s">
        <v>261</v>
      </c>
      <c r="J119" s="597">
        <v>45728</v>
      </c>
      <c r="K119" s="458">
        <v>12059</v>
      </c>
      <c r="L119" s="598" t="s">
        <v>158</v>
      </c>
      <c r="M119" s="457" t="s">
        <v>1464</v>
      </c>
      <c r="N119" s="598">
        <v>133048752</v>
      </c>
      <c r="O119" s="599" t="s">
        <v>1461</v>
      </c>
      <c r="P119" s="600">
        <v>5121</v>
      </c>
      <c r="Q119" s="599" t="s">
        <v>260</v>
      </c>
      <c r="R119" s="601" t="s">
        <v>1447</v>
      </c>
      <c r="S119" s="602">
        <v>18000</v>
      </c>
      <c r="T119" s="558"/>
    </row>
    <row r="120" spans="2:20" ht="15.75" x14ac:dyDescent="0.25">
      <c r="B120" s="590"/>
      <c r="C120" s="946" t="s">
        <v>289</v>
      </c>
      <c r="D120" s="596">
        <v>100</v>
      </c>
      <c r="E120" s="596">
        <v>12</v>
      </c>
      <c r="F120" s="596">
        <v>1</v>
      </c>
      <c r="G120" s="596">
        <v>0</v>
      </c>
      <c r="H120" s="596">
        <v>1</v>
      </c>
      <c r="I120" s="596" t="s">
        <v>261</v>
      </c>
      <c r="J120" s="597">
        <v>45728</v>
      </c>
      <c r="K120" s="458">
        <v>12062</v>
      </c>
      <c r="L120" s="598" t="s">
        <v>158</v>
      </c>
      <c r="M120" s="457" t="s">
        <v>1464</v>
      </c>
      <c r="N120" s="598">
        <v>133048752</v>
      </c>
      <c r="O120" s="599" t="s">
        <v>1461</v>
      </c>
      <c r="P120" s="600">
        <v>5121</v>
      </c>
      <c r="Q120" s="599" t="s">
        <v>260</v>
      </c>
      <c r="R120" s="601" t="s">
        <v>1447</v>
      </c>
      <c r="S120" s="602">
        <v>18000</v>
      </c>
      <c r="T120" s="558"/>
    </row>
    <row r="121" spans="2:20" ht="15.75" x14ac:dyDescent="0.25">
      <c r="B121" s="590"/>
      <c r="C121" s="946" t="s">
        <v>289</v>
      </c>
      <c r="D121" s="596">
        <v>100</v>
      </c>
      <c r="E121" s="596">
        <v>12</v>
      </c>
      <c r="F121" s="596">
        <v>1</v>
      </c>
      <c r="G121" s="596">
        <v>0</v>
      </c>
      <c r="H121" s="596">
        <v>1</v>
      </c>
      <c r="I121" s="596" t="s">
        <v>261</v>
      </c>
      <c r="J121" s="597">
        <v>45728</v>
      </c>
      <c r="K121" s="458">
        <v>12061</v>
      </c>
      <c r="L121" s="598" t="s">
        <v>158</v>
      </c>
      <c r="M121" s="457" t="s">
        <v>1464</v>
      </c>
      <c r="N121" s="598">
        <v>133048752</v>
      </c>
      <c r="O121" s="599" t="s">
        <v>1461</v>
      </c>
      <c r="P121" s="600">
        <v>5121</v>
      </c>
      <c r="Q121" s="599" t="s">
        <v>260</v>
      </c>
      <c r="R121" s="601" t="s">
        <v>1447</v>
      </c>
      <c r="S121" s="602">
        <v>18000</v>
      </c>
      <c r="T121" s="558"/>
    </row>
    <row r="122" spans="2:20" ht="15.75" x14ac:dyDescent="0.25">
      <c r="B122" s="590"/>
      <c r="C122" s="946" t="s">
        <v>289</v>
      </c>
      <c r="D122" s="596">
        <v>100</v>
      </c>
      <c r="E122" s="596">
        <v>12</v>
      </c>
      <c r="F122" s="596">
        <v>1</v>
      </c>
      <c r="G122" s="596">
        <v>0</v>
      </c>
      <c r="H122" s="596">
        <v>1</v>
      </c>
      <c r="I122" s="596" t="s">
        <v>261</v>
      </c>
      <c r="J122" s="597">
        <v>45728</v>
      </c>
      <c r="K122" s="458">
        <v>12047</v>
      </c>
      <c r="L122" s="598" t="s">
        <v>158</v>
      </c>
      <c r="M122" s="457" t="s">
        <v>1464</v>
      </c>
      <c r="N122" s="598">
        <v>133048752</v>
      </c>
      <c r="O122" s="599" t="s">
        <v>1461</v>
      </c>
      <c r="P122" s="600">
        <v>5121</v>
      </c>
      <c r="Q122" s="599" t="s">
        <v>260</v>
      </c>
      <c r="R122" s="601" t="s">
        <v>1447</v>
      </c>
      <c r="S122" s="602">
        <v>18000</v>
      </c>
      <c r="T122" s="558"/>
    </row>
    <row r="123" spans="2:20" ht="15.75" x14ac:dyDescent="0.25">
      <c r="B123" s="590"/>
      <c r="C123" s="946" t="s">
        <v>289</v>
      </c>
      <c r="D123" s="596">
        <v>100</v>
      </c>
      <c r="E123" s="596">
        <v>12</v>
      </c>
      <c r="F123" s="596">
        <v>1</v>
      </c>
      <c r="G123" s="596">
        <v>0</v>
      </c>
      <c r="H123" s="596">
        <v>1</v>
      </c>
      <c r="I123" s="596" t="s">
        <v>261</v>
      </c>
      <c r="J123" s="597">
        <v>45728</v>
      </c>
      <c r="K123" s="458">
        <v>12053</v>
      </c>
      <c r="L123" s="598" t="s">
        <v>158</v>
      </c>
      <c r="M123" s="457" t="s">
        <v>1464</v>
      </c>
      <c r="N123" s="598">
        <v>133048752</v>
      </c>
      <c r="O123" s="599" t="s">
        <v>1461</v>
      </c>
      <c r="P123" s="600">
        <v>5121</v>
      </c>
      <c r="Q123" s="599" t="s">
        <v>260</v>
      </c>
      <c r="R123" s="601" t="s">
        <v>1447</v>
      </c>
      <c r="S123" s="602">
        <v>18000</v>
      </c>
      <c r="T123" s="558"/>
    </row>
    <row r="124" spans="2:20" ht="15.75" x14ac:dyDescent="0.25">
      <c r="B124" s="590"/>
      <c r="C124" s="946" t="s">
        <v>289</v>
      </c>
      <c r="D124" s="596">
        <v>100</v>
      </c>
      <c r="E124" s="596">
        <v>12</v>
      </c>
      <c r="F124" s="596">
        <v>1</v>
      </c>
      <c r="G124" s="596">
        <v>0</v>
      </c>
      <c r="H124" s="596">
        <v>1</v>
      </c>
      <c r="I124" s="596" t="s">
        <v>261</v>
      </c>
      <c r="J124" s="597">
        <v>45728</v>
      </c>
      <c r="K124" s="458">
        <v>12044</v>
      </c>
      <c r="L124" s="598" t="s">
        <v>158</v>
      </c>
      <c r="M124" s="457" t="s">
        <v>1464</v>
      </c>
      <c r="N124" s="598">
        <v>133048752</v>
      </c>
      <c r="O124" s="599" t="s">
        <v>1461</v>
      </c>
      <c r="P124" s="600">
        <v>5121</v>
      </c>
      <c r="Q124" s="599" t="s">
        <v>260</v>
      </c>
      <c r="R124" s="601" t="s">
        <v>1447</v>
      </c>
      <c r="S124" s="602">
        <v>18000</v>
      </c>
      <c r="T124" s="558"/>
    </row>
    <row r="125" spans="2:20" ht="15.75" x14ac:dyDescent="0.25">
      <c r="B125" s="590"/>
      <c r="C125" s="946" t="s">
        <v>289</v>
      </c>
      <c r="D125" s="596">
        <v>100</v>
      </c>
      <c r="E125" s="596">
        <v>12</v>
      </c>
      <c r="F125" s="596">
        <v>1</v>
      </c>
      <c r="G125" s="596">
        <v>0</v>
      </c>
      <c r="H125" s="596">
        <v>1</v>
      </c>
      <c r="I125" s="596" t="s">
        <v>261</v>
      </c>
      <c r="J125" s="597">
        <v>45728</v>
      </c>
      <c r="K125" s="458">
        <v>12055</v>
      </c>
      <c r="L125" s="598" t="s">
        <v>158</v>
      </c>
      <c r="M125" s="457" t="s">
        <v>1464</v>
      </c>
      <c r="N125" s="598">
        <v>133048752</v>
      </c>
      <c r="O125" s="599" t="s">
        <v>1461</v>
      </c>
      <c r="P125" s="600">
        <v>5121</v>
      </c>
      <c r="Q125" s="599" t="s">
        <v>260</v>
      </c>
      <c r="R125" s="601" t="s">
        <v>1447</v>
      </c>
      <c r="S125" s="602">
        <v>18000</v>
      </c>
      <c r="T125" s="558"/>
    </row>
    <row r="126" spans="2:20" ht="15.75" x14ac:dyDescent="0.25">
      <c r="B126" s="590"/>
      <c r="C126" s="946" t="s">
        <v>289</v>
      </c>
      <c r="D126" s="596">
        <v>100</v>
      </c>
      <c r="E126" s="596">
        <v>12</v>
      </c>
      <c r="F126" s="596">
        <v>1</v>
      </c>
      <c r="G126" s="596">
        <v>0</v>
      </c>
      <c r="H126" s="596">
        <v>1</v>
      </c>
      <c r="I126" s="596" t="s">
        <v>261</v>
      </c>
      <c r="J126" s="597">
        <v>45728</v>
      </c>
      <c r="K126" s="458">
        <v>12050</v>
      </c>
      <c r="L126" s="598" t="s">
        <v>158</v>
      </c>
      <c r="M126" s="457" t="s">
        <v>1464</v>
      </c>
      <c r="N126" s="598">
        <v>133048752</v>
      </c>
      <c r="O126" s="599" t="s">
        <v>1461</v>
      </c>
      <c r="P126" s="600">
        <v>5121</v>
      </c>
      <c r="Q126" s="599" t="s">
        <v>260</v>
      </c>
      <c r="R126" s="601" t="s">
        <v>1447</v>
      </c>
      <c r="S126" s="602">
        <v>18000</v>
      </c>
      <c r="T126" s="558"/>
    </row>
    <row r="127" spans="2:20" ht="15.75" x14ac:dyDescent="0.25">
      <c r="B127" s="590"/>
      <c r="C127" s="946" t="s">
        <v>289</v>
      </c>
      <c r="D127" s="596">
        <v>100</v>
      </c>
      <c r="E127" s="596">
        <v>12</v>
      </c>
      <c r="F127" s="596">
        <v>1</v>
      </c>
      <c r="G127" s="596">
        <v>0</v>
      </c>
      <c r="H127" s="596">
        <v>1</v>
      </c>
      <c r="I127" s="596" t="s">
        <v>261</v>
      </c>
      <c r="J127" s="597">
        <v>45728</v>
      </c>
      <c r="K127" s="458">
        <v>12136</v>
      </c>
      <c r="L127" s="598" t="s">
        <v>158</v>
      </c>
      <c r="M127" s="457" t="s">
        <v>1465</v>
      </c>
      <c r="N127" s="598">
        <v>133048752</v>
      </c>
      <c r="O127" s="599" t="s">
        <v>1461</v>
      </c>
      <c r="P127" s="600">
        <v>5121</v>
      </c>
      <c r="Q127" s="599" t="s">
        <v>260</v>
      </c>
      <c r="R127" s="601" t="s">
        <v>1447</v>
      </c>
      <c r="S127" s="602">
        <v>31395.08</v>
      </c>
      <c r="T127" s="558"/>
    </row>
    <row r="128" spans="2:20" ht="15.75" x14ac:dyDescent="0.25">
      <c r="B128" s="590"/>
      <c r="C128" s="946" t="s">
        <v>289</v>
      </c>
      <c r="D128" s="596">
        <v>100</v>
      </c>
      <c r="E128" s="596">
        <v>12</v>
      </c>
      <c r="F128" s="596">
        <v>1</v>
      </c>
      <c r="G128" s="596">
        <v>0</v>
      </c>
      <c r="H128" s="596">
        <v>1</v>
      </c>
      <c r="I128" s="596" t="s">
        <v>261</v>
      </c>
      <c r="J128" s="597">
        <v>45728</v>
      </c>
      <c r="K128" s="458">
        <v>12137</v>
      </c>
      <c r="L128" s="598" t="s">
        <v>158</v>
      </c>
      <c r="M128" s="457" t="s">
        <v>1465</v>
      </c>
      <c r="N128" s="598">
        <v>133048752</v>
      </c>
      <c r="O128" s="599" t="s">
        <v>1461</v>
      </c>
      <c r="P128" s="600">
        <v>5121</v>
      </c>
      <c r="Q128" s="599" t="s">
        <v>260</v>
      </c>
      <c r="R128" s="601" t="s">
        <v>1447</v>
      </c>
      <c r="S128" s="602">
        <v>31395.08</v>
      </c>
      <c r="T128" s="558"/>
    </row>
    <row r="129" spans="2:20" ht="15.75" x14ac:dyDescent="0.25">
      <c r="B129" s="590"/>
      <c r="C129" s="946" t="s">
        <v>289</v>
      </c>
      <c r="D129" s="596">
        <v>100</v>
      </c>
      <c r="E129" s="596">
        <v>12</v>
      </c>
      <c r="F129" s="596">
        <v>1</v>
      </c>
      <c r="G129" s="596">
        <v>0</v>
      </c>
      <c r="H129" s="596">
        <v>1</v>
      </c>
      <c r="I129" s="596" t="s">
        <v>261</v>
      </c>
      <c r="J129" s="597">
        <v>45728</v>
      </c>
      <c r="K129" s="458">
        <v>12138</v>
      </c>
      <c r="L129" s="598" t="s">
        <v>158</v>
      </c>
      <c r="M129" s="457" t="s">
        <v>1466</v>
      </c>
      <c r="N129" s="598">
        <v>133048752</v>
      </c>
      <c r="O129" s="599" t="s">
        <v>1461</v>
      </c>
      <c r="P129" s="600">
        <v>5121</v>
      </c>
      <c r="Q129" s="599" t="s">
        <v>260</v>
      </c>
      <c r="R129" s="601" t="s">
        <v>1447</v>
      </c>
      <c r="S129" s="602">
        <v>31395.08</v>
      </c>
      <c r="T129" s="558"/>
    </row>
    <row r="130" spans="2:20" ht="15.75" x14ac:dyDescent="0.25">
      <c r="B130" s="590"/>
      <c r="C130" s="946" t="s">
        <v>289</v>
      </c>
      <c r="D130" s="596">
        <v>100</v>
      </c>
      <c r="E130" s="596">
        <v>12</v>
      </c>
      <c r="F130" s="596">
        <v>1</v>
      </c>
      <c r="G130" s="596">
        <v>0</v>
      </c>
      <c r="H130" s="596">
        <v>1</v>
      </c>
      <c r="I130" s="596" t="s">
        <v>261</v>
      </c>
      <c r="J130" s="597">
        <v>45728</v>
      </c>
      <c r="K130" s="458">
        <v>12139</v>
      </c>
      <c r="L130" s="598" t="s">
        <v>158</v>
      </c>
      <c r="M130" s="457" t="s">
        <v>1466</v>
      </c>
      <c r="N130" s="598">
        <v>133048752</v>
      </c>
      <c r="O130" s="599" t="s">
        <v>1461</v>
      </c>
      <c r="P130" s="600">
        <v>5121</v>
      </c>
      <c r="Q130" s="599" t="s">
        <v>260</v>
      </c>
      <c r="R130" s="601" t="s">
        <v>1447</v>
      </c>
      <c r="S130" s="602">
        <v>31395.08</v>
      </c>
      <c r="T130" s="558"/>
    </row>
    <row r="131" spans="2:20" ht="15.75" x14ac:dyDescent="0.25">
      <c r="B131" s="590"/>
      <c r="C131" s="946" t="s">
        <v>289</v>
      </c>
      <c r="D131" s="596">
        <v>100</v>
      </c>
      <c r="E131" s="596">
        <v>12</v>
      </c>
      <c r="F131" s="596">
        <v>1</v>
      </c>
      <c r="G131" s="596">
        <v>0</v>
      </c>
      <c r="H131" s="596">
        <v>1</v>
      </c>
      <c r="I131" s="596" t="s">
        <v>261</v>
      </c>
      <c r="J131" s="597">
        <v>45728</v>
      </c>
      <c r="K131" s="458">
        <v>12140</v>
      </c>
      <c r="L131" s="598" t="s">
        <v>158</v>
      </c>
      <c r="M131" s="457" t="s">
        <v>1466</v>
      </c>
      <c r="N131" s="598">
        <v>133048752</v>
      </c>
      <c r="O131" s="599" t="s">
        <v>1461</v>
      </c>
      <c r="P131" s="600">
        <v>5121</v>
      </c>
      <c r="Q131" s="599" t="s">
        <v>260</v>
      </c>
      <c r="R131" s="601" t="s">
        <v>1447</v>
      </c>
      <c r="S131" s="602">
        <v>31395.08</v>
      </c>
      <c r="T131" s="558"/>
    </row>
    <row r="132" spans="2:20" ht="15.75" x14ac:dyDescent="0.25">
      <c r="B132" s="590"/>
      <c r="C132" s="946" t="s">
        <v>289</v>
      </c>
      <c r="D132" s="596">
        <v>100</v>
      </c>
      <c r="E132" s="596">
        <v>12</v>
      </c>
      <c r="F132" s="596">
        <v>1</v>
      </c>
      <c r="G132" s="596">
        <v>0</v>
      </c>
      <c r="H132" s="596">
        <v>1</v>
      </c>
      <c r="I132" s="596" t="s">
        <v>261</v>
      </c>
      <c r="J132" s="597">
        <v>45728</v>
      </c>
      <c r="K132" s="458">
        <v>12141</v>
      </c>
      <c r="L132" s="598" t="s">
        <v>158</v>
      </c>
      <c r="M132" s="457" t="s">
        <v>1466</v>
      </c>
      <c r="N132" s="598">
        <v>133048752</v>
      </c>
      <c r="O132" s="599" t="s">
        <v>1461</v>
      </c>
      <c r="P132" s="600">
        <v>5121</v>
      </c>
      <c r="Q132" s="599" t="s">
        <v>260</v>
      </c>
      <c r="R132" s="601" t="s">
        <v>1447</v>
      </c>
      <c r="S132" s="602">
        <v>31395.08</v>
      </c>
      <c r="T132" s="558"/>
    </row>
    <row r="133" spans="2:20" ht="15.75" x14ac:dyDescent="0.25">
      <c r="B133" s="590"/>
      <c r="C133" s="946" t="s">
        <v>289</v>
      </c>
      <c r="D133" s="596">
        <v>100</v>
      </c>
      <c r="E133" s="596">
        <v>12</v>
      </c>
      <c r="F133" s="596">
        <v>1</v>
      </c>
      <c r="G133" s="596">
        <v>0</v>
      </c>
      <c r="H133" s="596">
        <v>1</v>
      </c>
      <c r="I133" s="596" t="s">
        <v>261</v>
      </c>
      <c r="J133" s="597">
        <v>45728</v>
      </c>
      <c r="K133" s="458">
        <v>12142</v>
      </c>
      <c r="L133" s="598" t="s">
        <v>158</v>
      </c>
      <c r="M133" s="457" t="s">
        <v>1466</v>
      </c>
      <c r="N133" s="598">
        <v>133048752</v>
      </c>
      <c r="O133" s="599" t="s">
        <v>1461</v>
      </c>
      <c r="P133" s="600">
        <v>5121</v>
      </c>
      <c r="Q133" s="599" t="s">
        <v>260</v>
      </c>
      <c r="R133" s="601" t="s">
        <v>1447</v>
      </c>
      <c r="S133" s="602">
        <v>31395.08</v>
      </c>
      <c r="T133" s="558"/>
    </row>
    <row r="134" spans="2:20" ht="15.75" x14ac:dyDescent="0.25">
      <c r="B134" s="590"/>
      <c r="C134" s="946" t="s">
        <v>289</v>
      </c>
      <c r="D134" s="596">
        <v>100</v>
      </c>
      <c r="E134" s="596">
        <v>12</v>
      </c>
      <c r="F134" s="596">
        <v>1</v>
      </c>
      <c r="G134" s="596">
        <v>0</v>
      </c>
      <c r="H134" s="596">
        <v>1</v>
      </c>
      <c r="I134" s="596" t="s">
        <v>261</v>
      </c>
      <c r="J134" s="597">
        <v>45728</v>
      </c>
      <c r="K134" s="458">
        <v>12143</v>
      </c>
      <c r="L134" s="598" t="s">
        <v>158</v>
      </c>
      <c r="M134" s="457" t="s">
        <v>1466</v>
      </c>
      <c r="N134" s="598">
        <v>133048752</v>
      </c>
      <c r="O134" s="599" t="s">
        <v>1461</v>
      </c>
      <c r="P134" s="600">
        <v>5121</v>
      </c>
      <c r="Q134" s="599" t="s">
        <v>260</v>
      </c>
      <c r="R134" s="601" t="s">
        <v>1447</v>
      </c>
      <c r="S134" s="602">
        <v>31395.08</v>
      </c>
      <c r="T134" s="558"/>
    </row>
    <row r="135" spans="2:20" ht="15.75" x14ac:dyDescent="0.25">
      <c r="B135" s="590"/>
      <c r="C135" s="946" t="s">
        <v>289</v>
      </c>
      <c r="D135" s="596">
        <v>100</v>
      </c>
      <c r="E135" s="596">
        <v>12</v>
      </c>
      <c r="F135" s="596">
        <v>1</v>
      </c>
      <c r="G135" s="596">
        <v>0</v>
      </c>
      <c r="H135" s="596">
        <v>1</v>
      </c>
      <c r="I135" s="596" t="s">
        <v>261</v>
      </c>
      <c r="J135" s="597">
        <v>45728</v>
      </c>
      <c r="K135" s="458">
        <v>12144</v>
      </c>
      <c r="L135" s="598" t="s">
        <v>158</v>
      </c>
      <c r="M135" s="457" t="s">
        <v>1466</v>
      </c>
      <c r="N135" s="598">
        <v>133048752</v>
      </c>
      <c r="O135" s="599" t="s">
        <v>1461</v>
      </c>
      <c r="P135" s="600">
        <v>5121</v>
      </c>
      <c r="Q135" s="599" t="s">
        <v>260</v>
      </c>
      <c r="R135" s="601" t="s">
        <v>1447</v>
      </c>
      <c r="S135" s="602">
        <v>31395.08</v>
      </c>
      <c r="T135" s="558"/>
    </row>
    <row r="136" spans="2:20" ht="15.75" x14ac:dyDescent="0.25">
      <c r="B136" s="590"/>
      <c r="C136" s="946" t="s">
        <v>289</v>
      </c>
      <c r="D136" s="596">
        <v>100</v>
      </c>
      <c r="E136" s="596">
        <v>12</v>
      </c>
      <c r="F136" s="596">
        <v>1</v>
      </c>
      <c r="G136" s="596">
        <v>0</v>
      </c>
      <c r="H136" s="596">
        <v>1</v>
      </c>
      <c r="I136" s="596" t="s">
        <v>261</v>
      </c>
      <c r="J136" s="597">
        <v>45728</v>
      </c>
      <c r="K136" s="458">
        <v>12145</v>
      </c>
      <c r="L136" s="598" t="s">
        <v>158</v>
      </c>
      <c r="M136" s="457" t="s">
        <v>1466</v>
      </c>
      <c r="N136" s="598">
        <v>133048752</v>
      </c>
      <c r="O136" s="599" t="s">
        <v>1461</v>
      </c>
      <c r="P136" s="600">
        <v>5121</v>
      </c>
      <c r="Q136" s="599" t="s">
        <v>260</v>
      </c>
      <c r="R136" s="601" t="s">
        <v>1447</v>
      </c>
      <c r="S136" s="602">
        <v>31395.08</v>
      </c>
      <c r="T136" s="558"/>
    </row>
    <row r="137" spans="2:20" ht="15.75" x14ac:dyDescent="0.25">
      <c r="B137" s="590"/>
      <c r="C137" s="946" t="s">
        <v>289</v>
      </c>
      <c r="D137" s="596">
        <v>100</v>
      </c>
      <c r="E137" s="596">
        <v>12</v>
      </c>
      <c r="F137" s="596">
        <v>1</v>
      </c>
      <c r="G137" s="596">
        <v>0</v>
      </c>
      <c r="H137" s="596">
        <v>1</v>
      </c>
      <c r="I137" s="596" t="s">
        <v>261</v>
      </c>
      <c r="J137" s="597">
        <v>45728</v>
      </c>
      <c r="K137" s="458">
        <v>12146</v>
      </c>
      <c r="L137" s="598" t="s">
        <v>158</v>
      </c>
      <c r="M137" s="457" t="s">
        <v>1466</v>
      </c>
      <c r="N137" s="598">
        <v>133048752</v>
      </c>
      <c r="O137" s="599" t="s">
        <v>1461</v>
      </c>
      <c r="P137" s="600">
        <v>5121</v>
      </c>
      <c r="Q137" s="599" t="s">
        <v>260</v>
      </c>
      <c r="R137" s="601" t="s">
        <v>1447</v>
      </c>
      <c r="S137" s="602">
        <v>31395.08</v>
      </c>
      <c r="T137" s="558"/>
    </row>
    <row r="138" spans="2:20" ht="15.75" x14ac:dyDescent="0.25">
      <c r="B138" s="590"/>
      <c r="C138" s="946" t="s">
        <v>289</v>
      </c>
      <c r="D138" s="596">
        <v>100</v>
      </c>
      <c r="E138" s="596">
        <v>12</v>
      </c>
      <c r="F138" s="596">
        <v>1</v>
      </c>
      <c r="G138" s="596">
        <v>0</v>
      </c>
      <c r="H138" s="596">
        <v>1</v>
      </c>
      <c r="I138" s="596" t="s">
        <v>261</v>
      </c>
      <c r="J138" s="597">
        <v>45728</v>
      </c>
      <c r="K138" s="458">
        <v>12147</v>
      </c>
      <c r="L138" s="598" t="s">
        <v>158</v>
      </c>
      <c r="M138" s="457" t="s">
        <v>1466</v>
      </c>
      <c r="N138" s="598">
        <v>133048752</v>
      </c>
      <c r="O138" s="599" t="s">
        <v>1461</v>
      </c>
      <c r="P138" s="600">
        <v>5121</v>
      </c>
      <c r="Q138" s="599" t="s">
        <v>260</v>
      </c>
      <c r="R138" s="601" t="s">
        <v>1447</v>
      </c>
      <c r="S138" s="602">
        <v>31395.08</v>
      </c>
      <c r="T138" s="558"/>
    </row>
    <row r="139" spans="2:20" ht="15.75" x14ac:dyDescent="0.25">
      <c r="B139" s="590"/>
      <c r="C139" s="946" t="s">
        <v>289</v>
      </c>
      <c r="D139" s="596">
        <v>100</v>
      </c>
      <c r="E139" s="596">
        <v>12</v>
      </c>
      <c r="F139" s="596">
        <v>1</v>
      </c>
      <c r="G139" s="596">
        <v>0</v>
      </c>
      <c r="H139" s="596">
        <v>1</v>
      </c>
      <c r="I139" s="596" t="s">
        <v>261</v>
      </c>
      <c r="J139" s="597">
        <v>45728</v>
      </c>
      <c r="K139" s="458">
        <v>12148</v>
      </c>
      <c r="L139" s="598" t="s">
        <v>158</v>
      </c>
      <c r="M139" s="457" t="s">
        <v>1466</v>
      </c>
      <c r="N139" s="598">
        <v>133048752</v>
      </c>
      <c r="O139" s="599" t="s">
        <v>1461</v>
      </c>
      <c r="P139" s="600">
        <v>5121</v>
      </c>
      <c r="Q139" s="599" t="s">
        <v>260</v>
      </c>
      <c r="R139" s="601" t="s">
        <v>1447</v>
      </c>
      <c r="S139" s="602">
        <v>31395.08</v>
      </c>
      <c r="T139" s="558"/>
    </row>
    <row r="140" spans="2:20" ht="15.75" x14ac:dyDescent="0.25">
      <c r="B140" s="590"/>
      <c r="C140" s="946" t="s">
        <v>289</v>
      </c>
      <c r="D140" s="596">
        <v>100</v>
      </c>
      <c r="E140" s="596">
        <v>12</v>
      </c>
      <c r="F140" s="596">
        <v>1</v>
      </c>
      <c r="G140" s="596">
        <v>0</v>
      </c>
      <c r="H140" s="596">
        <v>1</v>
      </c>
      <c r="I140" s="596" t="s">
        <v>261</v>
      </c>
      <c r="J140" s="597">
        <v>45728</v>
      </c>
      <c r="K140" s="458" t="s">
        <v>80</v>
      </c>
      <c r="L140" s="598" t="s">
        <v>158</v>
      </c>
      <c r="M140" s="457" t="s">
        <v>1466</v>
      </c>
      <c r="N140" s="598">
        <v>133048752</v>
      </c>
      <c r="O140" s="599" t="s">
        <v>1461</v>
      </c>
      <c r="P140" s="600">
        <v>5121</v>
      </c>
      <c r="Q140" s="599" t="s">
        <v>260</v>
      </c>
      <c r="R140" s="601" t="s">
        <v>1447</v>
      </c>
      <c r="S140" s="602">
        <v>31395.08</v>
      </c>
      <c r="T140" s="558"/>
    </row>
    <row r="141" spans="2:20" ht="15.75" x14ac:dyDescent="0.25">
      <c r="B141" s="590"/>
      <c r="C141" s="946" t="s">
        <v>289</v>
      </c>
      <c r="D141" s="596">
        <v>100</v>
      </c>
      <c r="E141" s="596">
        <v>12</v>
      </c>
      <c r="F141" s="596">
        <v>1</v>
      </c>
      <c r="G141" s="596">
        <v>0</v>
      </c>
      <c r="H141" s="596">
        <v>1</v>
      </c>
      <c r="I141" s="596" t="s">
        <v>261</v>
      </c>
      <c r="J141" s="597">
        <v>45728</v>
      </c>
      <c r="K141" s="458">
        <v>12150</v>
      </c>
      <c r="L141" s="598" t="s">
        <v>158</v>
      </c>
      <c r="M141" s="457" t="s">
        <v>1466</v>
      </c>
      <c r="N141" s="598">
        <v>133048752</v>
      </c>
      <c r="O141" s="599" t="s">
        <v>1461</v>
      </c>
      <c r="P141" s="600">
        <v>5121</v>
      </c>
      <c r="Q141" s="599" t="s">
        <v>260</v>
      </c>
      <c r="R141" s="601" t="s">
        <v>1447</v>
      </c>
      <c r="S141" s="602">
        <v>31395.08</v>
      </c>
      <c r="T141" s="558"/>
    </row>
    <row r="142" spans="2:20" ht="15.75" x14ac:dyDescent="0.25">
      <c r="B142" s="590"/>
      <c r="C142" s="946" t="s">
        <v>289</v>
      </c>
      <c r="D142" s="596">
        <v>100</v>
      </c>
      <c r="E142" s="596">
        <v>12</v>
      </c>
      <c r="F142" s="596">
        <v>1</v>
      </c>
      <c r="G142" s="596">
        <v>0</v>
      </c>
      <c r="H142" s="596">
        <v>1</v>
      </c>
      <c r="I142" s="596" t="s">
        <v>264</v>
      </c>
      <c r="J142" s="597">
        <v>45729</v>
      </c>
      <c r="K142" s="458" t="s">
        <v>1467</v>
      </c>
      <c r="L142" s="598" t="s">
        <v>158</v>
      </c>
      <c r="M142" s="457" t="s">
        <v>1468</v>
      </c>
      <c r="N142" s="598">
        <v>132033558</v>
      </c>
      <c r="O142" s="599" t="s">
        <v>1469</v>
      </c>
      <c r="P142" s="600">
        <v>6021</v>
      </c>
      <c r="Q142" s="599" t="s">
        <v>263</v>
      </c>
      <c r="R142" s="601" t="s">
        <v>1447</v>
      </c>
      <c r="S142" s="602">
        <v>17691.66</v>
      </c>
      <c r="T142" s="558"/>
    </row>
    <row r="143" spans="2:20" ht="15.75" x14ac:dyDescent="0.25">
      <c r="B143" s="590"/>
      <c r="C143" s="946" t="s">
        <v>289</v>
      </c>
      <c r="D143" s="596">
        <v>100</v>
      </c>
      <c r="E143" s="596">
        <v>12</v>
      </c>
      <c r="F143" s="596">
        <v>1</v>
      </c>
      <c r="G143" s="596">
        <v>0</v>
      </c>
      <c r="H143" s="596">
        <v>1</v>
      </c>
      <c r="I143" s="596" t="s">
        <v>264</v>
      </c>
      <c r="J143" s="597">
        <v>45729</v>
      </c>
      <c r="K143" s="458" t="s">
        <v>1470</v>
      </c>
      <c r="L143" s="598" t="s">
        <v>158</v>
      </c>
      <c r="M143" s="457" t="s">
        <v>1468</v>
      </c>
      <c r="N143" s="598">
        <v>132033558</v>
      </c>
      <c r="O143" s="599" t="s">
        <v>1469</v>
      </c>
      <c r="P143" s="600">
        <v>6021</v>
      </c>
      <c r="Q143" s="599" t="s">
        <v>263</v>
      </c>
      <c r="R143" s="601" t="s">
        <v>1447</v>
      </c>
      <c r="S143" s="602">
        <v>17691.66</v>
      </c>
      <c r="T143" s="558"/>
    </row>
    <row r="144" spans="2:20" ht="15.75" x14ac:dyDescent="0.25">
      <c r="B144" s="590"/>
      <c r="C144" s="946" t="s">
        <v>289</v>
      </c>
      <c r="D144" s="596">
        <v>100</v>
      </c>
      <c r="E144" s="596">
        <v>12</v>
      </c>
      <c r="F144" s="596">
        <v>1</v>
      </c>
      <c r="G144" s="596">
        <v>0</v>
      </c>
      <c r="H144" s="596">
        <v>1</v>
      </c>
      <c r="I144" s="596" t="s">
        <v>264</v>
      </c>
      <c r="J144" s="597">
        <v>45729</v>
      </c>
      <c r="K144" s="458" t="s">
        <v>1471</v>
      </c>
      <c r="L144" s="598" t="s">
        <v>158</v>
      </c>
      <c r="M144" s="457" t="s">
        <v>1468</v>
      </c>
      <c r="N144" s="598">
        <v>132033558</v>
      </c>
      <c r="O144" s="599" t="s">
        <v>1469</v>
      </c>
      <c r="P144" s="600">
        <v>6021</v>
      </c>
      <c r="Q144" s="599" t="s">
        <v>263</v>
      </c>
      <c r="R144" s="601" t="s">
        <v>1447</v>
      </c>
      <c r="S144" s="602">
        <v>17691.66</v>
      </c>
      <c r="T144" s="558"/>
    </row>
    <row r="145" spans="2:20" ht="15.75" x14ac:dyDescent="0.25">
      <c r="B145" s="590"/>
      <c r="C145" s="946" t="s">
        <v>289</v>
      </c>
      <c r="D145" s="596">
        <v>100</v>
      </c>
      <c r="E145" s="596">
        <v>12</v>
      </c>
      <c r="F145" s="596">
        <v>1</v>
      </c>
      <c r="G145" s="596">
        <v>0</v>
      </c>
      <c r="H145" s="596">
        <v>1</v>
      </c>
      <c r="I145" s="596" t="s">
        <v>264</v>
      </c>
      <c r="J145" s="597">
        <v>45729</v>
      </c>
      <c r="K145" s="458" t="s">
        <v>1472</v>
      </c>
      <c r="L145" s="598" t="s">
        <v>158</v>
      </c>
      <c r="M145" s="457" t="s">
        <v>1468</v>
      </c>
      <c r="N145" s="598">
        <v>132033558</v>
      </c>
      <c r="O145" s="599" t="s">
        <v>1469</v>
      </c>
      <c r="P145" s="600">
        <v>6021</v>
      </c>
      <c r="Q145" s="599" t="s">
        <v>263</v>
      </c>
      <c r="R145" s="601" t="s">
        <v>1447</v>
      </c>
      <c r="S145" s="602">
        <v>17691.66</v>
      </c>
      <c r="T145" s="558"/>
    </row>
    <row r="146" spans="2:20" ht="15.75" x14ac:dyDescent="0.25">
      <c r="B146" s="590"/>
      <c r="C146" s="946" t="s">
        <v>289</v>
      </c>
      <c r="D146" s="596">
        <v>100</v>
      </c>
      <c r="E146" s="596">
        <v>12</v>
      </c>
      <c r="F146" s="596">
        <v>1</v>
      </c>
      <c r="G146" s="596">
        <v>0</v>
      </c>
      <c r="H146" s="596">
        <v>1</v>
      </c>
      <c r="I146" s="596" t="s">
        <v>264</v>
      </c>
      <c r="J146" s="597">
        <v>45729</v>
      </c>
      <c r="K146" s="458" t="s">
        <v>1473</v>
      </c>
      <c r="L146" s="598" t="s">
        <v>158</v>
      </c>
      <c r="M146" s="457" t="s">
        <v>1468</v>
      </c>
      <c r="N146" s="598">
        <v>132033558</v>
      </c>
      <c r="O146" s="599" t="s">
        <v>1469</v>
      </c>
      <c r="P146" s="600">
        <v>6021</v>
      </c>
      <c r="Q146" s="599" t="s">
        <v>263</v>
      </c>
      <c r="R146" s="601" t="s">
        <v>1447</v>
      </c>
      <c r="S146" s="602">
        <v>17691.66</v>
      </c>
      <c r="T146" s="558"/>
    </row>
    <row r="147" spans="2:20" ht="15.75" x14ac:dyDescent="0.25">
      <c r="B147" s="590"/>
      <c r="C147" s="946" t="s">
        <v>289</v>
      </c>
      <c r="D147" s="596">
        <v>100</v>
      </c>
      <c r="E147" s="596">
        <v>12</v>
      </c>
      <c r="F147" s="596">
        <v>1</v>
      </c>
      <c r="G147" s="596">
        <v>0</v>
      </c>
      <c r="H147" s="596">
        <v>1</v>
      </c>
      <c r="I147" s="596" t="s">
        <v>264</v>
      </c>
      <c r="J147" s="597">
        <v>45729</v>
      </c>
      <c r="K147" s="458" t="s">
        <v>1474</v>
      </c>
      <c r="L147" s="598" t="s">
        <v>158</v>
      </c>
      <c r="M147" s="457" t="s">
        <v>1475</v>
      </c>
      <c r="N147" s="598">
        <v>132033558</v>
      </c>
      <c r="O147" s="599" t="s">
        <v>1469</v>
      </c>
      <c r="P147" s="600">
        <v>6021</v>
      </c>
      <c r="Q147" s="599" t="s">
        <v>263</v>
      </c>
      <c r="R147" s="601" t="s">
        <v>1447</v>
      </c>
      <c r="S147" s="602">
        <v>12510.16</v>
      </c>
      <c r="T147" s="558"/>
    </row>
    <row r="148" spans="2:20" ht="15.75" x14ac:dyDescent="0.25">
      <c r="B148" s="590"/>
      <c r="C148" s="946" t="s">
        <v>289</v>
      </c>
      <c r="D148" s="596">
        <v>100</v>
      </c>
      <c r="E148" s="596">
        <v>12</v>
      </c>
      <c r="F148" s="596">
        <v>1</v>
      </c>
      <c r="G148" s="596">
        <v>0</v>
      </c>
      <c r="H148" s="596">
        <v>1</v>
      </c>
      <c r="I148" s="596" t="s">
        <v>264</v>
      </c>
      <c r="J148" s="597">
        <v>45729</v>
      </c>
      <c r="K148" s="458" t="s">
        <v>1476</v>
      </c>
      <c r="L148" s="598" t="s">
        <v>158</v>
      </c>
      <c r="M148" s="457" t="s">
        <v>1475</v>
      </c>
      <c r="N148" s="598">
        <v>132033558</v>
      </c>
      <c r="O148" s="599" t="s">
        <v>1469</v>
      </c>
      <c r="P148" s="600">
        <v>6021</v>
      </c>
      <c r="Q148" s="599" t="s">
        <v>263</v>
      </c>
      <c r="R148" s="601" t="s">
        <v>1447</v>
      </c>
      <c r="S148" s="602">
        <v>12510.16</v>
      </c>
      <c r="T148" s="558"/>
    </row>
    <row r="149" spans="2:20" ht="15.75" x14ac:dyDescent="0.25">
      <c r="B149" s="590"/>
      <c r="C149" s="946" t="s">
        <v>289</v>
      </c>
      <c r="D149" s="596">
        <v>100</v>
      </c>
      <c r="E149" s="596">
        <v>12</v>
      </c>
      <c r="F149" s="596">
        <v>1</v>
      </c>
      <c r="G149" s="596">
        <v>0</v>
      </c>
      <c r="H149" s="596">
        <v>1</v>
      </c>
      <c r="I149" s="596" t="s">
        <v>264</v>
      </c>
      <c r="J149" s="597">
        <v>45729</v>
      </c>
      <c r="K149" s="458" t="s">
        <v>1477</v>
      </c>
      <c r="L149" s="598" t="s">
        <v>158</v>
      </c>
      <c r="M149" s="457" t="s">
        <v>1475</v>
      </c>
      <c r="N149" s="598">
        <v>132033558</v>
      </c>
      <c r="O149" s="599" t="s">
        <v>1469</v>
      </c>
      <c r="P149" s="600">
        <v>6021</v>
      </c>
      <c r="Q149" s="599" t="s">
        <v>263</v>
      </c>
      <c r="R149" s="601" t="s">
        <v>1447</v>
      </c>
      <c r="S149" s="602">
        <v>12510.16</v>
      </c>
      <c r="T149" s="558"/>
    </row>
    <row r="150" spans="2:20" ht="15.75" x14ac:dyDescent="0.25">
      <c r="B150" s="590"/>
      <c r="C150" s="946" t="s">
        <v>289</v>
      </c>
      <c r="D150" s="596">
        <v>100</v>
      </c>
      <c r="E150" s="596">
        <v>12</v>
      </c>
      <c r="F150" s="596">
        <v>1</v>
      </c>
      <c r="G150" s="596">
        <v>0</v>
      </c>
      <c r="H150" s="596">
        <v>1</v>
      </c>
      <c r="I150" s="596" t="s">
        <v>264</v>
      </c>
      <c r="J150" s="597">
        <v>45729</v>
      </c>
      <c r="K150" s="458" t="s">
        <v>1478</v>
      </c>
      <c r="L150" s="598" t="s">
        <v>158</v>
      </c>
      <c r="M150" s="457" t="s">
        <v>1475</v>
      </c>
      <c r="N150" s="598">
        <v>132033558</v>
      </c>
      <c r="O150" s="599" t="s">
        <v>1469</v>
      </c>
      <c r="P150" s="600">
        <v>6021</v>
      </c>
      <c r="Q150" s="599" t="s">
        <v>263</v>
      </c>
      <c r="R150" s="601" t="s">
        <v>1447</v>
      </c>
      <c r="S150" s="602">
        <v>12510.16</v>
      </c>
      <c r="T150" s="558"/>
    </row>
    <row r="151" spans="2:20" ht="15.75" x14ac:dyDescent="0.25">
      <c r="B151" s="590"/>
      <c r="C151" s="946" t="s">
        <v>289</v>
      </c>
      <c r="D151" s="596">
        <v>100</v>
      </c>
      <c r="E151" s="596">
        <v>12</v>
      </c>
      <c r="F151" s="596">
        <v>1</v>
      </c>
      <c r="G151" s="596">
        <v>0</v>
      </c>
      <c r="H151" s="596">
        <v>1</v>
      </c>
      <c r="I151" s="596" t="s">
        <v>264</v>
      </c>
      <c r="J151" s="597">
        <v>45729</v>
      </c>
      <c r="K151" s="458" t="s">
        <v>1479</v>
      </c>
      <c r="L151" s="598" t="s">
        <v>158</v>
      </c>
      <c r="M151" s="457" t="s">
        <v>1475</v>
      </c>
      <c r="N151" s="598">
        <v>132033558</v>
      </c>
      <c r="O151" s="599" t="s">
        <v>1469</v>
      </c>
      <c r="P151" s="600">
        <v>6021</v>
      </c>
      <c r="Q151" s="599" t="s">
        <v>263</v>
      </c>
      <c r="R151" s="601" t="s">
        <v>1447</v>
      </c>
      <c r="S151" s="602">
        <v>12510.16</v>
      </c>
      <c r="T151" s="558"/>
    </row>
    <row r="152" spans="2:20" ht="15.75" x14ac:dyDescent="0.25">
      <c r="B152" s="590"/>
      <c r="C152" s="946" t="s">
        <v>289</v>
      </c>
      <c r="D152" s="596">
        <v>100</v>
      </c>
      <c r="E152" s="596">
        <v>12</v>
      </c>
      <c r="F152" s="596">
        <v>1</v>
      </c>
      <c r="G152" s="596">
        <v>0</v>
      </c>
      <c r="H152" s="596">
        <v>1</v>
      </c>
      <c r="I152" s="596" t="s">
        <v>264</v>
      </c>
      <c r="J152" s="597">
        <v>45729</v>
      </c>
      <c r="K152" s="458" t="s">
        <v>1480</v>
      </c>
      <c r="L152" s="598" t="s">
        <v>158</v>
      </c>
      <c r="M152" s="457" t="s">
        <v>1475</v>
      </c>
      <c r="N152" s="598">
        <v>132033558</v>
      </c>
      <c r="O152" s="599" t="s">
        <v>1469</v>
      </c>
      <c r="P152" s="600">
        <v>6021</v>
      </c>
      <c r="Q152" s="599" t="s">
        <v>263</v>
      </c>
      <c r="R152" s="601" t="s">
        <v>1447</v>
      </c>
      <c r="S152" s="602">
        <v>12510.16</v>
      </c>
      <c r="T152" s="558"/>
    </row>
    <row r="153" spans="2:20" ht="15.75" x14ac:dyDescent="0.25">
      <c r="B153" s="590"/>
      <c r="C153" s="946" t="s">
        <v>289</v>
      </c>
      <c r="D153" s="596">
        <v>100</v>
      </c>
      <c r="E153" s="596">
        <v>12</v>
      </c>
      <c r="F153" s="596">
        <v>1</v>
      </c>
      <c r="G153" s="596">
        <v>0</v>
      </c>
      <c r="H153" s="596">
        <v>1</v>
      </c>
      <c r="I153" s="596" t="s">
        <v>264</v>
      </c>
      <c r="J153" s="597">
        <v>45729</v>
      </c>
      <c r="K153" s="458" t="s">
        <v>1481</v>
      </c>
      <c r="L153" s="598" t="s">
        <v>158</v>
      </c>
      <c r="M153" s="457" t="s">
        <v>1482</v>
      </c>
      <c r="N153" s="598">
        <v>132033558</v>
      </c>
      <c r="O153" s="599" t="s">
        <v>1469</v>
      </c>
      <c r="P153" s="600">
        <v>6021</v>
      </c>
      <c r="Q153" s="599" t="s">
        <v>263</v>
      </c>
      <c r="R153" s="601" t="s">
        <v>1447</v>
      </c>
      <c r="S153" s="602">
        <v>8208.26</v>
      </c>
      <c r="T153" s="558"/>
    </row>
    <row r="154" spans="2:20" ht="15.75" x14ac:dyDescent="0.25">
      <c r="B154" s="590"/>
      <c r="C154" s="946" t="s">
        <v>289</v>
      </c>
      <c r="D154" s="596">
        <v>100</v>
      </c>
      <c r="E154" s="596">
        <v>12</v>
      </c>
      <c r="F154" s="596">
        <v>1</v>
      </c>
      <c r="G154" s="596">
        <v>0</v>
      </c>
      <c r="H154" s="596">
        <v>1</v>
      </c>
      <c r="I154" s="596" t="s">
        <v>264</v>
      </c>
      <c r="J154" s="597">
        <v>45729</v>
      </c>
      <c r="K154" s="458" t="s">
        <v>1483</v>
      </c>
      <c r="L154" s="598" t="s">
        <v>158</v>
      </c>
      <c r="M154" s="457" t="s">
        <v>1482</v>
      </c>
      <c r="N154" s="598">
        <v>132033558</v>
      </c>
      <c r="O154" s="599" t="s">
        <v>1469</v>
      </c>
      <c r="P154" s="600">
        <v>6021</v>
      </c>
      <c r="Q154" s="599" t="s">
        <v>263</v>
      </c>
      <c r="R154" s="601" t="s">
        <v>1447</v>
      </c>
      <c r="S154" s="602">
        <v>8208.26</v>
      </c>
      <c r="T154" s="558"/>
    </row>
    <row r="155" spans="2:20" ht="15.75" x14ac:dyDescent="0.25">
      <c r="B155" s="590"/>
      <c r="C155" s="946" t="s">
        <v>289</v>
      </c>
      <c r="D155" s="596">
        <v>100</v>
      </c>
      <c r="E155" s="596">
        <v>12</v>
      </c>
      <c r="F155" s="596">
        <v>1</v>
      </c>
      <c r="G155" s="596">
        <v>0</v>
      </c>
      <c r="H155" s="596">
        <v>1</v>
      </c>
      <c r="I155" s="596" t="s">
        <v>264</v>
      </c>
      <c r="J155" s="597">
        <v>45729</v>
      </c>
      <c r="K155" s="458" t="s">
        <v>1484</v>
      </c>
      <c r="L155" s="598" t="s">
        <v>158</v>
      </c>
      <c r="M155" s="457" t="s">
        <v>1482</v>
      </c>
      <c r="N155" s="598">
        <v>132033558</v>
      </c>
      <c r="O155" s="599" t="s">
        <v>1469</v>
      </c>
      <c r="P155" s="600">
        <v>6021</v>
      </c>
      <c r="Q155" s="599" t="s">
        <v>263</v>
      </c>
      <c r="R155" s="601" t="s">
        <v>1447</v>
      </c>
      <c r="S155" s="602">
        <v>8208.26</v>
      </c>
      <c r="T155" s="558"/>
    </row>
    <row r="156" spans="2:20" ht="15.75" x14ac:dyDescent="0.25">
      <c r="B156" s="590"/>
      <c r="C156" s="946" t="s">
        <v>289</v>
      </c>
      <c r="D156" s="596">
        <v>100</v>
      </c>
      <c r="E156" s="596">
        <v>12</v>
      </c>
      <c r="F156" s="596">
        <v>1</v>
      </c>
      <c r="G156" s="596">
        <v>0</v>
      </c>
      <c r="H156" s="596">
        <v>1</v>
      </c>
      <c r="I156" s="596" t="s">
        <v>264</v>
      </c>
      <c r="J156" s="597">
        <v>45729</v>
      </c>
      <c r="K156" s="458" t="s">
        <v>1485</v>
      </c>
      <c r="L156" s="598" t="s">
        <v>158</v>
      </c>
      <c r="M156" s="457" t="s">
        <v>1482</v>
      </c>
      <c r="N156" s="598">
        <v>132033558</v>
      </c>
      <c r="O156" s="599" t="s">
        <v>1469</v>
      </c>
      <c r="P156" s="600">
        <v>6021</v>
      </c>
      <c r="Q156" s="599" t="s">
        <v>263</v>
      </c>
      <c r="R156" s="601" t="s">
        <v>1447</v>
      </c>
      <c r="S156" s="602">
        <v>8208.26</v>
      </c>
      <c r="T156" s="558"/>
    </row>
    <row r="157" spans="2:20" ht="15.75" x14ac:dyDescent="0.25">
      <c r="B157" s="590"/>
      <c r="C157" s="946" t="s">
        <v>289</v>
      </c>
      <c r="D157" s="596">
        <v>100</v>
      </c>
      <c r="E157" s="596">
        <v>12</v>
      </c>
      <c r="F157" s="596">
        <v>1</v>
      </c>
      <c r="G157" s="596">
        <v>0</v>
      </c>
      <c r="H157" s="596">
        <v>1</v>
      </c>
      <c r="I157" s="596" t="s">
        <v>264</v>
      </c>
      <c r="J157" s="597">
        <v>45729</v>
      </c>
      <c r="K157" s="458" t="s">
        <v>1486</v>
      </c>
      <c r="L157" s="598" t="s">
        <v>158</v>
      </c>
      <c r="M157" s="457" t="s">
        <v>1482</v>
      </c>
      <c r="N157" s="598">
        <v>132033558</v>
      </c>
      <c r="O157" s="599" t="s">
        <v>1469</v>
      </c>
      <c r="P157" s="600">
        <v>6021</v>
      </c>
      <c r="Q157" s="599" t="s">
        <v>263</v>
      </c>
      <c r="R157" s="601" t="s">
        <v>1447</v>
      </c>
      <c r="S157" s="602">
        <v>8208.25</v>
      </c>
      <c r="T157" s="558"/>
    </row>
    <row r="158" spans="2:20" ht="15.75" x14ac:dyDescent="0.25">
      <c r="B158" s="590"/>
      <c r="C158" s="946" t="s">
        <v>289</v>
      </c>
      <c r="D158" s="596">
        <v>100</v>
      </c>
      <c r="E158" s="596">
        <v>12</v>
      </c>
      <c r="F158" s="596">
        <v>1</v>
      </c>
      <c r="G158" s="596">
        <v>0</v>
      </c>
      <c r="H158" s="596">
        <v>1</v>
      </c>
      <c r="I158" s="596" t="s">
        <v>264</v>
      </c>
      <c r="J158" s="597">
        <v>45729</v>
      </c>
      <c r="K158" s="458" t="s">
        <v>1487</v>
      </c>
      <c r="L158" s="598" t="s">
        <v>158</v>
      </c>
      <c r="M158" s="457" t="s">
        <v>1482</v>
      </c>
      <c r="N158" s="598">
        <v>132033558</v>
      </c>
      <c r="O158" s="599" t="s">
        <v>1469</v>
      </c>
      <c r="P158" s="600">
        <v>6021</v>
      </c>
      <c r="Q158" s="599" t="s">
        <v>263</v>
      </c>
      <c r="R158" s="601" t="s">
        <v>1447</v>
      </c>
      <c r="S158" s="602">
        <v>8208.25</v>
      </c>
      <c r="T158" s="558"/>
    </row>
    <row r="159" spans="2:20" ht="15.75" x14ac:dyDescent="0.25">
      <c r="B159" s="590"/>
      <c r="C159" s="946" t="s">
        <v>289</v>
      </c>
      <c r="D159" s="596">
        <v>100</v>
      </c>
      <c r="E159" s="596">
        <v>12</v>
      </c>
      <c r="F159" s="596">
        <v>1</v>
      </c>
      <c r="G159" s="596">
        <v>0</v>
      </c>
      <c r="H159" s="596">
        <v>1</v>
      </c>
      <c r="I159" s="596" t="s">
        <v>264</v>
      </c>
      <c r="J159" s="597">
        <v>45729</v>
      </c>
      <c r="K159" s="458" t="s">
        <v>1488</v>
      </c>
      <c r="L159" s="598" t="s">
        <v>158</v>
      </c>
      <c r="M159" s="457" t="s">
        <v>1482</v>
      </c>
      <c r="N159" s="598">
        <v>132033558</v>
      </c>
      <c r="O159" s="599" t="s">
        <v>1469</v>
      </c>
      <c r="P159" s="600">
        <v>6021</v>
      </c>
      <c r="Q159" s="599" t="s">
        <v>263</v>
      </c>
      <c r="R159" s="601" t="s">
        <v>1447</v>
      </c>
      <c r="S159" s="602">
        <v>8208.25</v>
      </c>
      <c r="T159" s="558"/>
    </row>
    <row r="160" spans="2:20" ht="15.75" x14ac:dyDescent="0.25">
      <c r="B160" s="590"/>
      <c r="C160" s="946" t="s">
        <v>289</v>
      </c>
      <c r="D160" s="596">
        <v>100</v>
      </c>
      <c r="E160" s="596">
        <v>12</v>
      </c>
      <c r="F160" s="596">
        <v>1</v>
      </c>
      <c r="G160" s="596">
        <v>0</v>
      </c>
      <c r="H160" s="596">
        <v>1</v>
      </c>
      <c r="I160" s="596" t="s">
        <v>264</v>
      </c>
      <c r="J160" s="597">
        <v>45729</v>
      </c>
      <c r="K160" s="458" t="s">
        <v>1489</v>
      </c>
      <c r="L160" s="598" t="s">
        <v>158</v>
      </c>
      <c r="M160" s="457" t="s">
        <v>1482</v>
      </c>
      <c r="N160" s="598">
        <v>132033558</v>
      </c>
      <c r="O160" s="599" t="s">
        <v>1469</v>
      </c>
      <c r="P160" s="600">
        <v>6021</v>
      </c>
      <c r="Q160" s="599" t="s">
        <v>263</v>
      </c>
      <c r="R160" s="601" t="s">
        <v>1447</v>
      </c>
      <c r="S160" s="602">
        <v>8208.25</v>
      </c>
      <c r="T160" s="558"/>
    </row>
    <row r="161" spans="2:20" ht="15.75" x14ac:dyDescent="0.25">
      <c r="B161" s="590"/>
      <c r="C161" s="946" t="s">
        <v>289</v>
      </c>
      <c r="D161" s="596">
        <v>100</v>
      </c>
      <c r="E161" s="596">
        <v>12</v>
      </c>
      <c r="F161" s="596">
        <v>1</v>
      </c>
      <c r="G161" s="596">
        <v>0</v>
      </c>
      <c r="H161" s="596">
        <v>1</v>
      </c>
      <c r="I161" s="596" t="s">
        <v>267</v>
      </c>
      <c r="J161" s="597">
        <v>45720</v>
      </c>
      <c r="K161" s="458">
        <v>12153</v>
      </c>
      <c r="L161" s="598" t="s">
        <v>158</v>
      </c>
      <c r="M161" s="461" t="s">
        <v>1490</v>
      </c>
      <c r="N161" s="458">
        <v>132516631</v>
      </c>
      <c r="O161" s="461" t="s">
        <v>1491</v>
      </c>
      <c r="P161" s="600">
        <v>4761</v>
      </c>
      <c r="Q161" s="599" t="s">
        <v>266</v>
      </c>
      <c r="R161" s="601" t="s">
        <v>1447</v>
      </c>
      <c r="S161" s="604">
        <v>95837.24</v>
      </c>
      <c r="T161" s="558"/>
    </row>
    <row r="162" spans="2:20" ht="15.75" x14ac:dyDescent="0.25">
      <c r="B162" s="590"/>
      <c r="C162" s="946" t="s">
        <v>289</v>
      </c>
      <c r="D162" s="596">
        <v>100</v>
      </c>
      <c r="E162" s="596">
        <v>12</v>
      </c>
      <c r="F162" s="596">
        <v>1</v>
      </c>
      <c r="G162" s="596">
        <v>0</v>
      </c>
      <c r="H162" s="596">
        <v>1</v>
      </c>
      <c r="I162" s="596" t="s">
        <v>270</v>
      </c>
      <c r="J162" s="597">
        <v>45734</v>
      </c>
      <c r="K162" s="458">
        <v>12151</v>
      </c>
      <c r="L162" s="598" t="s">
        <v>158</v>
      </c>
      <c r="M162" s="457" t="s">
        <v>1492</v>
      </c>
      <c r="N162" s="598">
        <v>101852364</v>
      </c>
      <c r="O162" s="599" t="s">
        <v>1446</v>
      </c>
      <c r="P162" s="600">
        <v>9031</v>
      </c>
      <c r="Q162" s="599" t="s">
        <v>269</v>
      </c>
      <c r="R162" s="601" t="s">
        <v>1447</v>
      </c>
      <c r="S162" s="602">
        <v>20532</v>
      </c>
      <c r="T162" s="558"/>
    </row>
    <row r="163" spans="2:20" ht="15.75" x14ac:dyDescent="0.25">
      <c r="B163" s="590"/>
      <c r="C163" s="946" t="s">
        <v>289</v>
      </c>
      <c r="D163" s="596">
        <v>100</v>
      </c>
      <c r="E163" s="596">
        <v>12</v>
      </c>
      <c r="F163" s="596">
        <v>1</v>
      </c>
      <c r="G163" s="596">
        <v>0</v>
      </c>
      <c r="H163" s="596">
        <v>1</v>
      </c>
      <c r="I163" s="596" t="s">
        <v>270</v>
      </c>
      <c r="J163" s="597">
        <v>45734</v>
      </c>
      <c r="K163" s="458">
        <v>12152</v>
      </c>
      <c r="L163" s="598" t="s">
        <v>158</v>
      </c>
      <c r="M163" s="457" t="s">
        <v>1492</v>
      </c>
      <c r="N163" s="598">
        <v>101852364</v>
      </c>
      <c r="O163" s="599" t="s">
        <v>1446</v>
      </c>
      <c r="P163" s="600">
        <v>9031</v>
      </c>
      <c r="Q163" s="599" t="s">
        <v>269</v>
      </c>
      <c r="R163" s="601" t="s">
        <v>1447</v>
      </c>
      <c r="S163" s="602">
        <v>20532</v>
      </c>
      <c r="T163" s="558"/>
    </row>
    <row r="164" spans="2:20" ht="15.75" x14ac:dyDescent="0.25">
      <c r="B164" s="590"/>
      <c r="C164" s="946" t="s">
        <v>289</v>
      </c>
      <c r="D164" s="596">
        <v>100</v>
      </c>
      <c r="E164" s="596">
        <v>12</v>
      </c>
      <c r="F164" s="596">
        <v>1</v>
      </c>
      <c r="G164" s="596">
        <v>0</v>
      </c>
      <c r="H164" s="596">
        <v>1</v>
      </c>
      <c r="I164" s="596" t="s">
        <v>273</v>
      </c>
      <c r="J164" s="597">
        <v>45737</v>
      </c>
      <c r="K164" s="458">
        <v>11779</v>
      </c>
      <c r="L164" s="598" t="s">
        <v>158</v>
      </c>
      <c r="M164" s="461" t="s">
        <v>1493</v>
      </c>
      <c r="N164" s="458">
        <v>101852364</v>
      </c>
      <c r="O164" s="599" t="s">
        <v>1446</v>
      </c>
      <c r="P164" s="600">
        <v>6011</v>
      </c>
      <c r="Q164" s="599" t="s">
        <v>272</v>
      </c>
      <c r="R164" s="605" t="s">
        <v>1447</v>
      </c>
      <c r="S164" s="606">
        <v>25000</v>
      </c>
      <c r="T164" s="558"/>
    </row>
    <row r="165" spans="2:20" ht="15.75" x14ac:dyDescent="0.25">
      <c r="B165" s="590"/>
      <c r="C165" s="946" t="s">
        <v>289</v>
      </c>
      <c r="D165" s="596">
        <v>100</v>
      </c>
      <c r="E165" s="596">
        <v>12</v>
      </c>
      <c r="F165" s="596">
        <v>1</v>
      </c>
      <c r="G165" s="596">
        <v>0</v>
      </c>
      <c r="H165" s="596">
        <v>1</v>
      </c>
      <c r="I165" s="596" t="s">
        <v>273</v>
      </c>
      <c r="J165" s="597">
        <v>45737</v>
      </c>
      <c r="K165" s="458">
        <v>12121</v>
      </c>
      <c r="L165" s="598" t="s">
        <v>158</v>
      </c>
      <c r="M165" s="461" t="s">
        <v>1493</v>
      </c>
      <c r="N165" s="458">
        <v>101852364</v>
      </c>
      <c r="O165" s="599" t="s">
        <v>1446</v>
      </c>
      <c r="P165" s="600">
        <v>6011</v>
      </c>
      <c r="Q165" s="599" t="s">
        <v>272</v>
      </c>
      <c r="R165" s="605" t="s">
        <v>1447</v>
      </c>
      <c r="S165" s="606">
        <v>25000</v>
      </c>
      <c r="T165" s="558"/>
    </row>
    <row r="166" spans="2:20" ht="15.75" x14ac:dyDescent="0.25">
      <c r="B166" s="590"/>
      <c r="C166" s="946" t="s">
        <v>289</v>
      </c>
      <c r="D166" s="596">
        <v>100</v>
      </c>
      <c r="E166" s="596">
        <v>12</v>
      </c>
      <c r="F166" s="596">
        <v>1</v>
      </c>
      <c r="G166" s="596">
        <v>0</v>
      </c>
      <c r="H166" s="596">
        <v>1</v>
      </c>
      <c r="I166" s="596" t="s">
        <v>273</v>
      </c>
      <c r="J166" s="597">
        <v>45737</v>
      </c>
      <c r="K166" s="458">
        <v>12070</v>
      </c>
      <c r="L166" s="598" t="s">
        <v>158</v>
      </c>
      <c r="M166" s="461" t="s">
        <v>1493</v>
      </c>
      <c r="N166" s="458">
        <v>101852364</v>
      </c>
      <c r="O166" s="599" t="s">
        <v>1446</v>
      </c>
      <c r="P166" s="600">
        <v>6011</v>
      </c>
      <c r="Q166" s="599" t="s">
        <v>272</v>
      </c>
      <c r="R166" s="605" t="s">
        <v>1447</v>
      </c>
      <c r="S166" s="606">
        <v>25000</v>
      </c>
      <c r="T166" s="558"/>
    </row>
    <row r="167" spans="2:20" ht="15.75" x14ac:dyDescent="0.25">
      <c r="B167" s="590"/>
      <c r="C167" s="946" t="s">
        <v>289</v>
      </c>
      <c r="D167" s="596">
        <v>100</v>
      </c>
      <c r="E167" s="596">
        <v>12</v>
      </c>
      <c r="F167" s="596">
        <v>1</v>
      </c>
      <c r="G167" s="596">
        <v>0</v>
      </c>
      <c r="H167" s="596">
        <v>1</v>
      </c>
      <c r="I167" s="596" t="s">
        <v>273</v>
      </c>
      <c r="J167" s="597">
        <v>45737</v>
      </c>
      <c r="K167" s="458">
        <v>12071</v>
      </c>
      <c r="L167" s="598" t="s">
        <v>158</v>
      </c>
      <c r="M167" s="461" t="s">
        <v>1493</v>
      </c>
      <c r="N167" s="458">
        <v>101852364</v>
      </c>
      <c r="O167" s="599" t="s">
        <v>1446</v>
      </c>
      <c r="P167" s="600">
        <v>6011</v>
      </c>
      <c r="Q167" s="599" t="s">
        <v>272</v>
      </c>
      <c r="R167" s="605" t="s">
        <v>1447</v>
      </c>
      <c r="S167" s="606">
        <v>25000</v>
      </c>
      <c r="T167" s="558"/>
    </row>
    <row r="168" spans="2:20" ht="15.75" x14ac:dyDescent="0.25">
      <c r="B168" s="590"/>
      <c r="C168" s="946" t="s">
        <v>289</v>
      </c>
      <c r="D168" s="596">
        <v>100</v>
      </c>
      <c r="E168" s="596">
        <v>12</v>
      </c>
      <c r="F168" s="596">
        <v>1</v>
      </c>
      <c r="G168" s="596">
        <v>0</v>
      </c>
      <c r="H168" s="596">
        <v>1</v>
      </c>
      <c r="I168" s="596" t="s">
        <v>273</v>
      </c>
      <c r="J168" s="597">
        <v>45737</v>
      </c>
      <c r="K168" s="607">
        <v>12072</v>
      </c>
      <c r="L168" s="598" t="s">
        <v>158</v>
      </c>
      <c r="M168" s="608" t="s">
        <v>1493</v>
      </c>
      <c r="N168" s="458">
        <v>101852364</v>
      </c>
      <c r="O168" s="599" t="s">
        <v>1446</v>
      </c>
      <c r="P168" s="600">
        <v>6011</v>
      </c>
      <c r="Q168" s="599" t="s">
        <v>272</v>
      </c>
      <c r="R168" s="605" t="s">
        <v>1447</v>
      </c>
      <c r="S168" s="609">
        <v>25000</v>
      </c>
      <c r="T168" s="558"/>
    </row>
    <row r="169" spans="2:20" ht="15.75" x14ac:dyDescent="0.25">
      <c r="B169" s="590"/>
      <c r="C169" s="946" t="s">
        <v>289</v>
      </c>
      <c r="D169" s="596">
        <v>100</v>
      </c>
      <c r="E169" s="596">
        <v>12</v>
      </c>
      <c r="F169" s="596">
        <v>1</v>
      </c>
      <c r="G169" s="596">
        <v>0</v>
      </c>
      <c r="H169" s="596">
        <v>1</v>
      </c>
      <c r="I169" s="596" t="s">
        <v>273</v>
      </c>
      <c r="J169" s="597">
        <v>45737</v>
      </c>
      <c r="K169" s="458">
        <v>12073</v>
      </c>
      <c r="L169" s="598" t="s">
        <v>158</v>
      </c>
      <c r="M169" s="461" t="s">
        <v>1493</v>
      </c>
      <c r="N169" s="458">
        <v>101852364</v>
      </c>
      <c r="O169" s="599" t="s">
        <v>1446</v>
      </c>
      <c r="P169" s="600">
        <v>6011</v>
      </c>
      <c r="Q169" s="599" t="s">
        <v>272</v>
      </c>
      <c r="R169" s="605" t="s">
        <v>1447</v>
      </c>
      <c r="S169" s="606">
        <v>25000</v>
      </c>
      <c r="T169" s="558"/>
    </row>
    <row r="170" spans="2:20" ht="15.75" x14ac:dyDescent="0.25">
      <c r="B170" s="590"/>
      <c r="C170" s="946" t="s">
        <v>289</v>
      </c>
      <c r="D170" s="596">
        <v>100</v>
      </c>
      <c r="E170" s="596">
        <v>12</v>
      </c>
      <c r="F170" s="596">
        <v>1</v>
      </c>
      <c r="G170" s="596">
        <v>0</v>
      </c>
      <c r="H170" s="596">
        <v>1</v>
      </c>
      <c r="I170" s="596" t="s">
        <v>273</v>
      </c>
      <c r="J170" s="597">
        <v>45737</v>
      </c>
      <c r="K170" s="458">
        <v>12074</v>
      </c>
      <c r="L170" s="598" t="s">
        <v>158</v>
      </c>
      <c r="M170" s="461" t="s">
        <v>1493</v>
      </c>
      <c r="N170" s="458">
        <v>101852364</v>
      </c>
      <c r="O170" s="599" t="s">
        <v>1446</v>
      </c>
      <c r="P170" s="600">
        <v>6011</v>
      </c>
      <c r="Q170" s="599" t="s">
        <v>272</v>
      </c>
      <c r="R170" s="605" t="s">
        <v>1447</v>
      </c>
      <c r="S170" s="606">
        <v>25000</v>
      </c>
      <c r="T170" s="558"/>
    </row>
    <row r="171" spans="2:20" ht="15.75" x14ac:dyDescent="0.25">
      <c r="B171" s="590"/>
      <c r="C171" s="946" t="s">
        <v>289</v>
      </c>
      <c r="D171" s="596">
        <v>100</v>
      </c>
      <c r="E171" s="596">
        <v>12</v>
      </c>
      <c r="F171" s="596">
        <v>1</v>
      </c>
      <c r="G171" s="596">
        <v>0</v>
      </c>
      <c r="H171" s="596">
        <v>1</v>
      </c>
      <c r="I171" s="596" t="s">
        <v>273</v>
      </c>
      <c r="J171" s="597">
        <v>45737</v>
      </c>
      <c r="K171" s="458">
        <v>12075</v>
      </c>
      <c r="L171" s="598" t="s">
        <v>158</v>
      </c>
      <c r="M171" s="461" t="s">
        <v>1493</v>
      </c>
      <c r="N171" s="458">
        <v>101852364</v>
      </c>
      <c r="O171" s="599" t="s">
        <v>1446</v>
      </c>
      <c r="P171" s="600">
        <v>6011</v>
      </c>
      <c r="Q171" s="599" t="s">
        <v>272</v>
      </c>
      <c r="R171" s="605" t="s">
        <v>1447</v>
      </c>
      <c r="S171" s="606">
        <v>25000</v>
      </c>
      <c r="T171" s="558"/>
    </row>
    <row r="172" spans="2:20" ht="15.75" x14ac:dyDescent="0.25">
      <c r="B172" s="590"/>
      <c r="C172" s="946" t="s">
        <v>289</v>
      </c>
      <c r="D172" s="596">
        <v>100</v>
      </c>
      <c r="E172" s="596">
        <v>12</v>
      </c>
      <c r="F172" s="596">
        <v>1</v>
      </c>
      <c r="G172" s="596">
        <v>0</v>
      </c>
      <c r="H172" s="596">
        <v>1</v>
      </c>
      <c r="I172" s="596" t="s">
        <v>273</v>
      </c>
      <c r="J172" s="597">
        <v>45737</v>
      </c>
      <c r="K172" s="458">
        <v>12076</v>
      </c>
      <c r="L172" s="598" t="s">
        <v>158</v>
      </c>
      <c r="M172" s="461" t="s">
        <v>1493</v>
      </c>
      <c r="N172" s="458">
        <v>101852364</v>
      </c>
      <c r="O172" s="599" t="s">
        <v>1446</v>
      </c>
      <c r="P172" s="600">
        <v>6011</v>
      </c>
      <c r="Q172" s="599" t="s">
        <v>272</v>
      </c>
      <c r="R172" s="605" t="s">
        <v>1447</v>
      </c>
      <c r="S172" s="606">
        <v>25000</v>
      </c>
      <c r="T172" s="558"/>
    </row>
    <row r="173" spans="2:20" ht="15.75" x14ac:dyDescent="0.25">
      <c r="B173" s="590"/>
      <c r="C173" s="946" t="s">
        <v>289</v>
      </c>
      <c r="D173" s="596">
        <v>100</v>
      </c>
      <c r="E173" s="596">
        <v>12</v>
      </c>
      <c r="F173" s="596">
        <v>1</v>
      </c>
      <c r="G173" s="596">
        <v>0</v>
      </c>
      <c r="H173" s="596">
        <v>1</v>
      </c>
      <c r="I173" s="596" t="s">
        <v>273</v>
      </c>
      <c r="J173" s="597">
        <v>45737</v>
      </c>
      <c r="K173" s="458">
        <v>12077</v>
      </c>
      <c r="L173" s="598" t="s">
        <v>158</v>
      </c>
      <c r="M173" s="461" t="s">
        <v>1493</v>
      </c>
      <c r="N173" s="458">
        <v>101852364</v>
      </c>
      <c r="O173" s="599" t="s">
        <v>1446</v>
      </c>
      <c r="P173" s="600">
        <v>6011</v>
      </c>
      <c r="Q173" s="599" t="s">
        <v>272</v>
      </c>
      <c r="R173" s="605" t="s">
        <v>1447</v>
      </c>
      <c r="S173" s="606">
        <v>25000</v>
      </c>
      <c r="T173" s="558"/>
    </row>
    <row r="174" spans="2:20" ht="15.75" x14ac:dyDescent="0.25">
      <c r="B174" s="590"/>
      <c r="C174" s="946" t="s">
        <v>289</v>
      </c>
      <c r="D174" s="596">
        <v>100</v>
      </c>
      <c r="E174" s="596">
        <v>12</v>
      </c>
      <c r="F174" s="596">
        <v>1</v>
      </c>
      <c r="G174" s="596">
        <v>0</v>
      </c>
      <c r="H174" s="596">
        <v>1</v>
      </c>
      <c r="I174" s="596" t="s">
        <v>273</v>
      </c>
      <c r="J174" s="597">
        <v>45737</v>
      </c>
      <c r="K174" s="458">
        <v>12078</v>
      </c>
      <c r="L174" s="598" t="s">
        <v>158</v>
      </c>
      <c r="M174" s="461" t="s">
        <v>1493</v>
      </c>
      <c r="N174" s="458">
        <v>101852364</v>
      </c>
      <c r="O174" s="599" t="s">
        <v>1446</v>
      </c>
      <c r="P174" s="600">
        <v>6011</v>
      </c>
      <c r="Q174" s="599" t="s">
        <v>272</v>
      </c>
      <c r="R174" s="605" t="s">
        <v>1447</v>
      </c>
      <c r="S174" s="606">
        <v>25000</v>
      </c>
      <c r="T174" s="558"/>
    </row>
    <row r="175" spans="2:20" ht="15.75" x14ac:dyDescent="0.25">
      <c r="B175" s="590"/>
      <c r="C175" s="946" t="s">
        <v>289</v>
      </c>
      <c r="D175" s="596">
        <v>100</v>
      </c>
      <c r="E175" s="596">
        <v>12</v>
      </c>
      <c r="F175" s="596">
        <v>1</v>
      </c>
      <c r="G175" s="596">
        <v>0</v>
      </c>
      <c r="H175" s="596">
        <v>1</v>
      </c>
      <c r="I175" s="596" t="s">
        <v>273</v>
      </c>
      <c r="J175" s="597">
        <v>45737</v>
      </c>
      <c r="K175" s="458">
        <v>12079</v>
      </c>
      <c r="L175" s="598" t="s">
        <v>158</v>
      </c>
      <c r="M175" s="461" t="s">
        <v>1493</v>
      </c>
      <c r="N175" s="458">
        <v>101852364</v>
      </c>
      <c r="O175" s="599" t="s">
        <v>1446</v>
      </c>
      <c r="P175" s="600">
        <v>6011</v>
      </c>
      <c r="Q175" s="599" t="s">
        <v>272</v>
      </c>
      <c r="R175" s="605" t="s">
        <v>1447</v>
      </c>
      <c r="S175" s="606">
        <v>25000</v>
      </c>
      <c r="T175" s="558"/>
    </row>
    <row r="176" spans="2:20" ht="15.75" x14ac:dyDescent="0.25">
      <c r="B176" s="590"/>
      <c r="C176" s="946" t="s">
        <v>289</v>
      </c>
      <c r="D176" s="596">
        <v>100</v>
      </c>
      <c r="E176" s="596">
        <v>12</v>
      </c>
      <c r="F176" s="596">
        <v>1</v>
      </c>
      <c r="G176" s="596">
        <v>0</v>
      </c>
      <c r="H176" s="596">
        <v>1</v>
      </c>
      <c r="I176" s="596" t="s">
        <v>273</v>
      </c>
      <c r="J176" s="597">
        <v>45737</v>
      </c>
      <c r="K176" s="458">
        <v>11780</v>
      </c>
      <c r="L176" s="598" t="s">
        <v>158</v>
      </c>
      <c r="M176" s="461" t="s">
        <v>1494</v>
      </c>
      <c r="N176" s="458">
        <v>101852364</v>
      </c>
      <c r="O176" s="599" t="s">
        <v>1446</v>
      </c>
      <c r="P176" s="600">
        <v>6011</v>
      </c>
      <c r="Q176" s="599" t="s">
        <v>272</v>
      </c>
      <c r="R176" s="605" t="s">
        <v>1447</v>
      </c>
      <c r="S176" s="606">
        <v>32820</v>
      </c>
      <c r="T176" s="558"/>
    </row>
    <row r="177" spans="2:20" ht="15.75" x14ac:dyDescent="0.25">
      <c r="B177" s="590"/>
      <c r="C177" s="946" t="s">
        <v>289</v>
      </c>
      <c r="D177" s="596">
        <v>100</v>
      </c>
      <c r="E177" s="596">
        <v>12</v>
      </c>
      <c r="F177" s="596">
        <v>1</v>
      </c>
      <c r="G177" s="596">
        <v>0</v>
      </c>
      <c r="H177" s="596">
        <v>1</v>
      </c>
      <c r="I177" s="596" t="s">
        <v>273</v>
      </c>
      <c r="J177" s="597">
        <v>45737</v>
      </c>
      <c r="K177" s="458">
        <v>12122</v>
      </c>
      <c r="L177" s="598" t="s">
        <v>158</v>
      </c>
      <c r="M177" s="461" t="s">
        <v>1494</v>
      </c>
      <c r="N177" s="458">
        <v>101852364</v>
      </c>
      <c r="O177" s="599" t="s">
        <v>1446</v>
      </c>
      <c r="P177" s="600">
        <v>6011</v>
      </c>
      <c r="Q177" s="599" t="s">
        <v>272</v>
      </c>
      <c r="R177" s="605" t="s">
        <v>1447</v>
      </c>
      <c r="S177" s="606">
        <v>32820</v>
      </c>
      <c r="T177" s="558"/>
    </row>
    <row r="178" spans="2:20" ht="15.75" x14ac:dyDescent="0.25">
      <c r="B178" s="590"/>
      <c r="C178" s="946" t="s">
        <v>289</v>
      </c>
      <c r="D178" s="596">
        <v>100</v>
      </c>
      <c r="E178" s="596">
        <v>12</v>
      </c>
      <c r="F178" s="596">
        <v>1</v>
      </c>
      <c r="G178" s="596">
        <v>0</v>
      </c>
      <c r="H178" s="596">
        <v>1</v>
      </c>
      <c r="I178" s="596" t="s">
        <v>273</v>
      </c>
      <c r="J178" s="597">
        <v>45737</v>
      </c>
      <c r="K178" s="458">
        <v>12118</v>
      </c>
      <c r="L178" s="598" t="s">
        <v>158</v>
      </c>
      <c r="M178" s="461" t="s">
        <v>1494</v>
      </c>
      <c r="N178" s="458">
        <v>101852364</v>
      </c>
      <c r="O178" s="599" t="s">
        <v>1446</v>
      </c>
      <c r="P178" s="600">
        <v>6011</v>
      </c>
      <c r="Q178" s="599" t="s">
        <v>272</v>
      </c>
      <c r="R178" s="605" t="s">
        <v>1447</v>
      </c>
      <c r="S178" s="606">
        <v>32820</v>
      </c>
      <c r="T178" s="558"/>
    </row>
    <row r="179" spans="2:20" ht="15.75" x14ac:dyDescent="0.25">
      <c r="B179" s="590"/>
      <c r="C179" s="946" t="s">
        <v>289</v>
      </c>
      <c r="D179" s="596">
        <v>100</v>
      </c>
      <c r="E179" s="596">
        <v>12</v>
      </c>
      <c r="F179" s="596">
        <v>1</v>
      </c>
      <c r="G179" s="596">
        <v>0</v>
      </c>
      <c r="H179" s="596">
        <v>1</v>
      </c>
      <c r="I179" s="596" t="s">
        <v>273</v>
      </c>
      <c r="J179" s="597">
        <v>45737</v>
      </c>
      <c r="K179" s="458">
        <v>12119</v>
      </c>
      <c r="L179" s="598" t="s">
        <v>158</v>
      </c>
      <c r="M179" s="461" t="s">
        <v>1494</v>
      </c>
      <c r="N179" s="458">
        <v>101852364</v>
      </c>
      <c r="O179" s="599" t="s">
        <v>1446</v>
      </c>
      <c r="P179" s="600">
        <v>6011</v>
      </c>
      <c r="Q179" s="599" t="s">
        <v>272</v>
      </c>
      <c r="R179" s="605" t="s">
        <v>1447</v>
      </c>
      <c r="S179" s="606">
        <v>32820</v>
      </c>
      <c r="T179" s="558"/>
    </row>
    <row r="180" spans="2:20" ht="15.75" x14ac:dyDescent="0.25">
      <c r="B180" s="590"/>
      <c r="C180" s="946" t="s">
        <v>289</v>
      </c>
      <c r="D180" s="596">
        <v>100</v>
      </c>
      <c r="E180" s="596">
        <v>12</v>
      </c>
      <c r="F180" s="596">
        <v>1</v>
      </c>
      <c r="G180" s="596">
        <v>0</v>
      </c>
      <c r="H180" s="596">
        <v>1</v>
      </c>
      <c r="I180" s="596" t="s">
        <v>273</v>
      </c>
      <c r="J180" s="597">
        <v>45737</v>
      </c>
      <c r="K180" s="458">
        <v>12120</v>
      </c>
      <c r="L180" s="598" t="s">
        <v>158</v>
      </c>
      <c r="M180" s="461" t="s">
        <v>1494</v>
      </c>
      <c r="N180" s="458">
        <v>101852364</v>
      </c>
      <c r="O180" s="599" t="s">
        <v>1446</v>
      </c>
      <c r="P180" s="600">
        <v>6011</v>
      </c>
      <c r="Q180" s="599" t="s">
        <v>272</v>
      </c>
      <c r="R180" s="605" t="s">
        <v>1447</v>
      </c>
      <c r="S180" s="606">
        <v>32820</v>
      </c>
      <c r="T180" s="558"/>
    </row>
    <row r="181" spans="2:20" ht="15.75" x14ac:dyDescent="0.25">
      <c r="B181" s="590"/>
      <c r="C181" s="946" t="s">
        <v>289</v>
      </c>
      <c r="D181" s="596">
        <v>100</v>
      </c>
      <c r="E181" s="596">
        <v>12</v>
      </c>
      <c r="F181" s="596">
        <v>1</v>
      </c>
      <c r="G181" s="596">
        <v>0</v>
      </c>
      <c r="H181" s="596">
        <v>1</v>
      </c>
      <c r="I181" s="596" t="s">
        <v>273</v>
      </c>
      <c r="J181" s="597">
        <v>45737</v>
      </c>
      <c r="K181" s="458">
        <v>12123</v>
      </c>
      <c r="L181" s="598" t="s">
        <v>158</v>
      </c>
      <c r="M181" s="461" t="s">
        <v>1494</v>
      </c>
      <c r="N181" s="458">
        <v>101852364</v>
      </c>
      <c r="O181" s="599" t="s">
        <v>1446</v>
      </c>
      <c r="P181" s="600">
        <v>6011</v>
      </c>
      <c r="Q181" s="599" t="s">
        <v>272</v>
      </c>
      <c r="R181" s="605" t="s">
        <v>1447</v>
      </c>
      <c r="S181" s="606">
        <v>32820</v>
      </c>
      <c r="T181" s="558"/>
    </row>
    <row r="182" spans="2:20" ht="15.75" x14ac:dyDescent="0.25">
      <c r="B182" s="590"/>
      <c r="C182" s="946" t="s">
        <v>289</v>
      </c>
      <c r="D182" s="596">
        <v>100</v>
      </c>
      <c r="E182" s="596">
        <v>12</v>
      </c>
      <c r="F182" s="596">
        <v>1</v>
      </c>
      <c r="G182" s="596">
        <v>0</v>
      </c>
      <c r="H182" s="596">
        <v>1</v>
      </c>
      <c r="I182" s="596" t="s">
        <v>273</v>
      </c>
      <c r="J182" s="597">
        <v>45737</v>
      </c>
      <c r="K182" s="458">
        <v>12124</v>
      </c>
      <c r="L182" s="598" t="s">
        <v>158</v>
      </c>
      <c r="M182" s="461" t="s">
        <v>1494</v>
      </c>
      <c r="N182" s="458">
        <v>101852364</v>
      </c>
      <c r="O182" s="599" t="s">
        <v>1446</v>
      </c>
      <c r="P182" s="600">
        <v>6011</v>
      </c>
      <c r="Q182" s="599" t="s">
        <v>272</v>
      </c>
      <c r="R182" s="605" t="s">
        <v>1447</v>
      </c>
      <c r="S182" s="606">
        <v>32820</v>
      </c>
      <c r="T182" s="558"/>
    </row>
    <row r="183" spans="2:20" ht="15.75" x14ac:dyDescent="0.25">
      <c r="B183" s="590"/>
      <c r="C183" s="946" t="s">
        <v>289</v>
      </c>
      <c r="D183" s="596">
        <v>100</v>
      </c>
      <c r="E183" s="596">
        <v>12</v>
      </c>
      <c r="F183" s="596">
        <v>1</v>
      </c>
      <c r="G183" s="596">
        <v>0</v>
      </c>
      <c r="H183" s="596">
        <v>1</v>
      </c>
      <c r="I183" s="596" t="s">
        <v>273</v>
      </c>
      <c r="J183" s="597">
        <v>45737</v>
      </c>
      <c r="K183" s="458">
        <v>12125</v>
      </c>
      <c r="L183" s="598" t="s">
        <v>158</v>
      </c>
      <c r="M183" s="461" t="s">
        <v>1494</v>
      </c>
      <c r="N183" s="458">
        <v>101852364</v>
      </c>
      <c r="O183" s="599" t="s">
        <v>1446</v>
      </c>
      <c r="P183" s="600">
        <v>6011</v>
      </c>
      <c r="Q183" s="599" t="s">
        <v>272</v>
      </c>
      <c r="R183" s="605" t="s">
        <v>1447</v>
      </c>
      <c r="S183" s="606">
        <v>32820</v>
      </c>
      <c r="T183" s="558"/>
    </row>
    <row r="184" spans="2:20" ht="15.75" x14ac:dyDescent="0.25">
      <c r="B184" s="590"/>
      <c r="C184" s="946" t="s">
        <v>289</v>
      </c>
      <c r="D184" s="596">
        <v>100</v>
      </c>
      <c r="E184" s="596">
        <v>12</v>
      </c>
      <c r="F184" s="596">
        <v>1</v>
      </c>
      <c r="G184" s="596">
        <v>0</v>
      </c>
      <c r="H184" s="596">
        <v>1</v>
      </c>
      <c r="I184" s="596" t="s">
        <v>273</v>
      </c>
      <c r="J184" s="597">
        <v>45737</v>
      </c>
      <c r="K184" s="607">
        <v>12126</v>
      </c>
      <c r="L184" s="598" t="s">
        <v>158</v>
      </c>
      <c r="M184" s="608" t="s">
        <v>1494</v>
      </c>
      <c r="N184" s="458">
        <v>101852364</v>
      </c>
      <c r="O184" s="599" t="s">
        <v>1446</v>
      </c>
      <c r="P184" s="600">
        <v>6011</v>
      </c>
      <c r="Q184" s="599" t="s">
        <v>272</v>
      </c>
      <c r="R184" s="605" t="s">
        <v>1447</v>
      </c>
      <c r="S184" s="606">
        <v>32820</v>
      </c>
      <c r="T184" s="558"/>
    </row>
    <row r="185" spans="2:20" ht="15.75" x14ac:dyDescent="0.25">
      <c r="B185" s="590"/>
      <c r="C185" s="946" t="s">
        <v>289</v>
      </c>
      <c r="D185" s="596">
        <v>100</v>
      </c>
      <c r="E185" s="596">
        <v>12</v>
      </c>
      <c r="F185" s="596">
        <v>1</v>
      </c>
      <c r="G185" s="596">
        <v>0</v>
      </c>
      <c r="H185" s="596">
        <v>1</v>
      </c>
      <c r="I185" s="596" t="s">
        <v>273</v>
      </c>
      <c r="J185" s="597">
        <v>45737</v>
      </c>
      <c r="K185" s="458">
        <v>12127</v>
      </c>
      <c r="L185" s="598" t="s">
        <v>158</v>
      </c>
      <c r="M185" s="461" t="s">
        <v>1494</v>
      </c>
      <c r="N185" s="458">
        <v>101852364</v>
      </c>
      <c r="O185" s="599" t="s">
        <v>1446</v>
      </c>
      <c r="P185" s="600">
        <v>6011</v>
      </c>
      <c r="Q185" s="599" t="s">
        <v>272</v>
      </c>
      <c r="R185" s="605" t="s">
        <v>1447</v>
      </c>
      <c r="S185" s="606">
        <v>32820</v>
      </c>
      <c r="T185" s="558"/>
    </row>
    <row r="186" spans="2:20" ht="15.75" x14ac:dyDescent="0.25">
      <c r="B186" s="590"/>
      <c r="C186" s="946" t="s">
        <v>289</v>
      </c>
      <c r="D186" s="596">
        <v>100</v>
      </c>
      <c r="E186" s="596">
        <v>12</v>
      </c>
      <c r="F186" s="596">
        <v>1</v>
      </c>
      <c r="G186" s="596">
        <v>0</v>
      </c>
      <c r="H186" s="596">
        <v>1</v>
      </c>
      <c r="I186" s="596" t="s">
        <v>273</v>
      </c>
      <c r="J186" s="597">
        <v>45737</v>
      </c>
      <c r="K186" s="458">
        <v>12128</v>
      </c>
      <c r="L186" s="598" t="s">
        <v>158</v>
      </c>
      <c r="M186" s="461" t="s">
        <v>1494</v>
      </c>
      <c r="N186" s="458">
        <v>101852364</v>
      </c>
      <c r="O186" s="599" t="s">
        <v>1446</v>
      </c>
      <c r="P186" s="600">
        <v>6011</v>
      </c>
      <c r="Q186" s="599" t="s">
        <v>272</v>
      </c>
      <c r="R186" s="605" t="s">
        <v>1447</v>
      </c>
      <c r="S186" s="606">
        <v>32820</v>
      </c>
      <c r="T186" s="558"/>
    </row>
    <row r="187" spans="2:20" ht="15.75" x14ac:dyDescent="0.25">
      <c r="B187" s="590"/>
      <c r="C187" s="946" t="s">
        <v>289</v>
      </c>
      <c r="D187" s="596">
        <v>100</v>
      </c>
      <c r="E187" s="596">
        <v>12</v>
      </c>
      <c r="F187" s="596">
        <v>1</v>
      </c>
      <c r="G187" s="596">
        <v>0</v>
      </c>
      <c r="H187" s="596">
        <v>1</v>
      </c>
      <c r="I187" s="596" t="s">
        <v>273</v>
      </c>
      <c r="J187" s="597">
        <v>45737</v>
      </c>
      <c r="K187" s="458">
        <v>12129</v>
      </c>
      <c r="L187" s="598" t="s">
        <v>158</v>
      </c>
      <c r="M187" s="461" t="s">
        <v>1494</v>
      </c>
      <c r="N187" s="458">
        <v>101852364</v>
      </c>
      <c r="O187" s="599" t="s">
        <v>1446</v>
      </c>
      <c r="P187" s="600">
        <v>6011</v>
      </c>
      <c r="Q187" s="599" t="s">
        <v>272</v>
      </c>
      <c r="R187" s="605" t="s">
        <v>1447</v>
      </c>
      <c r="S187" s="606">
        <v>32820</v>
      </c>
      <c r="T187" s="558"/>
    </row>
    <row r="188" spans="2:20" ht="15.75" x14ac:dyDescent="0.25">
      <c r="B188" s="590"/>
      <c r="C188" s="946" t="s">
        <v>289</v>
      </c>
      <c r="D188" s="596">
        <v>100</v>
      </c>
      <c r="E188" s="596">
        <v>12</v>
      </c>
      <c r="F188" s="596">
        <v>1</v>
      </c>
      <c r="G188" s="596">
        <v>0</v>
      </c>
      <c r="H188" s="596">
        <v>1</v>
      </c>
      <c r="I188" s="596" t="s">
        <v>273</v>
      </c>
      <c r="J188" s="597">
        <v>45737</v>
      </c>
      <c r="K188" s="458">
        <v>12080</v>
      </c>
      <c r="L188" s="610" t="s">
        <v>158</v>
      </c>
      <c r="M188" s="461" t="s">
        <v>1495</v>
      </c>
      <c r="N188" s="458">
        <v>101852364</v>
      </c>
      <c r="O188" s="599" t="s">
        <v>1446</v>
      </c>
      <c r="P188" s="600">
        <v>6011</v>
      </c>
      <c r="Q188" s="599" t="s">
        <v>272</v>
      </c>
      <c r="R188" s="605" t="s">
        <v>1447</v>
      </c>
      <c r="S188" s="606">
        <v>37880</v>
      </c>
      <c r="T188" s="558"/>
    </row>
    <row r="189" spans="2:20" ht="15.75" x14ac:dyDescent="0.25">
      <c r="B189" s="590"/>
      <c r="C189" s="946" t="s">
        <v>289</v>
      </c>
      <c r="D189" s="596">
        <v>100</v>
      </c>
      <c r="E189" s="596">
        <v>12</v>
      </c>
      <c r="F189" s="596">
        <v>1</v>
      </c>
      <c r="G189" s="596">
        <v>0</v>
      </c>
      <c r="H189" s="596">
        <v>1</v>
      </c>
      <c r="I189" s="596" t="s">
        <v>273</v>
      </c>
      <c r="J189" s="597">
        <v>45737</v>
      </c>
      <c r="K189" s="458">
        <v>12081</v>
      </c>
      <c r="L189" s="610" t="s">
        <v>158</v>
      </c>
      <c r="M189" s="461" t="s">
        <v>1495</v>
      </c>
      <c r="N189" s="458">
        <v>101852364</v>
      </c>
      <c r="O189" s="599" t="s">
        <v>1446</v>
      </c>
      <c r="P189" s="600">
        <v>6011</v>
      </c>
      <c r="Q189" s="599" t="s">
        <v>272</v>
      </c>
      <c r="R189" s="605" t="s">
        <v>1447</v>
      </c>
      <c r="S189" s="606">
        <v>37880</v>
      </c>
      <c r="T189" s="558"/>
    </row>
    <row r="190" spans="2:20" ht="15.75" x14ac:dyDescent="0.25">
      <c r="B190" s="590"/>
      <c r="C190" s="946" t="s">
        <v>289</v>
      </c>
      <c r="D190" s="596">
        <v>100</v>
      </c>
      <c r="E190" s="596">
        <v>12</v>
      </c>
      <c r="F190" s="596">
        <v>1</v>
      </c>
      <c r="G190" s="596">
        <v>0</v>
      </c>
      <c r="H190" s="596">
        <v>1</v>
      </c>
      <c r="I190" s="596" t="s">
        <v>273</v>
      </c>
      <c r="J190" s="597">
        <v>45737</v>
      </c>
      <c r="K190" s="458">
        <v>12082</v>
      </c>
      <c r="L190" s="610" t="s">
        <v>158</v>
      </c>
      <c r="M190" s="461" t="s">
        <v>1495</v>
      </c>
      <c r="N190" s="458">
        <v>101852364</v>
      </c>
      <c r="O190" s="599" t="s">
        <v>1446</v>
      </c>
      <c r="P190" s="600">
        <v>6011</v>
      </c>
      <c r="Q190" s="599" t="s">
        <v>272</v>
      </c>
      <c r="R190" s="605" t="s">
        <v>1447</v>
      </c>
      <c r="S190" s="606">
        <v>37880</v>
      </c>
      <c r="T190" s="558"/>
    </row>
    <row r="191" spans="2:20" ht="15.75" x14ac:dyDescent="0.25">
      <c r="B191" s="590"/>
      <c r="C191" s="946" t="s">
        <v>289</v>
      </c>
      <c r="D191" s="596">
        <v>100</v>
      </c>
      <c r="E191" s="596">
        <v>12</v>
      </c>
      <c r="F191" s="596">
        <v>1</v>
      </c>
      <c r="G191" s="596">
        <v>0</v>
      </c>
      <c r="H191" s="596">
        <v>1</v>
      </c>
      <c r="I191" s="596" t="s">
        <v>273</v>
      </c>
      <c r="J191" s="597">
        <v>45737</v>
      </c>
      <c r="K191" s="458">
        <v>12083</v>
      </c>
      <c r="L191" s="610" t="s">
        <v>158</v>
      </c>
      <c r="M191" s="461" t="s">
        <v>1495</v>
      </c>
      <c r="N191" s="458">
        <v>101852364</v>
      </c>
      <c r="O191" s="599" t="s">
        <v>1446</v>
      </c>
      <c r="P191" s="600">
        <v>6011</v>
      </c>
      <c r="Q191" s="599" t="s">
        <v>272</v>
      </c>
      <c r="R191" s="605" t="s">
        <v>1447</v>
      </c>
      <c r="S191" s="606">
        <v>37880</v>
      </c>
      <c r="T191" s="558"/>
    </row>
    <row r="192" spans="2:20" ht="15.75" x14ac:dyDescent="0.25">
      <c r="B192" s="590"/>
      <c r="C192" s="946" t="s">
        <v>289</v>
      </c>
      <c r="D192" s="596">
        <v>100</v>
      </c>
      <c r="E192" s="596">
        <v>12</v>
      </c>
      <c r="F192" s="596">
        <v>1</v>
      </c>
      <c r="G192" s="596">
        <v>0</v>
      </c>
      <c r="H192" s="596">
        <v>1</v>
      </c>
      <c r="I192" s="596" t="s">
        <v>273</v>
      </c>
      <c r="J192" s="597">
        <v>45737</v>
      </c>
      <c r="K192" s="458">
        <v>12084</v>
      </c>
      <c r="L192" s="610" t="s">
        <v>158</v>
      </c>
      <c r="M192" s="461" t="s">
        <v>1495</v>
      </c>
      <c r="N192" s="458">
        <v>101852364</v>
      </c>
      <c r="O192" s="599" t="s">
        <v>1446</v>
      </c>
      <c r="P192" s="600">
        <v>6011</v>
      </c>
      <c r="Q192" s="599" t="s">
        <v>272</v>
      </c>
      <c r="R192" s="605" t="s">
        <v>1447</v>
      </c>
      <c r="S192" s="606">
        <v>37880</v>
      </c>
      <c r="T192" s="558"/>
    </row>
    <row r="193" spans="2:20" ht="15.75" x14ac:dyDescent="0.25">
      <c r="B193" s="590"/>
      <c r="C193" s="946" t="s">
        <v>289</v>
      </c>
      <c r="D193" s="596">
        <v>100</v>
      </c>
      <c r="E193" s="596">
        <v>12</v>
      </c>
      <c r="F193" s="596">
        <v>1</v>
      </c>
      <c r="G193" s="596">
        <v>0</v>
      </c>
      <c r="H193" s="596">
        <v>1</v>
      </c>
      <c r="I193" s="596" t="s">
        <v>273</v>
      </c>
      <c r="J193" s="597">
        <v>45737</v>
      </c>
      <c r="K193" s="458">
        <v>12085</v>
      </c>
      <c r="L193" s="610" t="s">
        <v>158</v>
      </c>
      <c r="M193" s="461" t="s">
        <v>1495</v>
      </c>
      <c r="N193" s="458">
        <v>101852364</v>
      </c>
      <c r="O193" s="599" t="s">
        <v>1446</v>
      </c>
      <c r="P193" s="600">
        <v>6011</v>
      </c>
      <c r="Q193" s="599" t="s">
        <v>272</v>
      </c>
      <c r="R193" s="605" t="s">
        <v>1447</v>
      </c>
      <c r="S193" s="606">
        <v>37880</v>
      </c>
      <c r="T193" s="558"/>
    </row>
    <row r="194" spans="2:20" ht="15.75" x14ac:dyDescent="0.25">
      <c r="B194" s="590"/>
      <c r="C194" s="946" t="s">
        <v>289</v>
      </c>
      <c r="D194" s="596">
        <v>100</v>
      </c>
      <c r="E194" s="596">
        <v>12</v>
      </c>
      <c r="F194" s="596">
        <v>1</v>
      </c>
      <c r="G194" s="596">
        <v>0</v>
      </c>
      <c r="H194" s="596">
        <v>1</v>
      </c>
      <c r="I194" s="596" t="s">
        <v>273</v>
      </c>
      <c r="J194" s="597">
        <v>45737</v>
      </c>
      <c r="K194" s="458">
        <v>12086</v>
      </c>
      <c r="L194" s="610" t="s">
        <v>158</v>
      </c>
      <c r="M194" s="461" t="s">
        <v>1495</v>
      </c>
      <c r="N194" s="458">
        <v>101852364</v>
      </c>
      <c r="O194" s="599" t="s">
        <v>1446</v>
      </c>
      <c r="P194" s="600">
        <v>6011</v>
      </c>
      <c r="Q194" s="599" t="s">
        <v>272</v>
      </c>
      <c r="R194" s="605" t="s">
        <v>1447</v>
      </c>
      <c r="S194" s="606">
        <v>37880</v>
      </c>
      <c r="T194" s="558"/>
    </row>
    <row r="195" spans="2:20" ht="15.75" x14ac:dyDescent="0.25">
      <c r="B195" s="590"/>
      <c r="C195" s="946" t="s">
        <v>289</v>
      </c>
      <c r="D195" s="596">
        <v>100</v>
      </c>
      <c r="E195" s="596">
        <v>12</v>
      </c>
      <c r="F195" s="596">
        <v>1</v>
      </c>
      <c r="G195" s="596">
        <v>0</v>
      </c>
      <c r="H195" s="596">
        <v>1</v>
      </c>
      <c r="I195" s="596" t="s">
        <v>273</v>
      </c>
      <c r="J195" s="597">
        <v>45737</v>
      </c>
      <c r="K195" s="458">
        <v>12087</v>
      </c>
      <c r="L195" s="610" t="s">
        <v>158</v>
      </c>
      <c r="M195" s="461" t="s">
        <v>1495</v>
      </c>
      <c r="N195" s="458">
        <v>101852364</v>
      </c>
      <c r="O195" s="599" t="s">
        <v>1446</v>
      </c>
      <c r="P195" s="600">
        <v>6011</v>
      </c>
      <c r="Q195" s="599" t="s">
        <v>272</v>
      </c>
      <c r="R195" s="605" t="s">
        <v>1447</v>
      </c>
      <c r="S195" s="606">
        <v>37880</v>
      </c>
      <c r="T195" s="558"/>
    </row>
    <row r="196" spans="2:20" ht="15.75" x14ac:dyDescent="0.25">
      <c r="B196" s="590"/>
      <c r="C196" s="946" t="s">
        <v>289</v>
      </c>
      <c r="D196" s="596">
        <v>100</v>
      </c>
      <c r="E196" s="596">
        <v>12</v>
      </c>
      <c r="F196" s="596">
        <v>1</v>
      </c>
      <c r="G196" s="596">
        <v>0</v>
      </c>
      <c r="H196" s="596">
        <v>1</v>
      </c>
      <c r="I196" s="596" t="s">
        <v>273</v>
      </c>
      <c r="J196" s="597">
        <v>45737</v>
      </c>
      <c r="K196" s="458">
        <v>12131</v>
      </c>
      <c r="L196" s="610" t="s">
        <v>158</v>
      </c>
      <c r="M196" s="461" t="s">
        <v>1496</v>
      </c>
      <c r="N196" s="458">
        <v>101852364</v>
      </c>
      <c r="O196" s="599" t="s">
        <v>1446</v>
      </c>
      <c r="P196" s="600">
        <v>6011</v>
      </c>
      <c r="Q196" s="599" t="s">
        <v>272</v>
      </c>
      <c r="R196" s="605" t="s">
        <v>1447</v>
      </c>
      <c r="S196" s="606">
        <v>37880</v>
      </c>
      <c r="T196" s="558"/>
    </row>
    <row r="197" spans="2:20" ht="15.75" x14ac:dyDescent="0.25">
      <c r="B197" s="590"/>
      <c r="C197" s="946" t="s">
        <v>289</v>
      </c>
      <c r="D197" s="596">
        <v>100</v>
      </c>
      <c r="E197" s="596">
        <v>12</v>
      </c>
      <c r="F197" s="596">
        <v>1</v>
      </c>
      <c r="G197" s="596">
        <v>0</v>
      </c>
      <c r="H197" s="596">
        <v>1</v>
      </c>
      <c r="I197" s="596" t="s">
        <v>273</v>
      </c>
      <c r="J197" s="597">
        <v>45737</v>
      </c>
      <c r="K197" s="458">
        <v>12132</v>
      </c>
      <c r="L197" s="610" t="s">
        <v>158</v>
      </c>
      <c r="M197" s="461" t="s">
        <v>1496</v>
      </c>
      <c r="N197" s="458">
        <v>101852364</v>
      </c>
      <c r="O197" s="599" t="s">
        <v>1446</v>
      </c>
      <c r="P197" s="600">
        <v>6011</v>
      </c>
      <c r="Q197" s="599" t="s">
        <v>272</v>
      </c>
      <c r="R197" s="605" t="s">
        <v>1447</v>
      </c>
      <c r="S197" s="606">
        <v>37880</v>
      </c>
      <c r="T197" s="558"/>
    </row>
    <row r="198" spans="2:20" ht="15.75" x14ac:dyDescent="0.25">
      <c r="B198" s="590"/>
      <c r="C198" s="946" t="s">
        <v>289</v>
      </c>
      <c r="D198" s="596">
        <v>100</v>
      </c>
      <c r="E198" s="596">
        <v>12</v>
      </c>
      <c r="F198" s="596">
        <v>1</v>
      </c>
      <c r="G198" s="596">
        <v>0</v>
      </c>
      <c r="H198" s="596">
        <v>1</v>
      </c>
      <c r="I198" s="596" t="s">
        <v>273</v>
      </c>
      <c r="J198" s="597">
        <v>45737</v>
      </c>
      <c r="K198" s="458">
        <v>12088</v>
      </c>
      <c r="L198" s="610" t="s">
        <v>158</v>
      </c>
      <c r="M198" s="461" t="s">
        <v>1497</v>
      </c>
      <c r="N198" s="458">
        <v>101852364</v>
      </c>
      <c r="O198" s="599" t="s">
        <v>1446</v>
      </c>
      <c r="P198" s="600">
        <v>6011</v>
      </c>
      <c r="Q198" s="599" t="s">
        <v>272</v>
      </c>
      <c r="R198" s="601" t="s">
        <v>1447</v>
      </c>
      <c r="S198" s="602">
        <v>40000</v>
      </c>
      <c r="T198" s="558"/>
    </row>
    <row r="199" spans="2:20" ht="15.75" x14ac:dyDescent="0.25">
      <c r="B199" s="590"/>
      <c r="C199" s="946" t="s">
        <v>289</v>
      </c>
      <c r="D199" s="596">
        <v>100</v>
      </c>
      <c r="E199" s="596">
        <v>12</v>
      </c>
      <c r="F199" s="596">
        <v>1</v>
      </c>
      <c r="G199" s="596">
        <v>0</v>
      </c>
      <c r="H199" s="596">
        <v>1</v>
      </c>
      <c r="I199" s="596" t="s">
        <v>273</v>
      </c>
      <c r="J199" s="597">
        <v>45737</v>
      </c>
      <c r="K199" s="458">
        <v>12089</v>
      </c>
      <c r="L199" s="610" t="s">
        <v>158</v>
      </c>
      <c r="M199" s="461" t="s">
        <v>1497</v>
      </c>
      <c r="N199" s="458">
        <v>101852364</v>
      </c>
      <c r="O199" s="599" t="s">
        <v>1446</v>
      </c>
      <c r="P199" s="600">
        <v>6011</v>
      </c>
      <c r="Q199" s="599" t="s">
        <v>272</v>
      </c>
      <c r="R199" s="601" t="s">
        <v>1447</v>
      </c>
      <c r="S199" s="602">
        <v>40000</v>
      </c>
      <c r="T199" s="558"/>
    </row>
    <row r="200" spans="2:20" ht="15.75" x14ac:dyDescent="0.25">
      <c r="B200" s="590"/>
      <c r="C200" s="946" t="s">
        <v>289</v>
      </c>
      <c r="D200" s="596">
        <v>100</v>
      </c>
      <c r="E200" s="596">
        <v>12</v>
      </c>
      <c r="F200" s="596">
        <v>1</v>
      </c>
      <c r="G200" s="596">
        <v>0</v>
      </c>
      <c r="H200" s="596">
        <v>1</v>
      </c>
      <c r="I200" s="596" t="s">
        <v>273</v>
      </c>
      <c r="J200" s="597">
        <v>45737</v>
      </c>
      <c r="K200" s="458">
        <v>12090</v>
      </c>
      <c r="L200" s="610" t="s">
        <v>158</v>
      </c>
      <c r="M200" s="461" t="s">
        <v>1497</v>
      </c>
      <c r="N200" s="458">
        <v>101852364</v>
      </c>
      <c r="O200" s="599" t="s">
        <v>1446</v>
      </c>
      <c r="P200" s="600">
        <v>6011</v>
      </c>
      <c r="Q200" s="599" t="s">
        <v>272</v>
      </c>
      <c r="R200" s="601" t="s">
        <v>1447</v>
      </c>
      <c r="S200" s="602">
        <v>40000</v>
      </c>
      <c r="T200" s="558"/>
    </row>
    <row r="201" spans="2:20" ht="15.75" x14ac:dyDescent="0.25">
      <c r="B201" s="590"/>
      <c r="C201" s="946" t="s">
        <v>289</v>
      </c>
      <c r="D201" s="596">
        <v>100</v>
      </c>
      <c r="E201" s="596">
        <v>12</v>
      </c>
      <c r="F201" s="596">
        <v>1</v>
      </c>
      <c r="G201" s="596">
        <v>0</v>
      </c>
      <c r="H201" s="596">
        <v>1</v>
      </c>
      <c r="I201" s="596" t="s">
        <v>273</v>
      </c>
      <c r="J201" s="597">
        <v>45737</v>
      </c>
      <c r="K201" s="458">
        <v>12091</v>
      </c>
      <c r="L201" s="610" t="s">
        <v>158</v>
      </c>
      <c r="M201" s="461" t="s">
        <v>1497</v>
      </c>
      <c r="N201" s="458">
        <v>101852364</v>
      </c>
      <c r="O201" s="599" t="s">
        <v>1446</v>
      </c>
      <c r="P201" s="600">
        <v>6011</v>
      </c>
      <c r="Q201" s="599" t="s">
        <v>272</v>
      </c>
      <c r="R201" s="601" t="s">
        <v>1447</v>
      </c>
      <c r="S201" s="602">
        <v>40000</v>
      </c>
      <c r="T201" s="558"/>
    </row>
    <row r="202" spans="2:20" ht="15.75" x14ac:dyDescent="0.25">
      <c r="B202" s="590"/>
      <c r="C202" s="946" t="s">
        <v>289</v>
      </c>
      <c r="D202" s="596">
        <v>100</v>
      </c>
      <c r="E202" s="596">
        <v>12</v>
      </c>
      <c r="F202" s="596">
        <v>1</v>
      </c>
      <c r="G202" s="596">
        <v>0</v>
      </c>
      <c r="H202" s="596">
        <v>1</v>
      </c>
      <c r="I202" s="596" t="s">
        <v>273</v>
      </c>
      <c r="J202" s="597">
        <v>45737</v>
      </c>
      <c r="K202" s="458">
        <v>12092</v>
      </c>
      <c r="L202" s="610" t="s">
        <v>158</v>
      </c>
      <c r="M202" s="461" t="s">
        <v>1497</v>
      </c>
      <c r="N202" s="458">
        <v>101852364</v>
      </c>
      <c r="O202" s="599" t="s">
        <v>1446</v>
      </c>
      <c r="P202" s="600">
        <v>6011</v>
      </c>
      <c r="Q202" s="599" t="s">
        <v>272</v>
      </c>
      <c r="R202" s="601" t="s">
        <v>1447</v>
      </c>
      <c r="S202" s="602">
        <v>40000</v>
      </c>
      <c r="T202" s="558"/>
    </row>
    <row r="203" spans="2:20" ht="15.75" x14ac:dyDescent="0.25">
      <c r="B203" s="590"/>
      <c r="C203" s="946" t="s">
        <v>289</v>
      </c>
      <c r="D203" s="596">
        <v>100</v>
      </c>
      <c r="E203" s="596">
        <v>12</v>
      </c>
      <c r="F203" s="596">
        <v>1</v>
      </c>
      <c r="G203" s="596">
        <v>0</v>
      </c>
      <c r="H203" s="596">
        <v>1</v>
      </c>
      <c r="I203" s="596" t="s">
        <v>273</v>
      </c>
      <c r="J203" s="597">
        <v>45737</v>
      </c>
      <c r="K203" s="458">
        <v>12113</v>
      </c>
      <c r="L203" s="610" t="s">
        <v>158</v>
      </c>
      <c r="M203" s="461" t="s">
        <v>1497</v>
      </c>
      <c r="N203" s="458">
        <v>101852364</v>
      </c>
      <c r="O203" s="599" t="s">
        <v>1446</v>
      </c>
      <c r="P203" s="600">
        <v>6011</v>
      </c>
      <c r="Q203" s="599" t="s">
        <v>272</v>
      </c>
      <c r="R203" s="601" t="s">
        <v>1447</v>
      </c>
      <c r="S203" s="602">
        <v>40000</v>
      </c>
      <c r="T203" s="558"/>
    </row>
    <row r="204" spans="2:20" ht="15.75" x14ac:dyDescent="0.25">
      <c r="B204" s="590"/>
      <c r="C204" s="946" t="s">
        <v>289</v>
      </c>
      <c r="D204" s="596">
        <v>100</v>
      </c>
      <c r="E204" s="596">
        <v>12</v>
      </c>
      <c r="F204" s="596">
        <v>1</v>
      </c>
      <c r="G204" s="596">
        <v>0</v>
      </c>
      <c r="H204" s="596">
        <v>1</v>
      </c>
      <c r="I204" s="596" t="s">
        <v>273</v>
      </c>
      <c r="J204" s="597">
        <v>45737</v>
      </c>
      <c r="K204" s="458">
        <v>12114</v>
      </c>
      <c r="L204" s="610" t="s">
        <v>158</v>
      </c>
      <c r="M204" s="461" t="s">
        <v>1497</v>
      </c>
      <c r="N204" s="458">
        <v>101852364</v>
      </c>
      <c r="O204" s="599" t="s">
        <v>1446</v>
      </c>
      <c r="P204" s="600">
        <v>6011</v>
      </c>
      <c r="Q204" s="599" t="s">
        <v>272</v>
      </c>
      <c r="R204" s="601" t="s">
        <v>1447</v>
      </c>
      <c r="S204" s="602">
        <v>40000</v>
      </c>
      <c r="T204" s="558"/>
    </row>
    <row r="205" spans="2:20" ht="15.75" x14ac:dyDescent="0.25">
      <c r="B205" s="590"/>
      <c r="C205" s="946" t="s">
        <v>289</v>
      </c>
      <c r="D205" s="596">
        <v>100</v>
      </c>
      <c r="E205" s="596">
        <v>12</v>
      </c>
      <c r="F205" s="596">
        <v>1</v>
      </c>
      <c r="G205" s="596">
        <v>0</v>
      </c>
      <c r="H205" s="596">
        <v>1</v>
      </c>
      <c r="I205" s="596" t="s">
        <v>273</v>
      </c>
      <c r="J205" s="597">
        <v>45737</v>
      </c>
      <c r="K205" s="458">
        <v>12115</v>
      </c>
      <c r="L205" s="610" t="s">
        <v>158</v>
      </c>
      <c r="M205" s="461" t="s">
        <v>1497</v>
      </c>
      <c r="N205" s="458">
        <v>101852364</v>
      </c>
      <c r="O205" s="599" t="s">
        <v>1446</v>
      </c>
      <c r="P205" s="600">
        <v>6011</v>
      </c>
      <c r="Q205" s="599" t="s">
        <v>272</v>
      </c>
      <c r="R205" s="601" t="s">
        <v>1447</v>
      </c>
      <c r="S205" s="602">
        <v>40000</v>
      </c>
      <c r="T205" s="558"/>
    </row>
    <row r="206" spans="2:20" ht="15.75" x14ac:dyDescent="0.25">
      <c r="B206" s="590"/>
      <c r="C206" s="946" t="s">
        <v>289</v>
      </c>
      <c r="D206" s="596">
        <v>100</v>
      </c>
      <c r="E206" s="596">
        <v>12</v>
      </c>
      <c r="F206" s="596">
        <v>1</v>
      </c>
      <c r="G206" s="596">
        <v>0</v>
      </c>
      <c r="H206" s="596">
        <v>1</v>
      </c>
      <c r="I206" s="596" t="s">
        <v>273</v>
      </c>
      <c r="J206" s="597">
        <v>45737</v>
      </c>
      <c r="K206" s="458">
        <v>12130</v>
      </c>
      <c r="L206" s="610" t="s">
        <v>158</v>
      </c>
      <c r="M206" s="461" t="s">
        <v>1497</v>
      </c>
      <c r="N206" s="458">
        <v>101852364</v>
      </c>
      <c r="O206" s="599" t="s">
        <v>1446</v>
      </c>
      <c r="P206" s="600">
        <v>6011</v>
      </c>
      <c r="Q206" s="599" t="s">
        <v>272</v>
      </c>
      <c r="R206" s="601" t="s">
        <v>1447</v>
      </c>
      <c r="S206" s="602">
        <v>40000</v>
      </c>
      <c r="T206" s="558"/>
    </row>
    <row r="207" spans="2:20" ht="15.75" x14ac:dyDescent="0.25">
      <c r="B207" s="590"/>
      <c r="C207" s="946" t="s">
        <v>289</v>
      </c>
      <c r="D207" s="596">
        <v>100</v>
      </c>
      <c r="E207" s="596">
        <v>12</v>
      </c>
      <c r="F207" s="596">
        <v>1</v>
      </c>
      <c r="G207" s="596">
        <v>0</v>
      </c>
      <c r="H207" s="596">
        <v>1</v>
      </c>
      <c r="I207" s="596" t="s">
        <v>273</v>
      </c>
      <c r="J207" s="597">
        <v>45737</v>
      </c>
      <c r="K207" s="458">
        <v>12133</v>
      </c>
      <c r="L207" s="610" t="s">
        <v>158</v>
      </c>
      <c r="M207" s="461" t="s">
        <v>1497</v>
      </c>
      <c r="N207" s="458">
        <v>101852364</v>
      </c>
      <c r="O207" s="599" t="s">
        <v>1446</v>
      </c>
      <c r="P207" s="600">
        <v>6011</v>
      </c>
      <c r="Q207" s="599" t="s">
        <v>272</v>
      </c>
      <c r="R207" s="601" t="s">
        <v>1447</v>
      </c>
      <c r="S207" s="602">
        <v>40000</v>
      </c>
      <c r="T207" s="558"/>
    </row>
    <row r="208" spans="2:20" ht="15.75" x14ac:dyDescent="0.25">
      <c r="B208" s="590"/>
      <c r="C208" s="946" t="s">
        <v>289</v>
      </c>
      <c r="D208" s="596">
        <v>100</v>
      </c>
      <c r="E208" s="596">
        <v>12</v>
      </c>
      <c r="F208" s="596">
        <v>1</v>
      </c>
      <c r="G208" s="596">
        <v>0</v>
      </c>
      <c r="H208" s="596">
        <v>1</v>
      </c>
      <c r="I208" s="596" t="s">
        <v>273</v>
      </c>
      <c r="J208" s="597">
        <v>45737</v>
      </c>
      <c r="K208" s="458">
        <v>12033</v>
      </c>
      <c r="L208" s="610" t="s">
        <v>158</v>
      </c>
      <c r="M208" s="461" t="s">
        <v>1498</v>
      </c>
      <c r="N208" s="458">
        <v>101852364</v>
      </c>
      <c r="O208" s="599" t="s">
        <v>1446</v>
      </c>
      <c r="P208" s="600">
        <v>6011</v>
      </c>
      <c r="Q208" s="599" t="s">
        <v>272</v>
      </c>
      <c r="R208" s="601" t="s">
        <v>1447</v>
      </c>
      <c r="S208" s="602">
        <v>48703.96</v>
      </c>
      <c r="T208" s="558"/>
    </row>
    <row r="209" spans="2:20" ht="15.75" x14ac:dyDescent="0.25">
      <c r="B209" s="590"/>
      <c r="C209" s="946" t="s">
        <v>289</v>
      </c>
      <c r="D209" s="596">
        <v>100</v>
      </c>
      <c r="E209" s="596">
        <v>12</v>
      </c>
      <c r="F209" s="596">
        <v>1</v>
      </c>
      <c r="G209" s="596">
        <v>0</v>
      </c>
      <c r="H209" s="596">
        <v>1</v>
      </c>
      <c r="I209" s="596" t="s">
        <v>273</v>
      </c>
      <c r="J209" s="597">
        <v>45737</v>
      </c>
      <c r="K209" s="458">
        <v>12039</v>
      </c>
      <c r="L209" s="610" t="s">
        <v>158</v>
      </c>
      <c r="M209" s="461" t="s">
        <v>1498</v>
      </c>
      <c r="N209" s="458">
        <v>101852364</v>
      </c>
      <c r="O209" s="599" t="s">
        <v>1446</v>
      </c>
      <c r="P209" s="600">
        <v>6011</v>
      </c>
      <c r="Q209" s="599" t="s">
        <v>272</v>
      </c>
      <c r="R209" s="601" t="s">
        <v>1447</v>
      </c>
      <c r="S209" s="602">
        <v>48703.96</v>
      </c>
      <c r="T209" s="558"/>
    </row>
    <row r="210" spans="2:20" ht="15.75" x14ac:dyDescent="0.25">
      <c r="B210" s="590"/>
      <c r="C210" s="946" t="s">
        <v>289</v>
      </c>
      <c r="D210" s="596">
        <v>100</v>
      </c>
      <c r="E210" s="596">
        <v>12</v>
      </c>
      <c r="F210" s="596">
        <v>1</v>
      </c>
      <c r="G210" s="596">
        <v>0</v>
      </c>
      <c r="H210" s="596">
        <v>1</v>
      </c>
      <c r="I210" s="596" t="s">
        <v>273</v>
      </c>
      <c r="J210" s="597">
        <v>45737</v>
      </c>
      <c r="K210" s="458">
        <v>12040</v>
      </c>
      <c r="L210" s="610" t="s">
        <v>158</v>
      </c>
      <c r="M210" s="461" t="s">
        <v>1498</v>
      </c>
      <c r="N210" s="458">
        <v>101852364</v>
      </c>
      <c r="O210" s="599" t="s">
        <v>1446</v>
      </c>
      <c r="P210" s="600">
        <v>6011</v>
      </c>
      <c r="Q210" s="599" t="s">
        <v>272</v>
      </c>
      <c r="R210" s="601" t="s">
        <v>1447</v>
      </c>
      <c r="S210" s="602">
        <v>48703.96</v>
      </c>
      <c r="T210" s="558"/>
    </row>
    <row r="211" spans="2:20" ht="15.75" x14ac:dyDescent="0.25">
      <c r="B211" s="590"/>
      <c r="C211" s="946" t="s">
        <v>289</v>
      </c>
      <c r="D211" s="596">
        <v>100</v>
      </c>
      <c r="E211" s="596">
        <v>12</v>
      </c>
      <c r="F211" s="596">
        <v>1</v>
      </c>
      <c r="G211" s="596">
        <v>0</v>
      </c>
      <c r="H211" s="596">
        <v>1</v>
      </c>
      <c r="I211" s="596" t="s">
        <v>273</v>
      </c>
      <c r="J211" s="597">
        <v>45737</v>
      </c>
      <c r="K211" s="458">
        <v>12034</v>
      </c>
      <c r="L211" s="610" t="s">
        <v>158</v>
      </c>
      <c r="M211" s="461" t="s">
        <v>1499</v>
      </c>
      <c r="N211" s="458">
        <v>101852364</v>
      </c>
      <c r="O211" s="599" t="s">
        <v>1446</v>
      </c>
      <c r="P211" s="600">
        <v>6011</v>
      </c>
      <c r="Q211" s="599" t="s">
        <v>272</v>
      </c>
      <c r="R211" s="601" t="s">
        <v>1447</v>
      </c>
      <c r="S211" s="602">
        <v>60000</v>
      </c>
      <c r="T211" s="558"/>
    </row>
    <row r="212" spans="2:20" ht="15.75" x14ac:dyDescent="0.25">
      <c r="B212" s="590"/>
      <c r="C212" s="946" t="s">
        <v>289</v>
      </c>
      <c r="D212" s="596">
        <v>100</v>
      </c>
      <c r="E212" s="596">
        <v>12</v>
      </c>
      <c r="F212" s="596">
        <v>1</v>
      </c>
      <c r="G212" s="596">
        <v>0</v>
      </c>
      <c r="H212" s="596">
        <v>1</v>
      </c>
      <c r="I212" s="596" t="s">
        <v>273</v>
      </c>
      <c r="J212" s="597">
        <v>45737</v>
      </c>
      <c r="K212" s="458">
        <v>12116</v>
      </c>
      <c r="L212" s="610" t="s">
        <v>158</v>
      </c>
      <c r="M212" s="461" t="s">
        <v>1499</v>
      </c>
      <c r="N212" s="458">
        <v>101852364</v>
      </c>
      <c r="O212" s="599" t="s">
        <v>1446</v>
      </c>
      <c r="P212" s="600">
        <v>6011</v>
      </c>
      <c r="Q212" s="599" t="s">
        <v>272</v>
      </c>
      <c r="R212" s="601" t="s">
        <v>1447</v>
      </c>
      <c r="S212" s="602">
        <v>60000</v>
      </c>
      <c r="T212" s="558"/>
    </row>
    <row r="213" spans="2:20" ht="15.75" x14ac:dyDescent="0.25">
      <c r="B213" s="590"/>
      <c r="C213" s="946" t="s">
        <v>289</v>
      </c>
      <c r="D213" s="596">
        <v>100</v>
      </c>
      <c r="E213" s="596">
        <v>12</v>
      </c>
      <c r="F213" s="596">
        <v>1</v>
      </c>
      <c r="G213" s="596">
        <v>0</v>
      </c>
      <c r="H213" s="596">
        <v>1</v>
      </c>
      <c r="I213" s="596" t="s">
        <v>273</v>
      </c>
      <c r="J213" s="597">
        <v>45737</v>
      </c>
      <c r="K213" s="458">
        <v>12117</v>
      </c>
      <c r="L213" s="610" t="s">
        <v>158</v>
      </c>
      <c r="M213" s="461" t="s">
        <v>1499</v>
      </c>
      <c r="N213" s="458">
        <v>101852364</v>
      </c>
      <c r="O213" s="599" t="s">
        <v>1446</v>
      </c>
      <c r="P213" s="600">
        <v>6011</v>
      </c>
      <c r="Q213" s="599" t="s">
        <v>272</v>
      </c>
      <c r="R213" s="601" t="s">
        <v>1447</v>
      </c>
      <c r="S213" s="602">
        <v>60000</v>
      </c>
      <c r="T213" s="558"/>
    </row>
    <row r="214" spans="2:20" ht="15.75" x14ac:dyDescent="0.25">
      <c r="B214" s="590"/>
      <c r="C214" s="946" t="s">
        <v>289</v>
      </c>
      <c r="D214" s="596">
        <v>100</v>
      </c>
      <c r="E214" s="596">
        <v>12</v>
      </c>
      <c r="F214" s="596">
        <v>1</v>
      </c>
      <c r="G214" s="596">
        <v>0</v>
      </c>
      <c r="H214" s="596">
        <v>1</v>
      </c>
      <c r="I214" s="596" t="s">
        <v>273</v>
      </c>
      <c r="J214" s="597">
        <v>45737</v>
      </c>
      <c r="K214" s="458">
        <v>12035</v>
      </c>
      <c r="L214" s="610" t="s">
        <v>158</v>
      </c>
      <c r="M214" s="461" t="s">
        <v>1500</v>
      </c>
      <c r="N214" s="458">
        <v>101852364</v>
      </c>
      <c r="O214" s="599" t="s">
        <v>1446</v>
      </c>
      <c r="P214" s="600">
        <v>6011</v>
      </c>
      <c r="Q214" s="599" t="s">
        <v>272</v>
      </c>
      <c r="R214" s="601" t="s">
        <v>1447</v>
      </c>
      <c r="S214" s="602">
        <v>12532.74</v>
      </c>
      <c r="T214" s="558"/>
    </row>
    <row r="215" spans="2:20" ht="15.75" x14ac:dyDescent="0.25">
      <c r="B215" s="590"/>
      <c r="C215" s="946" t="s">
        <v>289</v>
      </c>
      <c r="D215" s="596">
        <v>100</v>
      </c>
      <c r="E215" s="596">
        <v>12</v>
      </c>
      <c r="F215" s="596">
        <v>1</v>
      </c>
      <c r="G215" s="596">
        <v>0</v>
      </c>
      <c r="H215" s="596">
        <v>1</v>
      </c>
      <c r="I215" s="596" t="s">
        <v>273</v>
      </c>
      <c r="J215" s="597">
        <v>45737</v>
      </c>
      <c r="K215" s="458">
        <v>12036</v>
      </c>
      <c r="L215" s="610" t="s">
        <v>158</v>
      </c>
      <c r="M215" s="461" t="s">
        <v>1500</v>
      </c>
      <c r="N215" s="458">
        <v>101852364</v>
      </c>
      <c r="O215" s="599" t="s">
        <v>1446</v>
      </c>
      <c r="P215" s="600">
        <v>6011</v>
      </c>
      <c r="Q215" s="599" t="s">
        <v>272</v>
      </c>
      <c r="R215" s="601" t="s">
        <v>1447</v>
      </c>
      <c r="S215" s="602">
        <v>12532.74</v>
      </c>
      <c r="T215" s="558"/>
    </row>
    <row r="216" spans="2:20" ht="15.75" x14ac:dyDescent="0.25">
      <c r="B216" s="590"/>
      <c r="C216" s="946" t="s">
        <v>289</v>
      </c>
      <c r="D216" s="596">
        <v>100</v>
      </c>
      <c r="E216" s="596">
        <v>12</v>
      </c>
      <c r="F216" s="596">
        <v>1</v>
      </c>
      <c r="G216" s="596">
        <v>0</v>
      </c>
      <c r="H216" s="596">
        <v>1</v>
      </c>
      <c r="I216" s="596" t="s">
        <v>273</v>
      </c>
      <c r="J216" s="597">
        <v>45737</v>
      </c>
      <c r="K216" s="458">
        <v>12037</v>
      </c>
      <c r="L216" s="610" t="s">
        <v>158</v>
      </c>
      <c r="M216" s="461" t="s">
        <v>1500</v>
      </c>
      <c r="N216" s="458">
        <v>101852364</v>
      </c>
      <c r="O216" s="599" t="s">
        <v>1446</v>
      </c>
      <c r="P216" s="600">
        <v>6011</v>
      </c>
      <c r="Q216" s="599" t="s">
        <v>272</v>
      </c>
      <c r="R216" s="601" t="s">
        <v>1447</v>
      </c>
      <c r="S216" s="602">
        <v>12532.74</v>
      </c>
      <c r="T216" s="558"/>
    </row>
    <row r="217" spans="2:20" ht="15.75" x14ac:dyDescent="0.25">
      <c r="B217" s="590"/>
      <c r="C217" s="946" t="s">
        <v>289</v>
      </c>
      <c r="D217" s="596">
        <v>100</v>
      </c>
      <c r="E217" s="596">
        <v>12</v>
      </c>
      <c r="F217" s="596">
        <v>1</v>
      </c>
      <c r="G217" s="596">
        <v>0</v>
      </c>
      <c r="H217" s="596">
        <v>1</v>
      </c>
      <c r="I217" s="596" t="s">
        <v>273</v>
      </c>
      <c r="J217" s="597">
        <v>45737</v>
      </c>
      <c r="K217" s="458">
        <v>12038</v>
      </c>
      <c r="L217" s="610" t="s">
        <v>158</v>
      </c>
      <c r="M217" s="461" t="s">
        <v>1500</v>
      </c>
      <c r="N217" s="458">
        <v>101852364</v>
      </c>
      <c r="O217" s="599" t="s">
        <v>1446</v>
      </c>
      <c r="P217" s="600">
        <v>6011</v>
      </c>
      <c r="Q217" s="599" t="s">
        <v>272</v>
      </c>
      <c r="R217" s="601" t="s">
        <v>1447</v>
      </c>
      <c r="S217" s="602">
        <v>12532.74</v>
      </c>
      <c r="T217" s="558"/>
    </row>
    <row r="218" spans="2:20" ht="15.75" x14ac:dyDescent="0.25">
      <c r="B218" s="590"/>
      <c r="C218" s="946" t="s">
        <v>289</v>
      </c>
      <c r="D218" s="596">
        <v>100</v>
      </c>
      <c r="E218" s="596">
        <v>12</v>
      </c>
      <c r="F218" s="596">
        <v>1</v>
      </c>
      <c r="G218" s="596">
        <v>0</v>
      </c>
      <c r="H218" s="596">
        <v>1</v>
      </c>
      <c r="I218" s="596" t="s">
        <v>276</v>
      </c>
      <c r="J218" s="597">
        <v>45721</v>
      </c>
      <c r="K218" s="458">
        <v>12069</v>
      </c>
      <c r="L218" s="610" t="s">
        <v>158</v>
      </c>
      <c r="M218" s="461" t="s">
        <v>1501</v>
      </c>
      <c r="N218" s="598">
        <v>132251725</v>
      </c>
      <c r="O218" s="599" t="s">
        <v>1502</v>
      </c>
      <c r="P218" s="600">
        <v>9361</v>
      </c>
      <c r="Q218" s="599" t="s">
        <v>275</v>
      </c>
      <c r="R218" s="601" t="s">
        <v>1447</v>
      </c>
      <c r="S218" s="602">
        <v>27289.360000000001</v>
      </c>
      <c r="T218" s="558"/>
    </row>
    <row r="219" spans="2:20" ht="15.75" x14ac:dyDescent="0.25">
      <c r="B219" s="590"/>
      <c r="C219" s="946" t="s">
        <v>289</v>
      </c>
      <c r="D219" s="596">
        <v>100</v>
      </c>
      <c r="E219" s="596">
        <v>12</v>
      </c>
      <c r="F219" s="596">
        <v>1</v>
      </c>
      <c r="G219" s="596">
        <v>0</v>
      </c>
      <c r="H219" s="596">
        <v>1</v>
      </c>
      <c r="I219" s="596" t="s">
        <v>276</v>
      </c>
      <c r="J219" s="597">
        <v>45721</v>
      </c>
      <c r="K219" s="458">
        <v>12134</v>
      </c>
      <c r="L219" s="610" t="s">
        <v>158</v>
      </c>
      <c r="M219" s="461" t="s">
        <v>1501</v>
      </c>
      <c r="N219" s="598">
        <v>132251725</v>
      </c>
      <c r="O219" s="599" t="s">
        <v>1502</v>
      </c>
      <c r="P219" s="600">
        <v>9361</v>
      </c>
      <c r="Q219" s="599" t="s">
        <v>275</v>
      </c>
      <c r="R219" s="601" t="s">
        <v>1447</v>
      </c>
      <c r="S219" s="602">
        <v>27289.360000000001</v>
      </c>
      <c r="T219" s="558"/>
    </row>
    <row r="220" spans="2:20" ht="15.75" x14ac:dyDescent="0.25">
      <c r="B220" s="590"/>
      <c r="C220" s="946" t="s">
        <v>289</v>
      </c>
      <c r="D220" s="596">
        <v>100</v>
      </c>
      <c r="E220" s="596">
        <v>12</v>
      </c>
      <c r="F220" s="596">
        <v>1</v>
      </c>
      <c r="G220" s="596">
        <v>0</v>
      </c>
      <c r="H220" s="596">
        <v>1</v>
      </c>
      <c r="I220" s="596" t="s">
        <v>276</v>
      </c>
      <c r="J220" s="597">
        <v>45721</v>
      </c>
      <c r="K220" s="458">
        <v>12135</v>
      </c>
      <c r="L220" s="610" t="s">
        <v>158</v>
      </c>
      <c r="M220" s="461" t="s">
        <v>1501</v>
      </c>
      <c r="N220" s="598">
        <v>132251725</v>
      </c>
      <c r="O220" s="599" t="s">
        <v>1502</v>
      </c>
      <c r="P220" s="600">
        <v>9361</v>
      </c>
      <c r="Q220" s="599" t="s">
        <v>275</v>
      </c>
      <c r="R220" s="601" t="s">
        <v>1447</v>
      </c>
      <c r="S220" s="602">
        <v>27289.360000000001</v>
      </c>
      <c r="T220" s="558"/>
    </row>
    <row r="221" spans="2:20" ht="15.75" x14ac:dyDescent="0.25">
      <c r="B221" s="590"/>
      <c r="C221" s="946" t="s">
        <v>289</v>
      </c>
      <c r="D221" s="596">
        <v>100</v>
      </c>
      <c r="E221" s="596">
        <v>12</v>
      </c>
      <c r="F221" s="596">
        <v>1</v>
      </c>
      <c r="G221" s="596">
        <v>0</v>
      </c>
      <c r="H221" s="596">
        <v>1</v>
      </c>
      <c r="I221" s="596" t="s">
        <v>276</v>
      </c>
      <c r="J221" s="597">
        <v>45721</v>
      </c>
      <c r="K221" s="458">
        <v>12232</v>
      </c>
      <c r="L221" s="610" t="s">
        <v>158</v>
      </c>
      <c r="M221" s="461" t="s">
        <v>1501</v>
      </c>
      <c r="N221" s="598">
        <v>132251725</v>
      </c>
      <c r="O221" s="599" t="s">
        <v>1502</v>
      </c>
      <c r="P221" s="600">
        <v>9361</v>
      </c>
      <c r="Q221" s="599" t="s">
        <v>275</v>
      </c>
      <c r="R221" s="601" t="s">
        <v>1447</v>
      </c>
      <c r="S221" s="602">
        <v>27289.35</v>
      </c>
      <c r="T221" s="558"/>
    </row>
    <row r="222" spans="2:20" ht="15.75" x14ac:dyDescent="0.25">
      <c r="B222" s="590"/>
      <c r="C222" s="946" t="s">
        <v>289</v>
      </c>
      <c r="D222" s="596">
        <v>100</v>
      </c>
      <c r="E222" s="596">
        <v>12</v>
      </c>
      <c r="F222" s="596">
        <v>1</v>
      </c>
      <c r="G222" s="596">
        <v>0</v>
      </c>
      <c r="H222" s="596">
        <v>1</v>
      </c>
      <c r="I222" s="596" t="s">
        <v>276</v>
      </c>
      <c r="J222" s="597">
        <v>45721</v>
      </c>
      <c r="K222" s="458">
        <v>12233</v>
      </c>
      <c r="L222" s="610" t="s">
        <v>158</v>
      </c>
      <c r="M222" s="461" t="s">
        <v>1501</v>
      </c>
      <c r="N222" s="598">
        <v>132251725</v>
      </c>
      <c r="O222" s="599" t="s">
        <v>1502</v>
      </c>
      <c r="P222" s="600">
        <v>9361</v>
      </c>
      <c r="Q222" s="599" t="s">
        <v>275</v>
      </c>
      <c r="R222" s="601" t="s">
        <v>1447</v>
      </c>
      <c r="S222" s="602">
        <v>27289.35</v>
      </c>
      <c r="T222" s="558"/>
    </row>
    <row r="223" spans="2:20" ht="15.75" x14ac:dyDescent="0.25">
      <c r="B223" s="590"/>
      <c r="C223" s="946" t="s">
        <v>289</v>
      </c>
      <c r="D223" s="596">
        <v>100</v>
      </c>
      <c r="E223" s="596">
        <v>12</v>
      </c>
      <c r="F223" s="596">
        <v>1</v>
      </c>
      <c r="G223" s="596">
        <v>0</v>
      </c>
      <c r="H223" s="596">
        <v>1</v>
      </c>
      <c r="I223" s="596" t="s">
        <v>276</v>
      </c>
      <c r="J223" s="597">
        <v>45721</v>
      </c>
      <c r="K223" s="458">
        <v>11979</v>
      </c>
      <c r="L223" s="610" t="s">
        <v>158</v>
      </c>
      <c r="M223" s="461" t="s">
        <v>1501</v>
      </c>
      <c r="N223" s="598">
        <v>132251725</v>
      </c>
      <c r="O223" s="599" t="s">
        <v>1502</v>
      </c>
      <c r="P223" s="600">
        <v>9361</v>
      </c>
      <c r="Q223" s="599" t="s">
        <v>275</v>
      </c>
      <c r="R223" s="601" t="s">
        <v>1447</v>
      </c>
      <c r="S223" s="602">
        <v>27289.35</v>
      </c>
      <c r="T223" s="558"/>
    </row>
    <row r="224" spans="2:20" ht="15.75" x14ac:dyDescent="0.25">
      <c r="B224" s="590"/>
      <c r="C224" s="946" t="s">
        <v>289</v>
      </c>
      <c r="D224" s="596">
        <v>100</v>
      </c>
      <c r="E224" s="596">
        <v>12</v>
      </c>
      <c r="F224" s="596">
        <v>1</v>
      </c>
      <c r="G224" s="596">
        <v>0</v>
      </c>
      <c r="H224" s="596">
        <v>1</v>
      </c>
      <c r="I224" s="596" t="s">
        <v>276</v>
      </c>
      <c r="J224" s="597">
        <v>45721</v>
      </c>
      <c r="K224" s="458">
        <v>11978</v>
      </c>
      <c r="L224" s="610" t="s">
        <v>158</v>
      </c>
      <c r="M224" s="461" t="s">
        <v>1501</v>
      </c>
      <c r="N224" s="598">
        <v>132251725</v>
      </c>
      <c r="O224" s="599" t="s">
        <v>1502</v>
      </c>
      <c r="P224" s="600">
        <v>9361</v>
      </c>
      <c r="Q224" s="599" t="s">
        <v>275</v>
      </c>
      <c r="R224" s="601" t="s">
        <v>1447</v>
      </c>
      <c r="S224" s="602">
        <v>27289.35</v>
      </c>
      <c r="T224" s="558"/>
    </row>
    <row r="225" spans="2:20" ht="15.75" x14ac:dyDescent="0.25">
      <c r="B225" s="590"/>
      <c r="C225" s="946" t="s">
        <v>289</v>
      </c>
      <c r="D225" s="596">
        <v>100</v>
      </c>
      <c r="E225" s="596">
        <v>12</v>
      </c>
      <c r="F225" s="596">
        <v>1</v>
      </c>
      <c r="G225" s="596">
        <v>0</v>
      </c>
      <c r="H225" s="596">
        <v>1</v>
      </c>
      <c r="I225" s="596" t="s">
        <v>276</v>
      </c>
      <c r="J225" s="597">
        <v>45721</v>
      </c>
      <c r="K225" s="458">
        <v>11977</v>
      </c>
      <c r="L225" s="610" t="s">
        <v>158</v>
      </c>
      <c r="M225" s="461" t="s">
        <v>1501</v>
      </c>
      <c r="N225" s="598">
        <v>132251725</v>
      </c>
      <c r="O225" s="599" t="s">
        <v>1502</v>
      </c>
      <c r="P225" s="600">
        <v>9361</v>
      </c>
      <c r="Q225" s="599" t="s">
        <v>275</v>
      </c>
      <c r="R225" s="601" t="s">
        <v>1447</v>
      </c>
      <c r="S225" s="602">
        <v>27289.35</v>
      </c>
      <c r="T225" s="558"/>
    </row>
    <row r="226" spans="2:20" ht="15.75" x14ac:dyDescent="0.25">
      <c r="B226" s="590"/>
      <c r="C226" s="946" t="s">
        <v>289</v>
      </c>
      <c r="D226" s="596">
        <v>100</v>
      </c>
      <c r="E226" s="596">
        <v>12</v>
      </c>
      <c r="F226" s="596">
        <v>1</v>
      </c>
      <c r="G226" s="596">
        <v>0</v>
      </c>
      <c r="H226" s="596">
        <v>1</v>
      </c>
      <c r="I226" s="596" t="s">
        <v>276</v>
      </c>
      <c r="J226" s="597">
        <v>45721</v>
      </c>
      <c r="K226" s="458">
        <v>11976</v>
      </c>
      <c r="L226" s="610" t="s">
        <v>158</v>
      </c>
      <c r="M226" s="461" t="s">
        <v>1501</v>
      </c>
      <c r="N226" s="598">
        <v>132251725</v>
      </c>
      <c r="O226" s="599" t="s">
        <v>1502</v>
      </c>
      <c r="P226" s="600">
        <v>9361</v>
      </c>
      <c r="Q226" s="599" t="s">
        <v>275</v>
      </c>
      <c r="R226" s="601" t="s">
        <v>1447</v>
      </c>
      <c r="S226" s="602">
        <v>27289.35</v>
      </c>
      <c r="T226" s="558"/>
    </row>
    <row r="227" spans="2:20" ht="15.75" x14ac:dyDescent="0.25">
      <c r="B227" s="590"/>
      <c r="C227" s="946" t="s">
        <v>289</v>
      </c>
      <c r="D227" s="596">
        <v>100</v>
      </c>
      <c r="E227" s="596">
        <v>12</v>
      </c>
      <c r="F227" s="596">
        <v>1</v>
      </c>
      <c r="G227" s="596">
        <v>0</v>
      </c>
      <c r="H227" s="596">
        <v>1</v>
      </c>
      <c r="I227" s="596" t="s">
        <v>276</v>
      </c>
      <c r="J227" s="597">
        <v>45721</v>
      </c>
      <c r="K227" s="458">
        <v>11975</v>
      </c>
      <c r="L227" s="610" t="s">
        <v>158</v>
      </c>
      <c r="M227" s="461" t="s">
        <v>1501</v>
      </c>
      <c r="N227" s="598">
        <v>132251725</v>
      </c>
      <c r="O227" s="599" t="s">
        <v>1502</v>
      </c>
      <c r="P227" s="600">
        <v>9361</v>
      </c>
      <c r="Q227" s="599" t="s">
        <v>275</v>
      </c>
      <c r="R227" s="601" t="s">
        <v>1447</v>
      </c>
      <c r="S227" s="602">
        <v>27289.35</v>
      </c>
      <c r="T227" s="558"/>
    </row>
    <row r="228" spans="2:20" ht="15.75" x14ac:dyDescent="0.25">
      <c r="B228" s="590"/>
      <c r="C228" s="946" t="s">
        <v>289</v>
      </c>
      <c r="D228" s="596">
        <v>100</v>
      </c>
      <c r="E228" s="596">
        <v>12</v>
      </c>
      <c r="F228" s="596">
        <v>1</v>
      </c>
      <c r="G228" s="596">
        <v>0</v>
      </c>
      <c r="H228" s="596">
        <v>1</v>
      </c>
      <c r="I228" s="596" t="s">
        <v>279</v>
      </c>
      <c r="J228" s="597">
        <v>45744</v>
      </c>
      <c r="K228" s="458">
        <v>12175</v>
      </c>
      <c r="L228" s="610" t="s">
        <v>158</v>
      </c>
      <c r="M228" s="457" t="s">
        <v>1503</v>
      </c>
      <c r="N228" s="598">
        <v>132033558</v>
      </c>
      <c r="O228" s="599" t="s">
        <v>1469</v>
      </c>
      <c r="P228" s="600">
        <v>8361</v>
      </c>
      <c r="Q228" s="599" t="s">
        <v>278</v>
      </c>
      <c r="R228" s="601" t="s">
        <v>1447</v>
      </c>
      <c r="S228" s="602">
        <v>309548.93</v>
      </c>
      <c r="T228" s="558"/>
    </row>
    <row r="229" spans="2:20" ht="15.75" x14ac:dyDescent="0.25">
      <c r="B229" s="590"/>
      <c r="C229" s="946" t="s">
        <v>289</v>
      </c>
      <c r="D229" s="596">
        <v>100</v>
      </c>
      <c r="E229" s="596">
        <v>12</v>
      </c>
      <c r="F229" s="596">
        <v>1</v>
      </c>
      <c r="G229" s="596">
        <v>0</v>
      </c>
      <c r="H229" s="596">
        <v>1</v>
      </c>
      <c r="I229" s="596" t="s">
        <v>279</v>
      </c>
      <c r="J229" s="597">
        <v>45744</v>
      </c>
      <c r="K229" s="458">
        <v>12176</v>
      </c>
      <c r="L229" s="610" t="s">
        <v>158</v>
      </c>
      <c r="M229" s="457" t="s">
        <v>1503</v>
      </c>
      <c r="N229" s="598">
        <v>132033558</v>
      </c>
      <c r="O229" s="599" t="s">
        <v>1469</v>
      </c>
      <c r="P229" s="600">
        <v>8361</v>
      </c>
      <c r="Q229" s="599" t="s">
        <v>278</v>
      </c>
      <c r="R229" s="601" t="s">
        <v>1447</v>
      </c>
      <c r="S229" s="602">
        <v>309548.93</v>
      </c>
      <c r="T229" s="558"/>
    </row>
    <row r="230" spans="2:20" ht="15.75" x14ac:dyDescent="0.25">
      <c r="B230" s="590"/>
      <c r="C230" s="946" t="s">
        <v>289</v>
      </c>
      <c r="D230" s="596">
        <v>100</v>
      </c>
      <c r="E230" s="596">
        <v>12</v>
      </c>
      <c r="F230" s="596">
        <v>1</v>
      </c>
      <c r="G230" s="596">
        <v>0</v>
      </c>
      <c r="H230" s="596">
        <v>1</v>
      </c>
      <c r="I230" s="596" t="s">
        <v>279</v>
      </c>
      <c r="J230" s="597">
        <v>45744</v>
      </c>
      <c r="K230" s="458">
        <v>12177</v>
      </c>
      <c r="L230" s="610" t="s">
        <v>158</v>
      </c>
      <c r="M230" s="457" t="s">
        <v>1503</v>
      </c>
      <c r="N230" s="598">
        <v>132033558</v>
      </c>
      <c r="O230" s="599" t="s">
        <v>1469</v>
      </c>
      <c r="P230" s="600">
        <v>8361</v>
      </c>
      <c r="Q230" s="599" t="s">
        <v>278</v>
      </c>
      <c r="R230" s="601" t="s">
        <v>1447</v>
      </c>
      <c r="S230" s="602">
        <v>309548.93</v>
      </c>
      <c r="T230" s="558"/>
    </row>
    <row r="231" spans="2:20" ht="15.75" x14ac:dyDescent="0.25">
      <c r="B231" s="590"/>
      <c r="C231" s="946" t="s">
        <v>289</v>
      </c>
      <c r="D231" s="596">
        <v>100</v>
      </c>
      <c r="E231" s="596">
        <v>12</v>
      </c>
      <c r="F231" s="596">
        <v>1</v>
      </c>
      <c r="G231" s="596">
        <v>0</v>
      </c>
      <c r="H231" s="596">
        <v>1</v>
      </c>
      <c r="I231" s="596" t="s">
        <v>279</v>
      </c>
      <c r="J231" s="597">
        <v>45744</v>
      </c>
      <c r="K231" s="458">
        <v>12178</v>
      </c>
      <c r="L231" s="610" t="s">
        <v>158</v>
      </c>
      <c r="M231" s="457" t="s">
        <v>1503</v>
      </c>
      <c r="N231" s="598">
        <v>132033558</v>
      </c>
      <c r="O231" s="599" t="s">
        <v>1469</v>
      </c>
      <c r="P231" s="600">
        <v>8361</v>
      </c>
      <c r="Q231" s="599" t="s">
        <v>278</v>
      </c>
      <c r="R231" s="601" t="s">
        <v>1447</v>
      </c>
      <c r="S231" s="602">
        <v>309548.93</v>
      </c>
      <c r="T231" s="558"/>
    </row>
    <row r="232" spans="2:20" ht="15.75" x14ac:dyDescent="0.25">
      <c r="B232" s="590"/>
      <c r="C232" s="946" t="s">
        <v>289</v>
      </c>
      <c r="D232" s="596">
        <v>100</v>
      </c>
      <c r="E232" s="596">
        <v>12</v>
      </c>
      <c r="F232" s="596">
        <v>1</v>
      </c>
      <c r="G232" s="596">
        <v>0</v>
      </c>
      <c r="H232" s="596">
        <v>1</v>
      </c>
      <c r="I232" s="596" t="s">
        <v>279</v>
      </c>
      <c r="J232" s="597">
        <v>45744</v>
      </c>
      <c r="K232" s="458">
        <v>12179</v>
      </c>
      <c r="L232" s="610" t="s">
        <v>158</v>
      </c>
      <c r="M232" s="457" t="s">
        <v>1503</v>
      </c>
      <c r="N232" s="598">
        <v>132033558</v>
      </c>
      <c r="O232" s="599" t="s">
        <v>1469</v>
      </c>
      <c r="P232" s="600">
        <v>8361</v>
      </c>
      <c r="Q232" s="599" t="s">
        <v>278</v>
      </c>
      <c r="R232" s="601" t="s">
        <v>1447</v>
      </c>
      <c r="S232" s="602">
        <v>309548.93</v>
      </c>
      <c r="T232" s="558"/>
    </row>
    <row r="233" spans="2:20" ht="15.75" x14ac:dyDescent="0.25">
      <c r="B233" s="590"/>
      <c r="C233" s="946" t="s">
        <v>289</v>
      </c>
      <c r="D233" s="596">
        <v>100</v>
      </c>
      <c r="E233" s="596">
        <v>12</v>
      </c>
      <c r="F233" s="596">
        <v>1</v>
      </c>
      <c r="G233" s="596">
        <v>0</v>
      </c>
      <c r="H233" s="596">
        <v>1</v>
      </c>
      <c r="I233" s="596" t="s">
        <v>279</v>
      </c>
      <c r="J233" s="597">
        <v>45744</v>
      </c>
      <c r="K233" s="458">
        <v>12180</v>
      </c>
      <c r="L233" s="610" t="s">
        <v>158</v>
      </c>
      <c r="M233" s="457" t="s">
        <v>1503</v>
      </c>
      <c r="N233" s="598">
        <v>132033558</v>
      </c>
      <c r="O233" s="599" t="s">
        <v>1469</v>
      </c>
      <c r="P233" s="600">
        <v>8361</v>
      </c>
      <c r="Q233" s="599" t="s">
        <v>278</v>
      </c>
      <c r="R233" s="601" t="s">
        <v>1447</v>
      </c>
      <c r="S233" s="602">
        <v>309548.92</v>
      </c>
      <c r="T233" s="558"/>
    </row>
    <row r="234" spans="2:20" ht="15.75" x14ac:dyDescent="0.25">
      <c r="B234" s="590"/>
      <c r="C234" s="946" t="s">
        <v>289</v>
      </c>
      <c r="D234" s="596">
        <v>100</v>
      </c>
      <c r="E234" s="596">
        <v>12</v>
      </c>
      <c r="F234" s="596">
        <v>1</v>
      </c>
      <c r="G234" s="596">
        <v>0</v>
      </c>
      <c r="H234" s="596">
        <v>1</v>
      </c>
      <c r="I234" s="596" t="s">
        <v>282</v>
      </c>
      <c r="J234" s="597">
        <v>45720</v>
      </c>
      <c r="K234" s="458">
        <v>12027</v>
      </c>
      <c r="L234" s="610" t="s">
        <v>158</v>
      </c>
      <c r="M234" s="461" t="s">
        <v>1504</v>
      </c>
      <c r="N234" s="598">
        <v>130459534</v>
      </c>
      <c r="O234" s="599" t="s">
        <v>1505</v>
      </c>
      <c r="P234" s="600">
        <v>4481</v>
      </c>
      <c r="Q234" s="599" t="s">
        <v>281</v>
      </c>
      <c r="R234" s="601" t="s">
        <v>1447</v>
      </c>
      <c r="S234" s="602">
        <v>308511</v>
      </c>
      <c r="T234" s="558"/>
    </row>
    <row r="235" spans="2:20" ht="15.75" x14ac:dyDescent="0.25">
      <c r="B235" s="590"/>
      <c r="C235" s="946" t="s">
        <v>289</v>
      </c>
      <c r="D235" s="596">
        <v>100</v>
      </c>
      <c r="E235" s="596">
        <v>12</v>
      </c>
      <c r="F235" s="596">
        <v>1</v>
      </c>
      <c r="G235" s="596">
        <v>0</v>
      </c>
      <c r="H235" s="596">
        <v>1</v>
      </c>
      <c r="I235" s="596" t="s">
        <v>282</v>
      </c>
      <c r="J235" s="597">
        <v>45720</v>
      </c>
      <c r="K235" s="458">
        <v>12028</v>
      </c>
      <c r="L235" s="610" t="s">
        <v>158</v>
      </c>
      <c r="M235" s="461" t="s">
        <v>1504</v>
      </c>
      <c r="N235" s="598">
        <v>130459534</v>
      </c>
      <c r="O235" s="599" t="s">
        <v>1505</v>
      </c>
      <c r="P235" s="600">
        <v>4481</v>
      </c>
      <c r="Q235" s="599" t="s">
        <v>281</v>
      </c>
      <c r="R235" s="601" t="s">
        <v>1447</v>
      </c>
      <c r="S235" s="602">
        <v>308511</v>
      </c>
      <c r="T235" s="558"/>
    </row>
    <row r="236" spans="2:20" ht="15.75" x14ac:dyDescent="0.25">
      <c r="B236" s="590"/>
      <c r="C236" s="946" t="s">
        <v>289</v>
      </c>
      <c r="D236" s="596">
        <v>100</v>
      </c>
      <c r="E236" s="596">
        <v>12</v>
      </c>
      <c r="F236" s="596">
        <v>1</v>
      </c>
      <c r="G236" s="596">
        <v>0</v>
      </c>
      <c r="H236" s="596">
        <v>1</v>
      </c>
      <c r="I236" s="596" t="s">
        <v>282</v>
      </c>
      <c r="J236" s="597">
        <v>45720</v>
      </c>
      <c r="K236" s="458">
        <v>12029</v>
      </c>
      <c r="L236" s="610" t="s">
        <v>158</v>
      </c>
      <c r="M236" s="461" t="s">
        <v>1504</v>
      </c>
      <c r="N236" s="598">
        <v>130459534</v>
      </c>
      <c r="O236" s="599" t="s">
        <v>1505</v>
      </c>
      <c r="P236" s="600">
        <v>4481</v>
      </c>
      <c r="Q236" s="599" t="s">
        <v>281</v>
      </c>
      <c r="R236" s="601" t="s">
        <v>1447</v>
      </c>
      <c r="S236" s="602">
        <v>308511</v>
      </c>
      <c r="T236" s="558"/>
    </row>
    <row r="237" spans="2:20" ht="15.75" x14ac:dyDescent="0.25">
      <c r="B237" s="590"/>
      <c r="C237" s="946" t="s">
        <v>289</v>
      </c>
      <c r="D237" s="596">
        <v>100</v>
      </c>
      <c r="E237" s="596">
        <v>12</v>
      </c>
      <c r="F237" s="596">
        <v>1</v>
      </c>
      <c r="G237" s="596">
        <v>0</v>
      </c>
      <c r="H237" s="596">
        <v>1</v>
      </c>
      <c r="I237" s="596" t="s">
        <v>282</v>
      </c>
      <c r="J237" s="597">
        <v>45720</v>
      </c>
      <c r="K237" s="458">
        <v>12030</v>
      </c>
      <c r="L237" s="610" t="s">
        <v>158</v>
      </c>
      <c r="M237" s="461" t="s">
        <v>1504</v>
      </c>
      <c r="N237" s="598">
        <v>130459534</v>
      </c>
      <c r="O237" s="599" t="s">
        <v>1505</v>
      </c>
      <c r="P237" s="600">
        <v>4481</v>
      </c>
      <c r="Q237" s="599" t="s">
        <v>281</v>
      </c>
      <c r="R237" s="601" t="s">
        <v>1447</v>
      </c>
      <c r="S237" s="602">
        <v>308511</v>
      </c>
      <c r="T237" s="558"/>
    </row>
    <row r="238" spans="2:20" ht="15.75" x14ac:dyDescent="0.25">
      <c r="B238" s="590"/>
      <c r="C238" s="946" t="s">
        <v>289</v>
      </c>
      <c r="D238" s="596">
        <v>100</v>
      </c>
      <c r="E238" s="596">
        <v>12</v>
      </c>
      <c r="F238" s="596">
        <v>1</v>
      </c>
      <c r="G238" s="596">
        <v>0</v>
      </c>
      <c r="H238" s="596">
        <v>1</v>
      </c>
      <c r="I238" s="596" t="s">
        <v>282</v>
      </c>
      <c r="J238" s="597">
        <v>45720</v>
      </c>
      <c r="K238" s="458">
        <v>12031</v>
      </c>
      <c r="L238" s="610" t="s">
        <v>158</v>
      </c>
      <c r="M238" s="461" t="s">
        <v>1504</v>
      </c>
      <c r="N238" s="598">
        <v>130459534</v>
      </c>
      <c r="O238" s="599" t="s">
        <v>1505</v>
      </c>
      <c r="P238" s="600">
        <v>4481</v>
      </c>
      <c r="Q238" s="599" t="s">
        <v>281</v>
      </c>
      <c r="R238" s="601" t="s">
        <v>1447</v>
      </c>
      <c r="S238" s="602">
        <v>308511</v>
      </c>
      <c r="T238" s="558"/>
    </row>
    <row r="239" spans="2:20" ht="15.75" x14ac:dyDescent="0.25">
      <c r="B239" s="590"/>
      <c r="C239" s="946" t="s">
        <v>289</v>
      </c>
      <c r="D239" s="596">
        <v>100</v>
      </c>
      <c r="E239" s="596">
        <v>12</v>
      </c>
      <c r="F239" s="596">
        <v>1</v>
      </c>
      <c r="G239" s="596">
        <v>0</v>
      </c>
      <c r="H239" s="596">
        <v>1</v>
      </c>
      <c r="I239" s="596" t="s">
        <v>282</v>
      </c>
      <c r="J239" s="597">
        <v>45720</v>
      </c>
      <c r="K239" s="458">
        <v>12032</v>
      </c>
      <c r="L239" s="610" t="s">
        <v>158</v>
      </c>
      <c r="M239" s="461" t="s">
        <v>1504</v>
      </c>
      <c r="N239" s="598">
        <v>130459534</v>
      </c>
      <c r="O239" s="599" t="s">
        <v>1505</v>
      </c>
      <c r="P239" s="600">
        <v>4481</v>
      </c>
      <c r="Q239" s="599" t="s">
        <v>281</v>
      </c>
      <c r="R239" s="601" t="s">
        <v>1447</v>
      </c>
      <c r="S239" s="602">
        <v>308511</v>
      </c>
      <c r="T239" s="558"/>
    </row>
    <row r="240" spans="2:20" ht="15.75" x14ac:dyDescent="0.25">
      <c r="B240" s="590"/>
      <c r="C240" s="629"/>
      <c r="D240" s="630"/>
      <c r="E240" s="631"/>
      <c r="F240" s="630"/>
      <c r="G240" s="630"/>
      <c r="H240" s="632"/>
      <c r="I240" s="630"/>
      <c r="J240" s="633"/>
      <c r="K240" s="633"/>
      <c r="L240" s="633"/>
      <c r="M240" s="633"/>
      <c r="N240" s="633"/>
      <c r="O240" s="633"/>
      <c r="P240" s="633"/>
      <c r="Q240" s="633"/>
      <c r="R240" s="634"/>
      <c r="S240" s="635">
        <f>SUM(S15:S239)</f>
        <v>9466994.9000000022</v>
      </c>
      <c r="T240" s="558"/>
    </row>
    <row r="241" spans="2:20" x14ac:dyDescent="0.25">
      <c r="B241" s="590"/>
      <c r="C241" s="611"/>
      <c r="D241" s="611"/>
      <c r="E241" s="611"/>
      <c r="F241" s="611"/>
      <c r="G241" s="611"/>
      <c r="H241" s="611"/>
      <c r="I241" s="612"/>
      <c r="J241" s="345"/>
      <c r="K241" s="345"/>
      <c r="L241" s="345"/>
      <c r="M241" s="345"/>
      <c r="N241" s="345"/>
      <c r="O241" s="345"/>
      <c r="P241" s="345"/>
      <c r="Q241" s="345"/>
      <c r="R241" s="345"/>
      <c r="S241" s="613" t="s">
        <v>1506</v>
      </c>
      <c r="T241" s="558"/>
    </row>
    <row r="242" spans="2:20" x14ac:dyDescent="0.25">
      <c r="B242" s="590"/>
      <c r="C242" s="611"/>
      <c r="D242" s="611"/>
      <c r="E242" s="611"/>
      <c r="F242" s="611"/>
      <c r="G242" s="611"/>
      <c r="H242" s="611"/>
      <c r="I242" s="612"/>
      <c r="J242" s="345"/>
      <c r="K242" s="345"/>
      <c r="L242" s="345"/>
      <c r="M242" s="345"/>
      <c r="N242" s="345"/>
      <c r="O242" s="345"/>
      <c r="P242" s="345"/>
      <c r="Q242" s="345"/>
      <c r="R242" s="345"/>
      <c r="S242" s="613"/>
      <c r="T242" s="558"/>
    </row>
    <row r="243" spans="2:20" x14ac:dyDescent="0.25">
      <c r="B243" s="590"/>
      <c r="C243" s="611"/>
      <c r="D243" s="611"/>
      <c r="E243" s="611"/>
      <c r="F243" s="611"/>
      <c r="G243" s="611"/>
      <c r="H243" s="611"/>
      <c r="I243" s="612"/>
      <c r="J243" s="345"/>
      <c r="K243" s="345"/>
      <c r="L243" s="345"/>
      <c r="M243" s="345"/>
      <c r="N243" s="345"/>
      <c r="O243" s="345"/>
      <c r="P243" s="345"/>
      <c r="Q243" s="345"/>
      <c r="R243" s="345"/>
      <c r="S243" s="613"/>
      <c r="T243" s="558"/>
    </row>
    <row r="244" spans="2:20" ht="15.75" x14ac:dyDescent="0.25">
      <c r="B244" s="590"/>
      <c r="E244" s="1623" t="s">
        <v>285</v>
      </c>
      <c r="F244" s="1623"/>
      <c r="G244" s="1623"/>
      <c r="H244" s="77"/>
      <c r="I244" s="77"/>
      <c r="J244" s="1590" t="s">
        <v>286</v>
      </c>
      <c r="K244" s="1590"/>
      <c r="L244" s="1590"/>
      <c r="M244" s="12"/>
      <c r="N244" s="12"/>
      <c r="O244" s="1623" t="s">
        <v>65</v>
      </c>
      <c r="P244" s="1623"/>
      <c r="Q244" s="1623"/>
      <c r="R244" s="49"/>
      <c r="T244" s="558"/>
    </row>
    <row r="245" spans="2:20" ht="15.75" x14ac:dyDescent="0.25">
      <c r="B245" s="590"/>
      <c r="E245" s="1592" t="str">
        <f>'[3]Datos Generales'!C16</f>
        <v>Preparado por</v>
      </c>
      <c r="F245" s="1592"/>
      <c r="G245" s="1592"/>
      <c r="H245" s="77"/>
      <c r="I245" s="77"/>
      <c r="J245" s="1592" t="str">
        <f>'[3]Datos Generales'!D16</f>
        <v>Revisado por</v>
      </c>
      <c r="K245" s="1592"/>
      <c r="L245" s="1592"/>
      <c r="M245" s="77"/>
      <c r="N245" s="77"/>
      <c r="O245" s="1592" t="str">
        <f>'[3]Datos Generales'!E16</f>
        <v>Autorizado por</v>
      </c>
      <c r="P245" s="1592"/>
      <c r="Q245" s="1592"/>
      <c r="R245" s="160"/>
      <c r="T245" s="558"/>
    </row>
    <row r="246" spans="2:20" ht="21.75" customHeight="1" x14ac:dyDescent="0.25">
      <c r="B246" s="590"/>
      <c r="E246" s="1623" t="s">
        <v>287</v>
      </c>
      <c r="F246" s="1623"/>
      <c r="G246" s="1623"/>
      <c r="H246" s="476"/>
      <c r="I246" s="476"/>
      <c r="J246" s="1623" t="s">
        <v>288</v>
      </c>
      <c r="K246" s="1623"/>
      <c r="L246" s="1623"/>
      <c r="M246" s="476"/>
      <c r="N246" s="476"/>
      <c r="O246" s="1623" t="s">
        <v>242</v>
      </c>
      <c r="P246" s="1623"/>
      <c r="Q246" s="1623"/>
      <c r="R246" s="160"/>
      <c r="T246" s="558"/>
    </row>
    <row r="247" spans="2:20" ht="15.75" x14ac:dyDescent="0.25">
      <c r="B247" s="590"/>
      <c r="E247" s="1592" t="str">
        <f>'[3]Datos Generales'!C17</f>
        <v>Puesto que ocupa</v>
      </c>
      <c r="F247" s="1592"/>
      <c r="G247" s="1592"/>
      <c r="H247" s="476"/>
      <c r="I247" s="476"/>
      <c r="J247" s="1592" t="str">
        <f>'[3]Datos Generales'!D17</f>
        <v>Puesto que ocupa</v>
      </c>
      <c r="K247" s="1592"/>
      <c r="L247" s="1592"/>
      <c r="M247" s="476"/>
      <c r="N247" s="476"/>
      <c r="O247" s="1592" t="str">
        <f>'[3]Datos Generales'!E17</f>
        <v>Puesto que ocupa</v>
      </c>
      <c r="P247" s="1592"/>
      <c r="Q247" s="1592"/>
      <c r="R247" s="532"/>
      <c r="T247" s="558"/>
    </row>
    <row r="248" spans="2:20" ht="24.75" customHeight="1" x14ac:dyDescent="0.25">
      <c r="B248" s="590"/>
      <c r="E248" s="1576">
        <v>45833</v>
      </c>
      <c r="F248" s="1576"/>
      <c r="G248" s="1576"/>
      <c r="H248" s="614"/>
      <c r="I248" s="614"/>
      <c r="J248" s="1576">
        <v>45835</v>
      </c>
      <c r="K248" s="1576"/>
      <c r="L248" s="1576"/>
      <c r="M248" s="615"/>
      <c r="N248" s="615"/>
      <c r="O248" s="1576">
        <v>45838</v>
      </c>
      <c r="P248" s="1576"/>
      <c r="Q248" s="1576"/>
      <c r="R248" s="160"/>
      <c r="T248" s="558"/>
    </row>
    <row r="249" spans="2:20" ht="15.75" x14ac:dyDescent="0.25">
      <c r="B249" s="590"/>
      <c r="E249" s="1592" t="s">
        <v>60</v>
      </c>
      <c r="F249" s="1592"/>
      <c r="G249" s="1592"/>
      <c r="H249" s="577"/>
      <c r="I249" s="577"/>
      <c r="J249" s="1592" t="s">
        <v>61</v>
      </c>
      <c r="K249" s="1592"/>
      <c r="L249" s="1592"/>
      <c r="M249" s="476"/>
      <c r="N249" s="476"/>
      <c r="O249" s="1592" t="s">
        <v>62</v>
      </c>
      <c r="P249" s="1592"/>
      <c r="Q249" s="1592"/>
      <c r="R249" s="616"/>
      <c r="S249" s="616"/>
      <c r="T249" s="558"/>
    </row>
    <row r="250" spans="2:20" ht="15.75" x14ac:dyDescent="0.25">
      <c r="B250" s="590"/>
      <c r="C250" s="616"/>
      <c r="D250" s="617"/>
      <c r="E250" s="618"/>
      <c r="F250" s="618"/>
      <c r="G250" s="618"/>
      <c r="H250" s="618"/>
      <c r="I250" s="619"/>
      <c r="J250" s="620"/>
      <c r="K250" s="620"/>
      <c r="L250" s="620"/>
      <c r="M250" s="621"/>
      <c r="N250" s="621"/>
      <c r="O250" s="621"/>
      <c r="P250" s="622"/>
      <c r="Q250" s="622"/>
      <c r="R250" s="508"/>
      <c r="S250" s="508"/>
      <c r="T250" s="558"/>
    </row>
    <row r="251" spans="2:20" x14ac:dyDescent="0.25">
      <c r="B251" s="623"/>
      <c r="C251" s="624"/>
      <c r="D251" s="1633"/>
      <c r="E251" s="1633"/>
      <c r="F251" s="1633"/>
      <c r="G251" s="1633"/>
      <c r="H251" s="1633"/>
      <c r="I251" s="624"/>
      <c r="J251" s="625"/>
      <c r="K251" s="625"/>
      <c r="L251" s="625"/>
      <c r="M251" s="625"/>
      <c r="N251" s="625"/>
      <c r="O251" s="625"/>
      <c r="P251" s="625"/>
      <c r="Q251" s="625"/>
      <c r="R251" s="626"/>
      <c r="S251" s="626"/>
      <c r="T251" s="627"/>
    </row>
  </sheetData>
  <mergeCells count="28">
    <mergeCell ref="D251:H251"/>
    <mergeCell ref="E248:G248"/>
    <mergeCell ref="J248:L248"/>
    <mergeCell ref="O248:Q248"/>
    <mergeCell ref="E249:G249"/>
    <mergeCell ref="J249:L249"/>
    <mergeCell ref="O249:Q249"/>
    <mergeCell ref="E246:G246"/>
    <mergeCell ref="J246:L246"/>
    <mergeCell ref="O246:Q246"/>
    <mergeCell ref="E247:G247"/>
    <mergeCell ref="J247:L247"/>
    <mergeCell ref="O247:Q247"/>
    <mergeCell ref="E244:G244"/>
    <mergeCell ref="J244:L244"/>
    <mergeCell ref="O244:Q244"/>
    <mergeCell ref="E245:G245"/>
    <mergeCell ref="J245:L245"/>
    <mergeCell ref="O245:Q245"/>
    <mergeCell ref="C13:I13"/>
    <mergeCell ref="J13:Q13"/>
    <mergeCell ref="R13:R14"/>
    <mergeCell ref="S13:S14"/>
    <mergeCell ref="C5:S5"/>
    <mergeCell ref="C6:S7"/>
    <mergeCell ref="C8:S8"/>
    <mergeCell ref="G10:J10"/>
    <mergeCell ref="R12:S12"/>
  </mergeCells>
  <phoneticPr fontId="60" type="noConversion"/>
  <pageMargins left="0.55118110236220474" right="0.15748031496062992" top="0.27559055118110237" bottom="0.74803149606299213" header="0.31496062992125984" footer="0.31496062992125984"/>
  <pageSetup paperSize="8" scale="57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9E0B-BD48-485E-8FDA-C9D06D5AAA8E}">
  <sheetPr>
    <pageSetUpPr fitToPage="1"/>
  </sheetPr>
  <dimension ref="B2:W66"/>
  <sheetViews>
    <sheetView topLeftCell="P21" workbookViewId="0">
      <selection activeCell="X21" sqref="X1:X1048576"/>
    </sheetView>
  </sheetViews>
  <sheetFormatPr baseColWidth="10" defaultRowHeight="15" x14ac:dyDescent="0.25"/>
  <cols>
    <col min="1" max="1" width="3.85546875" customWidth="1"/>
    <col min="2" max="2" width="1.5703125" customWidth="1"/>
    <col min="3" max="3" width="6.85546875" style="22" customWidth="1"/>
    <col min="4" max="4" width="8.5703125" style="22" customWidth="1"/>
    <col min="5" max="5" width="12.7109375" style="22" customWidth="1"/>
    <col min="6" max="6" width="9.5703125" style="22" customWidth="1"/>
    <col min="7" max="7" width="8.5703125" style="16" customWidth="1"/>
    <col min="8" max="8" width="12.7109375" style="16" customWidth="1"/>
    <col min="9" max="9" width="20.5703125" style="22" customWidth="1"/>
    <col min="10" max="10" width="20.42578125" style="22" customWidth="1"/>
    <col min="11" max="11" width="15.28515625" style="22" customWidth="1"/>
    <col min="12" max="12" width="13.140625" style="22" customWidth="1"/>
    <col min="13" max="13" width="13.7109375" style="22" customWidth="1"/>
    <col min="14" max="14" width="28.7109375" style="22" customWidth="1"/>
    <col min="15" max="15" width="15.42578125" style="22" customWidth="1"/>
    <col min="16" max="16" width="13.7109375" style="22" bestFit="1" customWidth="1"/>
    <col min="17" max="17" width="18.28515625" style="22" customWidth="1"/>
    <col min="18" max="18" width="16.140625" style="22" customWidth="1"/>
    <col min="19" max="19" width="17.5703125" style="22" customWidth="1"/>
    <col min="20" max="20" width="27.85546875" style="22" customWidth="1"/>
    <col min="21" max="21" width="16.5703125" style="22" customWidth="1"/>
    <col min="22" max="22" width="15.85546875" style="22" customWidth="1"/>
    <col min="23" max="23" width="3" customWidth="1"/>
    <col min="250" max="250" width="5.42578125" customWidth="1"/>
    <col min="251" max="251" width="7.85546875" bestFit="1" customWidth="1"/>
    <col min="252" max="252" width="13.140625" bestFit="1" customWidth="1"/>
    <col min="253" max="253" width="8.42578125" bestFit="1" customWidth="1"/>
    <col min="254" max="254" width="13.140625" bestFit="1" customWidth="1"/>
    <col min="255" max="255" width="13.5703125" customWidth="1"/>
    <col min="256" max="256" width="11.85546875" customWidth="1"/>
    <col min="257" max="258" width="13" customWidth="1"/>
    <col min="259" max="259" width="12.28515625" customWidth="1"/>
    <col min="260" max="260" width="19" customWidth="1"/>
    <col min="261" max="262" width="13.7109375" customWidth="1"/>
    <col min="263" max="263" width="17.42578125" customWidth="1"/>
    <col min="264" max="264" width="19.42578125" customWidth="1"/>
    <col min="265" max="265" width="23.42578125" customWidth="1"/>
    <col min="506" max="506" width="5.42578125" customWidth="1"/>
    <col min="507" max="507" width="7.85546875" bestFit="1" customWidth="1"/>
    <col min="508" max="508" width="13.140625" bestFit="1" customWidth="1"/>
    <col min="509" max="509" width="8.42578125" bestFit="1" customWidth="1"/>
    <col min="510" max="510" width="13.140625" bestFit="1" customWidth="1"/>
    <col min="511" max="511" width="13.5703125" customWidth="1"/>
    <col min="512" max="512" width="11.85546875" customWidth="1"/>
    <col min="513" max="514" width="13" customWidth="1"/>
    <col min="515" max="515" width="12.28515625" customWidth="1"/>
    <col min="516" max="516" width="19" customWidth="1"/>
    <col min="517" max="518" width="13.7109375" customWidth="1"/>
    <col min="519" max="519" width="17.42578125" customWidth="1"/>
    <col min="520" max="520" width="19.42578125" customWidth="1"/>
    <col min="521" max="521" width="23.42578125" customWidth="1"/>
    <col min="762" max="762" width="5.42578125" customWidth="1"/>
    <col min="763" max="763" width="7.85546875" bestFit="1" customWidth="1"/>
    <col min="764" max="764" width="13.140625" bestFit="1" customWidth="1"/>
    <col min="765" max="765" width="8.42578125" bestFit="1" customWidth="1"/>
    <col min="766" max="766" width="13.140625" bestFit="1" customWidth="1"/>
    <col min="767" max="767" width="13.5703125" customWidth="1"/>
    <col min="768" max="768" width="11.85546875" customWidth="1"/>
    <col min="769" max="770" width="13" customWidth="1"/>
    <col min="771" max="771" width="12.28515625" customWidth="1"/>
    <col min="772" max="772" width="19" customWidth="1"/>
    <col min="773" max="774" width="13.7109375" customWidth="1"/>
    <col min="775" max="775" width="17.42578125" customWidth="1"/>
    <col min="776" max="776" width="19.42578125" customWidth="1"/>
    <col min="777" max="777" width="23.42578125" customWidth="1"/>
    <col min="1018" max="1018" width="5.42578125" customWidth="1"/>
    <col min="1019" max="1019" width="7.85546875" bestFit="1" customWidth="1"/>
    <col min="1020" max="1020" width="13.140625" bestFit="1" customWidth="1"/>
    <col min="1021" max="1021" width="8.42578125" bestFit="1" customWidth="1"/>
    <col min="1022" max="1022" width="13.140625" bestFit="1" customWidth="1"/>
    <col min="1023" max="1023" width="13.5703125" customWidth="1"/>
    <col min="1024" max="1024" width="11.85546875" customWidth="1"/>
    <col min="1025" max="1026" width="13" customWidth="1"/>
    <col min="1027" max="1027" width="12.28515625" customWidth="1"/>
    <col min="1028" max="1028" width="19" customWidth="1"/>
    <col min="1029" max="1030" width="13.7109375" customWidth="1"/>
    <col min="1031" max="1031" width="17.42578125" customWidth="1"/>
    <col min="1032" max="1032" width="19.42578125" customWidth="1"/>
    <col min="1033" max="1033" width="23.42578125" customWidth="1"/>
    <col min="1274" max="1274" width="5.42578125" customWidth="1"/>
    <col min="1275" max="1275" width="7.85546875" bestFit="1" customWidth="1"/>
    <col min="1276" max="1276" width="13.140625" bestFit="1" customWidth="1"/>
    <col min="1277" max="1277" width="8.42578125" bestFit="1" customWidth="1"/>
    <col min="1278" max="1278" width="13.140625" bestFit="1" customWidth="1"/>
    <col min="1279" max="1279" width="13.5703125" customWidth="1"/>
    <col min="1280" max="1280" width="11.85546875" customWidth="1"/>
    <col min="1281" max="1282" width="13" customWidth="1"/>
    <col min="1283" max="1283" width="12.28515625" customWidth="1"/>
    <col min="1284" max="1284" width="19" customWidth="1"/>
    <col min="1285" max="1286" width="13.7109375" customWidth="1"/>
    <col min="1287" max="1287" width="17.42578125" customWidth="1"/>
    <col min="1288" max="1288" width="19.42578125" customWidth="1"/>
    <col min="1289" max="1289" width="23.42578125" customWidth="1"/>
    <col min="1530" max="1530" width="5.42578125" customWidth="1"/>
    <col min="1531" max="1531" width="7.85546875" bestFit="1" customWidth="1"/>
    <col min="1532" max="1532" width="13.140625" bestFit="1" customWidth="1"/>
    <col min="1533" max="1533" width="8.42578125" bestFit="1" customWidth="1"/>
    <col min="1534" max="1534" width="13.140625" bestFit="1" customWidth="1"/>
    <col min="1535" max="1535" width="13.5703125" customWidth="1"/>
    <col min="1536" max="1536" width="11.85546875" customWidth="1"/>
    <col min="1537" max="1538" width="13" customWidth="1"/>
    <col min="1539" max="1539" width="12.28515625" customWidth="1"/>
    <col min="1540" max="1540" width="19" customWidth="1"/>
    <col min="1541" max="1542" width="13.7109375" customWidth="1"/>
    <col min="1543" max="1543" width="17.42578125" customWidth="1"/>
    <col min="1544" max="1544" width="19.42578125" customWidth="1"/>
    <col min="1545" max="1545" width="23.42578125" customWidth="1"/>
    <col min="1786" max="1786" width="5.42578125" customWidth="1"/>
    <col min="1787" max="1787" width="7.85546875" bestFit="1" customWidth="1"/>
    <col min="1788" max="1788" width="13.140625" bestFit="1" customWidth="1"/>
    <col min="1789" max="1789" width="8.42578125" bestFit="1" customWidth="1"/>
    <col min="1790" max="1790" width="13.140625" bestFit="1" customWidth="1"/>
    <col min="1791" max="1791" width="13.5703125" customWidth="1"/>
    <col min="1792" max="1792" width="11.85546875" customWidth="1"/>
    <col min="1793" max="1794" width="13" customWidth="1"/>
    <col min="1795" max="1795" width="12.28515625" customWidth="1"/>
    <col min="1796" max="1796" width="19" customWidth="1"/>
    <col min="1797" max="1798" width="13.7109375" customWidth="1"/>
    <col min="1799" max="1799" width="17.42578125" customWidth="1"/>
    <col min="1800" max="1800" width="19.42578125" customWidth="1"/>
    <col min="1801" max="1801" width="23.42578125" customWidth="1"/>
    <col min="2042" max="2042" width="5.42578125" customWidth="1"/>
    <col min="2043" max="2043" width="7.85546875" bestFit="1" customWidth="1"/>
    <col min="2044" max="2044" width="13.140625" bestFit="1" customWidth="1"/>
    <col min="2045" max="2045" width="8.42578125" bestFit="1" customWidth="1"/>
    <col min="2046" max="2046" width="13.140625" bestFit="1" customWidth="1"/>
    <col min="2047" max="2047" width="13.5703125" customWidth="1"/>
    <col min="2048" max="2048" width="11.85546875" customWidth="1"/>
    <col min="2049" max="2050" width="13" customWidth="1"/>
    <col min="2051" max="2051" width="12.28515625" customWidth="1"/>
    <col min="2052" max="2052" width="19" customWidth="1"/>
    <col min="2053" max="2054" width="13.7109375" customWidth="1"/>
    <col min="2055" max="2055" width="17.42578125" customWidth="1"/>
    <col min="2056" max="2056" width="19.42578125" customWidth="1"/>
    <col min="2057" max="2057" width="23.42578125" customWidth="1"/>
    <col min="2298" max="2298" width="5.42578125" customWidth="1"/>
    <col min="2299" max="2299" width="7.85546875" bestFit="1" customWidth="1"/>
    <col min="2300" max="2300" width="13.140625" bestFit="1" customWidth="1"/>
    <col min="2301" max="2301" width="8.42578125" bestFit="1" customWidth="1"/>
    <col min="2302" max="2302" width="13.140625" bestFit="1" customWidth="1"/>
    <col min="2303" max="2303" width="13.5703125" customWidth="1"/>
    <col min="2304" max="2304" width="11.85546875" customWidth="1"/>
    <col min="2305" max="2306" width="13" customWidth="1"/>
    <col min="2307" max="2307" width="12.28515625" customWidth="1"/>
    <col min="2308" max="2308" width="19" customWidth="1"/>
    <col min="2309" max="2310" width="13.7109375" customWidth="1"/>
    <col min="2311" max="2311" width="17.42578125" customWidth="1"/>
    <col min="2312" max="2312" width="19.42578125" customWidth="1"/>
    <col min="2313" max="2313" width="23.42578125" customWidth="1"/>
    <col min="2554" max="2554" width="5.42578125" customWidth="1"/>
    <col min="2555" max="2555" width="7.85546875" bestFit="1" customWidth="1"/>
    <col min="2556" max="2556" width="13.140625" bestFit="1" customWidth="1"/>
    <col min="2557" max="2557" width="8.42578125" bestFit="1" customWidth="1"/>
    <col min="2558" max="2558" width="13.140625" bestFit="1" customWidth="1"/>
    <col min="2559" max="2559" width="13.5703125" customWidth="1"/>
    <col min="2560" max="2560" width="11.85546875" customWidth="1"/>
    <col min="2561" max="2562" width="13" customWidth="1"/>
    <col min="2563" max="2563" width="12.28515625" customWidth="1"/>
    <col min="2564" max="2564" width="19" customWidth="1"/>
    <col min="2565" max="2566" width="13.7109375" customWidth="1"/>
    <col min="2567" max="2567" width="17.42578125" customWidth="1"/>
    <col min="2568" max="2568" width="19.42578125" customWidth="1"/>
    <col min="2569" max="2569" width="23.42578125" customWidth="1"/>
    <col min="2810" max="2810" width="5.42578125" customWidth="1"/>
    <col min="2811" max="2811" width="7.85546875" bestFit="1" customWidth="1"/>
    <col min="2812" max="2812" width="13.140625" bestFit="1" customWidth="1"/>
    <col min="2813" max="2813" width="8.42578125" bestFit="1" customWidth="1"/>
    <col min="2814" max="2814" width="13.140625" bestFit="1" customWidth="1"/>
    <col min="2815" max="2815" width="13.5703125" customWidth="1"/>
    <col min="2816" max="2816" width="11.85546875" customWidth="1"/>
    <col min="2817" max="2818" width="13" customWidth="1"/>
    <col min="2819" max="2819" width="12.28515625" customWidth="1"/>
    <col min="2820" max="2820" width="19" customWidth="1"/>
    <col min="2821" max="2822" width="13.7109375" customWidth="1"/>
    <col min="2823" max="2823" width="17.42578125" customWidth="1"/>
    <col min="2824" max="2824" width="19.42578125" customWidth="1"/>
    <col min="2825" max="2825" width="23.42578125" customWidth="1"/>
    <col min="3066" max="3066" width="5.42578125" customWidth="1"/>
    <col min="3067" max="3067" width="7.85546875" bestFit="1" customWidth="1"/>
    <col min="3068" max="3068" width="13.140625" bestFit="1" customWidth="1"/>
    <col min="3069" max="3069" width="8.42578125" bestFit="1" customWidth="1"/>
    <col min="3070" max="3070" width="13.140625" bestFit="1" customWidth="1"/>
    <col min="3071" max="3071" width="13.5703125" customWidth="1"/>
    <col min="3072" max="3072" width="11.85546875" customWidth="1"/>
    <col min="3073" max="3074" width="13" customWidth="1"/>
    <col min="3075" max="3075" width="12.28515625" customWidth="1"/>
    <col min="3076" max="3076" width="19" customWidth="1"/>
    <col min="3077" max="3078" width="13.7109375" customWidth="1"/>
    <col min="3079" max="3079" width="17.42578125" customWidth="1"/>
    <col min="3080" max="3080" width="19.42578125" customWidth="1"/>
    <col min="3081" max="3081" width="23.42578125" customWidth="1"/>
    <col min="3322" max="3322" width="5.42578125" customWidth="1"/>
    <col min="3323" max="3323" width="7.85546875" bestFit="1" customWidth="1"/>
    <col min="3324" max="3324" width="13.140625" bestFit="1" customWidth="1"/>
    <col min="3325" max="3325" width="8.42578125" bestFit="1" customWidth="1"/>
    <col min="3326" max="3326" width="13.140625" bestFit="1" customWidth="1"/>
    <col min="3327" max="3327" width="13.5703125" customWidth="1"/>
    <col min="3328" max="3328" width="11.85546875" customWidth="1"/>
    <col min="3329" max="3330" width="13" customWidth="1"/>
    <col min="3331" max="3331" width="12.28515625" customWidth="1"/>
    <col min="3332" max="3332" width="19" customWidth="1"/>
    <col min="3333" max="3334" width="13.7109375" customWidth="1"/>
    <col min="3335" max="3335" width="17.42578125" customWidth="1"/>
    <col min="3336" max="3336" width="19.42578125" customWidth="1"/>
    <col min="3337" max="3337" width="23.42578125" customWidth="1"/>
    <col min="3578" max="3578" width="5.42578125" customWidth="1"/>
    <col min="3579" max="3579" width="7.85546875" bestFit="1" customWidth="1"/>
    <col min="3580" max="3580" width="13.140625" bestFit="1" customWidth="1"/>
    <col min="3581" max="3581" width="8.42578125" bestFit="1" customWidth="1"/>
    <col min="3582" max="3582" width="13.140625" bestFit="1" customWidth="1"/>
    <col min="3583" max="3583" width="13.5703125" customWidth="1"/>
    <col min="3584" max="3584" width="11.85546875" customWidth="1"/>
    <col min="3585" max="3586" width="13" customWidth="1"/>
    <col min="3587" max="3587" width="12.28515625" customWidth="1"/>
    <col min="3588" max="3588" width="19" customWidth="1"/>
    <col min="3589" max="3590" width="13.7109375" customWidth="1"/>
    <col min="3591" max="3591" width="17.42578125" customWidth="1"/>
    <col min="3592" max="3592" width="19.42578125" customWidth="1"/>
    <col min="3593" max="3593" width="23.42578125" customWidth="1"/>
    <col min="3834" max="3834" width="5.42578125" customWidth="1"/>
    <col min="3835" max="3835" width="7.85546875" bestFit="1" customWidth="1"/>
    <col min="3836" max="3836" width="13.140625" bestFit="1" customWidth="1"/>
    <col min="3837" max="3837" width="8.42578125" bestFit="1" customWidth="1"/>
    <col min="3838" max="3838" width="13.140625" bestFit="1" customWidth="1"/>
    <col min="3839" max="3839" width="13.5703125" customWidth="1"/>
    <col min="3840" max="3840" width="11.85546875" customWidth="1"/>
    <col min="3841" max="3842" width="13" customWidth="1"/>
    <col min="3843" max="3843" width="12.28515625" customWidth="1"/>
    <col min="3844" max="3844" width="19" customWidth="1"/>
    <col min="3845" max="3846" width="13.7109375" customWidth="1"/>
    <col min="3847" max="3847" width="17.42578125" customWidth="1"/>
    <col min="3848" max="3848" width="19.42578125" customWidth="1"/>
    <col min="3849" max="3849" width="23.42578125" customWidth="1"/>
    <col min="4090" max="4090" width="5.42578125" customWidth="1"/>
    <col min="4091" max="4091" width="7.85546875" bestFit="1" customWidth="1"/>
    <col min="4092" max="4092" width="13.140625" bestFit="1" customWidth="1"/>
    <col min="4093" max="4093" width="8.42578125" bestFit="1" customWidth="1"/>
    <col min="4094" max="4094" width="13.140625" bestFit="1" customWidth="1"/>
    <col min="4095" max="4095" width="13.5703125" customWidth="1"/>
    <col min="4096" max="4096" width="11.85546875" customWidth="1"/>
    <col min="4097" max="4098" width="13" customWidth="1"/>
    <col min="4099" max="4099" width="12.28515625" customWidth="1"/>
    <col min="4100" max="4100" width="19" customWidth="1"/>
    <col min="4101" max="4102" width="13.7109375" customWidth="1"/>
    <col min="4103" max="4103" width="17.42578125" customWidth="1"/>
    <col min="4104" max="4104" width="19.42578125" customWidth="1"/>
    <col min="4105" max="4105" width="23.42578125" customWidth="1"/>
    <col min="4346" max="4346" width="5.42578125" customWidth="1"/>
    <col min="4347" max="4347" width="7.85546875" bestFit="1" customWidth="1"/>
    <col min="4348" max="4348" width="13.140625" bestFit="1" customWidth="1"/>
    <col min="4349" max="4349" width="8.42578125" bestFit="1" customWidth="1"/>
    <col min="4350" max="4350" width="13.140625" bestFit="1" customWidth="1"/>
    <col min="4351" max="4351" width="13.5703125" customWidth="1"/>
    <col min="4352" max="4352" width="11.85546875" customWidth="1"/>
    <col min="4353" max="4354" width="13" customWidth="1"/>
    <col min="4355" max="4355" width="12.28515625" customWidth="1"/>
    <col min="4356" max="4356" width="19" customWidth="1"/>
    <col min="4357" max="4358" width="13.7109375" customWidth="1"/>
    <col min="4359" max="4359" width="17.42578125" customWidth="1"/>
    <col min="4360" max="4360" width="19.42578125" customWidth="1"/>
    <col min="4361" max="4361" width="23.42578125" customWidth="1"/>
    <col min="4602" max="4602" width="5.42578125" customWidth="1"/>
    <col min="4603" max="4603" width="7.85546875" bestFit="1" customWidth="1"/>
    <col min="4604" max="4604" width="13.140625" bestFit="1" customWidth="1"/>
    <col min="4605" max="4605" width="8.42578125" bestFit="1" customWidth="1"/>
    <col min="4606" max="4606" width="13.140625" bestFit="1" customWidth="1"/>
    <col min="4607" max="4607" width="13.5703125" customWidth="1"/>
    <col min="4608" max="4608" width="11.85546875" customWidth="1"/>
    <col min="4609" max="4610" width="13" customWidth="1"/>
    <col min="4611" max="4611" width="12.28515625" customWidth="1"/>
    <col min="4612" max="4612" width="19" customWidth="1"/>
    <col min="4613" max="4614" width="13.7109375" customWidth="1"/>
    <col min="4615" max="4615" width="17.42578125" customWidth="1"/>
    <col min="4616" max="4616" width="19.42578125" customWidth="1"/>
    <col min="4617" max="4617" width="23.42578125" customWidth="1"/>
    <col min="4858" max="4858" width="5.42578125" customWidth="1"/>
    <col min="4859" max="4859" width="7.85546875" bestFit="1" customWidth="1"/>
    <col min="4860" max="4860" width="13.140625" bestFit="1" customWidth="1"/>
    <col min="4861" max="4861" width="8.42578125" bestFit="1" customWidth="1"/>
    <col min="4862" max="4862" width="13.140625" bestFit="1" customWidth="1"/>
    <col min="4863" max="4863" width="13.5703125" customWidth="1"/>
    <col min="4864" max="4864" width="11.85546875" customWidth="1"/>
    <col min="4865" max="4866" width="13" customWidth="1"/>
    <col min="4867" max="4867" width="12.28515625" customWidth="1"/>
    <col min="4868" max="4868" width="19" customWidth="1"/>
    <col min="4869" max="4870" width="13.7109375" customWidth="1"/>
    <col min="4871" max="4871" width="17.42578125" customWidth="1"/>
    <col min="4872" max="4872" width="19.42578125" customWidth="1"/>
    <col min="4873" max="4873" width="23.42578125" customWidth="1"/>
    <col min="5114" max="5114" width="5.42578125" customWidth="1"/>
    <col min="5115" max="5115" width="7.85546875" bestFit="1" customWidth="1"/>
    <col min="5116" max="5116" width="13.140625" bestFit="1" customWidth="1"/>
    <col min="5117" max="5117" width="8.42578125" bestFit="1" customWidth="1"/>
    <col min="5118" max="5118" width="13.140625" bestFit="1" customWidth="1"/>
    <col min="5119" max="5119" width="13.5703125" customWidth="1"/>
    <col min="5120" max="5120" width="11.85546875" customWidth="1"/>
    <col min="5121" max="5122" width="13" customWidth="1"/>
    <col min="5123" max="5123" width="12.28515625" customWidth="1"/>
    <col min="5124" max="5124" width="19" customWidth="1"/>
    <col min="5125" max="5126" width="13.7109375" customWidth="1"/>
    <col min="5127" max="5127" width="17.42578125" customWidth="1"/>
    <col min="5128" max="5128" width="19.42578125" customWidth="1"/>
    <col min="5129" max="5129" width="23.42578125" customWidth="1"/>
    <col min="5370" max="5370" width="5.42578125" customWidth="1"/>
    <col min="5371" max="5371" width="7.85546875" bestFit="1" customWidth="1"/>
    <col min="5372" max="5372" width="13.140625" bestFit="1" customWidth="1"/>
    <col min="5373" max="5373" width="8.42578125" bestFit="1" customWidth="1"/>
    <col min="5374" max="5374" width="13.140625" bestFit="1" customWidth="1"/>
    <col min="5375" max="5375" width="13.5703125" customWidth="1"/>
    <col min="5376" max="5376" width="11.85546875" customWidth="1"/>
    <col min="5377" max="5378" width="13" customWidth="1"/>
    <col min="5379" max="5379" width="12.28515625" customWidth="1"/>
    <col min="5380" max="5380" width="19" customWidth="1"/>
    <col min="5381" max="5382" width="13.7109375" customWidth="1"/>
    <col min="5383" max="5383" width="17.42578125" customWidth="1"/>
    <col min="5384" max="5384" width="19.42578125" customWidth="1"/>
    <col min="5385" max="5385" width="23.42578125" customWidth="1"/>
    <col min="5626" max="5626" width="5.42578125" customWidth="1"/>
    <col min="5627" max="5627" width="7.85546875" bestFit="1" customWidth="1"/>
    <col min="5628" max="5628" width="13.140625" bestFit="1" customWidth="1"/>
    <col min="5629" max="5629" width="8.42578125" bestFit="1" customWidth="1"/>
    <col min="5630" max="5630" width="13.140625" bestFit="1" customWidth="1"/>
    <col min="5631" max="5631" width="13.5703125" customWidth="1"/>
    <col min="5632" max="5632" width="11.85546875" customWidth="1"/>
    <col min="5633" max="5634" width="13" customWidth="1"/>
    <col min="5635" max="5635" width="12.28515625" customWidth="1"/>
    <col min="5636" max="5636" width="19" customWidth="1"/>
    <col min="5637" max="5638" width="13.7109375" customWidth="1"/>
    <col min="5639" max="5639" width="17.42578125" customWidth="1"/>
    <col min="5640" max="5640" width="19.42578125" customWidth="1"/>
    <col min="5641" max="5641" width="23.42578125" customWidth="1"/>
    <col min="5882" max="5882" width="5.42578125" customWidth="1"/>
    <col min="5883" max="5883" width="7.85546875" bestFit="1" customWidth="1"/>
    <col min="5884" max="5884" width="13.140625" bestFit="1" customWidth="1"/>
    <col min="5885" max="5885" width="8.42578125" bestFit="1" customWidth="1"/>
    <col min="5886" max="5886" width="13.140625" bestFit="1" customWidth="1"/>
    <col min="5887" max="5887" width="13.5703125" customWidth="1"/>
    <col min="5888" max="5888" width="11.85546875" customWidth="1"/>
    <col min="5889" max="5890" width="13" customWidth="1"/>
    <col min="5891" max="5891" width="12.28515625" customWidth="1"/>
    <col min="5892" max="5892" width="19" customWidth="1"/>
    <col min="5893" max="5894" width="13.7109375" customWidth="1"/>
    <col min="5895" max="5895" width="17.42578125" customWidth="1"/>
    <col min="5896" max="5896" width="19.42578125" customWidth="1"/>
    <col min="5897" max="5897" width="23.42578125" customWidth="1"/>
    <col min="6138" max="6138" width="5.42578125" customWidth="1"/>
    <col min="6139" max="6139" width="7.85546875" bestFit="1" customWidth="1"/>
    <col min="6140" max="6140" width="13.140625" bestFit="1" customWidth="1"/>
    <col min="6141" max="6141" width="8.42578125" bestFit="1" customWidth="1"/>
    <col min="6142" max="6142" width="13.140625" bestFit="1" customWidth="1"/>
    <col min="6143" max="6143" width="13.5703125" customWidth="1"/>
    <col min="6144" max="6144" width="11.85546875" customWidth="1"/>
    <col min="6145" max="6146" width="13" customWidth="1"/>
    <col min="6147" max="6147" width="12.28515625" customWidth="1"/>
    <col min="6148" max="6148" width="19" customWidth="1"/>
    <col min="6149" max="6150" width="13.7109375" customWidth="1"/>
    <col min="6151" max="6151" width="17.42578125" customWidth="1"/>
    <col min="6152" max="6152" width="19.42578125" customWidth="1"/>
    <col min="6153" max="6153" width="23.42578125" customWidth="1"/>
    <col min="6394" max="6394" width="5.42578125" customWidth="1"/>
    <col min="6395" max="6395" width="7.85546875" bestFit="1" customWidth="1"/>
    <col min="6396" max="6396" width="13.140625" bestFit="1" customWidth="1"/>
    <col min="6397" max="6397" width="8.42578125" bestFit="1" customWidth="1"/>
    <col min="6398" max="6398" width="13.140625" bestFit="1" customWidth="1"/>
    <col min="6399" max="6399" width="13.5703125" customWidth="1"/>
    <col min="6400" max="6400" width="11.85546875" customWidth="1"/>
    <col min="6401" max="6402" width="13" customWidth="1"/>
    <col min="6403" max="6403" width="12.28515625" customWidth="1"/>
    <col min="6404" max="6404" width="19" customWidth="1"/>
    <col min="6405" max="6406" width="13.7109375" customWidth="1"/>
    <col min="6407" max="6407" width="17.42578125" customWidth="1"/>
    <col min="6408" max="6408" width="19.42578125" customWidth="1"/>
    <col min="6409" max="6409" width="23.42578125" customWidth="1"/>
    <col min="6650" max="6650" width="5.42578125" customWidth="1"/>
    <col min="6651" max="6651" width="7.85546875" bestFit="1" customWidth="1"/>
    <col min="6652" max="6652" width="13.140625" bestFit="1" customWidth="1"/>
    <col min="6653" max="6653" width="8.42578125" bestFit="1" customWidth="1"/>
    <col min="6654" max="6654" width="13.140625" bestFit="1" customWidth="1"/>
    <col min="6655" max="6655" width="13.5703125" customWidth="1"/>
    <col min="6656" max="6656" width="11.85546875" customWidth="1"/>
    <col min="6657" max="6658" width="13" customWidth="1"/>
    <col min="6659" max="6659" width="12.28515625" customWidth="1"/>
    <col min="6660" max="6660" width="19" customWidth="1"/>
    <col min="6661" max="6662" width="13.7109375" customWidth="1"/>
    <col min="6663" max="6663" width="17.42578125" customWidth="1"/>
    <col min="6664" max="6664" width="19.42578125" customWidth="1"/>
    <col min="6665" max="6665" width="23.42578125" customWidth="1"/>
    <col min="6906" max="6906" width="5.42578125" customWidth="1"/>
    <col min="6907" max="6907" width="7.85546875" bestFit="1" customWidth="1"/>
    <col min="6908" max="6908" width="13.140625" bestFit="1" customWidth="1"/>
    <col min="6909" max="6909" width="8.42578125" bestFit="1" customWidth="1"/>
    <col min="6910" max="6910" width="13.140625" bestFit="1" customWidth="1"/>
    <col min="6911" max="6911" width="13.5703125" customWidth="1"/>
    <col min="6912" max="6912" width="11.85546875" customWidth="1"/>
    <col min="6913" max="6914" width="13" customWidth="1"/>
    <col min="6915" max="6915" width="12.28515625" customWidth="1"/>
    <col min="6916" max="6916" width="19" customWidth="1"/>
    <col min="6917" max="6918" width="13.7109375" customWidth="1"/>
    <col min="6919" max="6919" width="17.42578125" customWidth="1"/>
    <col min="6920" max="6920" width="19.42578125" customWidth="1"/>
    <col min="6921" max="6921" width="23.42578125" customWidth="1"/>
    <col min="7162" max="7162" width="5.42578125" customWidth="1"/>
    <col min="7163" max="7163" width="7.85546875" bestFit="1" customWidth="1"/>
    <col min="7164" max="7164" width="13.140625" bestFit="1" customWidth="1"/>
    <col min="7165" max="7165" width="8.42578125" bestFit="1" customWidth="1"/>
    <col min="7166" max="7166" width="13.140625" bestFit="1" customWidth="1"/>
    <col min="7167" max="7167" width="13.5703125" customWidth="1"/>
    <col min="7168" max="7168" width="11.85546875" customWidth="1"/>
    <col min="7169" max="7170" width="13" customWidth="1"/>
    <col min="7171" max="7171" width="12.28515625" customWidth="1"/>
    <col min="7172" max="7172" width="19" customWidth="1"/>
    <col min="7173" max="7174" width="13.7109375" customWidth="1"/>
    <col min="7175" max="7175" width="17.42578125" customWidth="1"/>
    <col min="7176" max="7176" width="19.42578125" customWidth="1"/>
    <col min="7177" max="7177" width="23.42578125" customWidth="1"/>
    <col min="7418" max="7418" width="5.42578125" customWidth="1"/>
    <col min="7419" max="7419" width="7.85546875" bestFit="1" customWidth="1"/>
    <col min="7420" max="7420" width="13.140625" bestFit="1" customWidth="1"/>
    <col min="7421" max="7421" width="8.42578125" bestFit="1" customWidth="1"/>
    <col min="7422" max="7422" width="13.140625" bestFit="1" customWidth="1"/>
    <col min="7423" max="7423" width="13.5703125" customWidth="1"/>
    <col min="7424" max="7424" width="11.85546875" customWidth="1"/>
    <col min="7425" max="7426" width="13" customWidth="1"/>
    <col min="7427" max="7427" width="12.28515625" customWidth="1"/>
    <col min="7428" max="7428" width="19" customWidth="1"/>
    <col min="7429" max="7430" width="13.7109375" customWidth="1"/>
    <col min="7431" max="7431" width="17.42578125" customWidth="1"/>
    <col min="7432" max="7432" width="19.42578125" customWidth="1"/>
    <col min="7433" max="7433" width="23.42578125" customWidth="1"/>
    <col min="7674" max="7674" width="5.42578125" customWidth="1"/>
    <col min="7675" max="7675" width="7.85546875" bestFit="1" customWidth="1"/>
    <col min="7676" max="7676" width="13.140625" bestFit="1" customWidth="1"/>
    <col min="7677" max="7677" width="8.42578125" bestFit="1" customWidth="1"/>
    <col min="7678" max="7678" width="13.140625" bestFit="1" customWidth="1"/>
    <col min="7679" max="7679" width="13.5703125" customWidth="1"/>
    <col min="7680" max="7680" width="11.85546875" customWidth="1"/>
    <col min="7681" max="7682" width="13" customWidth="1"/>
    <col min="7683" max="7683" width="12.28515625" customWidth="1"/>
    <col min="7684" max="7684" width="19" customWidth="1"/>
    <col min="7685" max="7686" width="13.7109375" customWidth="1"/>
    <col min="7687" max="7687" width="17.42578125" customWidth="1"/>
    <col min="7688" max="7688" width="19.42578125" customWidth="1"/>
    <col min="7689" max="7689" width="23.42578125" customWidth="1"/>
    <col min="7930" max="7930" width="5.42578125" customWidth="1"/>
    <col min="7931" max="7931" width="7.85546875" bestFit="1" customWidth="1"/>
    <col min="7932" max="7932" width="13.140625" bestFit="1" customWidth="1"/>
    <col min="7933" max="7933" width="8.42578125" bestFit="1" customWidth="1"/>
    <col min="7934" max="7934" width="13.140625" bestFit="1" customWidth="1"/>
    <col min="7935" max="7935" width="13.5703125" customWidth="1"/>
    <col min="7936" max="7936" width="11.85546875" customWidth="1"/>
    <col min="7937" max="7938" width="13" customWidth="1"/>
    <col min="7939" max="7939" width="12.28515625" customWidth="1"/>
    <col min="7940" max="7940" width="19" customWidth="1"/>
    <col min="7941" max="7942" width="13.7109375" customWidth="1"/>
    <col min="7943" max="7943" width="17.42578125" customWidth="1"/>
    <col min="7944" max="7944" width="19.42578125" customWidth="1"/>
    <col min="7945" max="7945" width="23.42578125" customWidth="1"/>
    <col min="8186" max="8186" width="5.42578125" customWidth="1"/>
    <col min="8187" max="8187" width="7.85546875" bestFit="1" customWidth="1"/>
    <col min="8188" max="8188" width="13.140625" bestFit="1" customWidth="1"/>
    <col min="8189" max="8189" width="8.42578125" bestFit="1" customWidth="1"/>
    <col min="8190" max="8190" width="13.140625" bestFit="1" customWidth="1"/>
    <col min="8191" max="8191" width="13.5703125" customWidth="1"/>
    <col min="8192" max="8192" width="11.85546875" customWidth="1"/>
    <col min="8193" max="8194" width="13" customWidth="1"/>
    <col min="8195" max="8195" width="12.28515625" customWidth="1"/>
    <col min="8196" max="8196" width="19" customWidth="1"/>
    <col min="8197" max="8198" width="13.7109375" customWidth="1"/>
    <col min="8199" max="8199" width="17.42578125" customWidth="1"/>
    <col min="8200" max="8200" width="19.42578125" customWidth="1"/>
    <col min="8201" max="8201" width="23.42578125" customWidth="1"/>
    <col min="8442" max="8442" width="5.42578125" customWidth="1"/>
    <col min="8443" max="8443" width="7.85546875" bestFit="1" customWidth="1"/>
    <col min="8444" max="8444" width="13.140625" bestFit="1" customWidth="1"/>
    <col min="8445" max="8445" width="8.42578125" bestFit="1" customWidth="1"/>
    <col min="8446" max="8446" width="13.140625" bestFit="1" customWidth="1"/>
    <col min="8447" max="8447" width="13.5703125" customWidth="1"/>
    <col min="8448" max="8448" width="11.85546875" customWidth="1"/>
    <col min="8449" max="8450" width="13" customWidth="1"/>
    <col min="8451" max="8451" width="12.28515625" customWidth="1"/>
    <col min="8452" max="8452" width="19" customWidth="1"/>
    <col min="8453" max="8454" width="13.7109375" customWidth="1"/>
    <col min="8455" max="8455" width="17.42578125" customWidth="1"/>
    <col min="8456" max="8456" width="19.42578125" customWidth="1"/>
    <col min="8457" max="8457" width="23.42578125" customWidth="1"/>
    <col min="8698" max="8698" width="5.42578125" customWidth="1"/>
    <col min="8699" max="8699" width="7.85546875" bestFit="1" customWidth="1"/>
    <col min="8700" max="8700" width="13.140625" bestFit="1" customWidth="1"/>
    <col min="8701" max="8701" width="8.42578125" bestFit="1" customWidth="1"/>
    <col min="8702" max="8702" width="13.140625" bestFit="1" customWidth="1"/>
    <col min="8703" max="8703" width="13.5703125" customWidth="1"/>
    <col min="8704" max="8704" width="11.85546875" customWidth="1"/>
    <col min="8705" max="8706" width="13" customWidth="1"/>
    <col min="8707" max="8707" width="12.28515625" customWidth="1"/>
    <col min="8708" max="8708" width="19" customWidth="1"/>
    <col min="8709" max="8710" width="13.7109375" customWidth="1"/>
    <col min="8711" max="8711" width="17.42578125" customWidth="1"/>
    <col min="8712" max="8712" width="19.42578125" customWidth="1"/>
    <col min="8713" max="8713" width="23.42578125" customWidth="1"/>
    <col min="8954" max="8954" width="5.42578125" customWidth="1"/>
    <col min="8955" max="8955" width="7.85546875" bestFit="1" customWidth="1"/>
    <col min="8956" max="8956" width="13.140625" bestFit="1" customWidth="1"/>
    <col min="8957" max="8957" width="8.42578125" bestFit="1" customWidth="1"/>
    <col min="8958" max="8958" width="13.140625" bestFit="1" customWidth="1"/>
    <col min="8959" max="8959" width="13.5703125" customWidth="1"/>
    <col min="8960" max="8960" width="11.85546875" customWidth="1"/>
    <col min="8961" max="8962" width="13" customWidth="1"/>
    <col min="8963" max="8963" width="12.28515625" customWidth="1"/>
    <col min="8964" max="8964" width="19" customWidth="1"/>
    <col min="8965" max="8966" width="13.7109375" customWidth="1"/>
    <col min="8967" max="8967" width="17.42578125" customWidth="1"/>
    <col min="8968" max="8968" width="19.42578125" customWidth="1"/>
    <col min="8969" max="8969" width="23.42578125" customWidth="1"/>
    <col min="9210" max="9210" width="5.42578125" customWidth="1"/>
    <col min="9211" max="9211" width="7.85546875" bestFit="1" customWidth="1"/>
    <col min="9212" max="9212" width="13.140625" bestFit="1" customWidth="1"/>
    <col min="9213" max="9213" width="8.42578125" bestFit="1" customWidth="1"/>
    <col min="9214" max="9214" width="13.140625" bestFit="1" customWidth="1"/>
    <col min="9215" max="9215" width="13.5703125" customWidth="1"/>
    <col min="9216" max="9216" width="11.85546875" customWidth="1"/>
    <col min="9217" max="9218" width="13" customWidth="1"/>
    <col min="9219" max="9219" width="12.28515625" customWidth="1"/>
    <col min="9220" max="9220" width="19" customWidth="1"/>
    <col min="9221" max="9222" width="13.7109375" customWidth="1"/>
    <col min="9223" max="9223" width="17.42578125" customWidth="1"/>
    <col min="9224" max="9224" width="19.42578125" customWidth="1"/>
    <col min="9225" max="9225" width="23.42578125" customWidth="1"/>
    <col min="9466" max="9466" width="5.42578125" customWidth="1"/>
    <col min="9467" max="9467" width="7.85546875" bestFit="1" customWidth="1"/>
    <col min="9468" max="9468" width="13.140625" bestFit="1" customWidth="1"/>
    <col min="9469" max="9469" width="8.42578125" bestFit="1" customWidth="1"/>
    <col min="9470" max="9470" width="13.140625" bestFit="1" customWidth="1"/>
    <col min="9471" max="9471" width="13.5703125" customWidth="1"/>
    <col min="9472" max="9472" width="11.85546875" customWidth="1"/>
    <col min="9473" max="9474" width="13" customWidth="1"/>
    <col min="9475" max="9475" width="12.28515625" customWidth="1"/>
    <col min="9476" max="9476" width="19" customWidth="1"/>
    <col min="9477" max="9478" width="13.7109375" customWidth="1"/>
    <col min="9479" max="9479" width="17.42578125" customWidth="1"/>
    <col min="9480" max="9480" width="19.42578125" customWidth="1"/>
    <col min="9481" max="9481" width="23.42578125" customWidth="1"/>
    <col min="9722" max="9722" width="5.42578125" customWidth="1"/>
    <col min="9723" max="9723" width="7.85546875" bestFit="1" customWidth="1"/>
    <col min="9724" max="9724" width="13.140625" bestFit="1" customWidth="1"/>
    <col min="9725" max="9725" width="8.42578125" bestFit="1" customWidth="1"/>
    <col min="9726" max="9726" width="13.140625" bestFit="1" customWidth="1"/>
    <col min="9727" max="9727" width="13.5703125" customWidth="1"/>
    <col min="9728" max="9728" width="11.85546875" customWidth="1"/>
    <col min="9729" max="9730" width="13" customWidth="1"/>
    <col min="9731" max="9731" width="12.28515625" customWidth="1"/>
    <col min="9732" max="9732" width="19" customWidth="1"/>
    <col min="9733" max="9734" width="13.7109375" customWidth="1"/>
    <col min="9735" max="9735" width="17.42578125" customWidth="1"/>
    <col min="9736" max="9736" width="19.42578125" customWidth="1"/>
    <col min="9737" max="9737" width="23.42578125" customWidth="1"/>
    <col min="9978" max="9978" width="5.42578125" customWidth="1"/>
    <col min="9979" max="9979" width="7.85546875" bestFit="1" customWidth="1"/>
    <col min="9980" max="9980" width="13.140625" bestFit="1" customWidth="1"/>
    <col min="9981" max="9981" width="8.42578125" bestFit="1" customWidth="1"/>
    <col min="9982" max="9982" width="13.140625" bestFit="1" customWidth="1"/>
    <col min="9983" max="9983" width="13.5703125" customWidth="1"/>
    <col min="9984" max="9984" width="11.85546875" customWidth="1"/>
    <col min="9985" max="9986" width="13" customWidth="1"/>
    <col min="9987" max="9987" width="12.28515625" customWidth="1"/>
    <col min="9988" max="9988" width="19" customWidth="1"/>
    <col min="9989" max="9990" width="13.7109375" customWidth="1"/>
    <col min="9991" max="9991" width="17.42578125" customWidth="1"/>
    <col min="9992" max="9992" width="19.42578125" customWidth="1"/>
    <col min="9993" max="9993" width="23.42578125" customWidth="1"/>
    <col min="10234" max="10234" width="5.42578125" customWidth="1"/>
    <col min="10235" max="10235" width="7.85546875" bestFit="1" customWidth="1"/>
    <col min="10236" max="10236" width="13.140625" bestFit="1" customWidth="1"/>
    <col min="10237" max="10237" width="8.42578125" bestFit="1" customWidth="1"/>
    <col min="10238" max="10238" width="13.140625" bestFit="1" customWidth="1"/>
    <col min="10239" max="10239" width="13.5703125" customWidth="1"/>
    <col min="10240" max="10240" width="11.85546875" customWidth="1"/>
    <col min="10241" max="10242" width="13" customWidth="1"/>
    <col min="10243" max="10243" width="12.28515625" customWidth="1"/>
    <col min="10244" max="10244" width="19" customWidth="1"/>
    <col min="10245" max="10246" width="13.7109375" customWidth="1"/>
    <col min="10247" max="10247" width="17.42578125" customWidth="1"/>
    <col min="10248" max="10248" width="19.42578125" customWidth="1"/>
    <col min="10249" max="10249" width="23.42578125" customWidth="1"/>
    <col min="10490" max="10490" width="5.42578125" customWidth="1"/>
    <col min="10491" max="10491" width="7.85546875" bestFit="1" customWidth="1"/>
    <col min="10492" max="10492" width="13.140625" bestFit="1" customWidth="1"/>
    <col min="10493" max="10493" width="8.42578125" bestFit="1" customWidth="1"/>
    <col min="10494" max="10494" width="13.140625" bestFit="1" customWidth="1"/>
    <col min="10495" max="10495" width="13.5703125" customWidth="1"/>
    <col min="10496" max="10496" width="11.85546875" customWidth="1"/>
    <col min="10497" max="10498" width="13" customWidth="1"/>
    <col min="10499" max="10499" width="12.28515625" customWidth="1"/>
    <col min="10500" max="10500" width="19" customWidth="1"/>
    <col min="10501" max="10502" width="13.7109375" customWidth="1"/>
    <col min="10503" max="10503" width="17.42578125" customWidth="1"/>
    <col min="10504" max="10504" width="19.42578125" customWidth="1"/>
    <col min="10505" max="10505" width="23.42578125" customWidth="1"/>
    <col min="10746" max="10746" width="5.42578125" customWidth="1"/>
    <col min="10747" max="10747" width="7.85546875" bestFit="1" customWidth="1"/>
    <col min="10748" max="10748" width="13.140625" bestFit="1" customWidth="1"/>
    <col min="10749" max="10749" width="8.42578125" bestFit="1" customWidth="1"/>
    <col min="10750" max="10750" width="13.140625" bestFit="1" customWidth="1"/>
    <col min="10751" max="10751" width="13.5703125" customWidth="1"/>
    <col min="10752" max="10752" width="11.85546875" customWidth="1"/>
    <col min="10753" max="10754" width="13" customWidth="1"/>
    <col min="10755" max="10755" width="12.28515625" customWidth="1"/>
    <col min="10756" max="10756" width="19" customWidth="1"/>
    <col min="10757" max="10758" width="13.7109375" customWidth="1"/>
    <col min="10759" max="10759" width="17.42578125" customWidth="1"/>
    <col min="10760" max="10760" width="19.42578125" customWidth="1"/>
    <col min="10761" max="10761" width="23.42578125" customWidth="1"/>
    <col min="11002" max="11002" width="5.42578125" customWidth="1"/>
    <col min="11003" max="11003" width="7.85546875" bestFit="1" customWidth="1"/>
    <col min="11004" max="11004" width="13.140625" bestFit="1" customWidth="1"/>
    <col min="11005" max="11005" width="8.42578125" bestFit="1" customWidth="1"/>
    <col min="11006" max="11006" width="13.140625" bestFit="1" customWidth="1"/>
    <col min="11007" max="11007" width="13.5703125" customWidth="1"/>
    <col min="11008" max="11008" width="11.85546875" customWidth="1"/>
    <col min="11009" max="11010" width="13" customWidth="1"/>
    <col min="11011" max="11011" width="12.28515625" customWidth="1"/>
    <col min="11012" max="11012" width="19" customWidth="1"/>
    <col min="11013" max="11014" width="13.7109375" customWidth="1"/>
    <col min="11015" max="11015" width="17.42578125" customWidth="1"/>
    <col min="11016" max="11016" width="19.42578125" customWidth="1"/>
    <col min="11017" max="11017" width="23.42578125" customWidth="1"/>
    <col min="11258" max="11258" width="5.42578125" customWidth="1"/>
    <col min="11259" max="11259" width="7.85546875" bestFit="1" customWidth="1"/>
    <col min="11260" max="11260" width="13.140625" bestFit="1" customWidth="1"/>
    <col min="11261" max="11261" width="8.42578125" bestFit="1" customWidth="1"/>
    <col min="11262" max="11262" width="13.140625" bestFit="1" customWidth="1"/>
    <col min="11263" max="11263" width="13.5703125" customWidth="1"/>
    <col min="11264" max="11264" width="11.85546875" customWidth="1"/>
    <col min="11265" max="11266" width="13" customWidth="1"/>
    <col min="11267" max="11267" width="12.28515625" customWidth="1"/>
    <col min="11268" max="11268" width="19" customWidth="1"/>
    <col min="11269" max="11270" width="13.7109375" customWidth="1"/>
    <col min="11271" max="11271" width="17.42578125" customWidth="1"/>
    <col min="11272" max="11272" width="19.42578125" customWidth="1"/>
    <col min="11273" max="11273" width="23.42578125" customWidth="1"/>
    <col min="11514" max="11514" width="5.42578125" customWidth="1"/>
    <col min="11515" max="11515" width="7.85546875" bestFit="1" customWidth="1"/>
    <col min="11516" max="11516" width="13.140625" bestFit="1" customWidth="1"/>
    <col min="11517" max="11517" width="8.42578125" bestFit="1" customWidth="1"/>
    <col min="11518" max="11518" width="13.140625" bestFit="1" customWidth="1"/>
    <col min="11519" max="11519" width="13.5703125" customWidth="1"/>
    <col min="11520" max="11520" width="11.85546875" customWidth="1"/>
    <col min="11521" max="11522" width="13" customWidth="1"/>
    <col min="11523" max="11523" width="12.28515625" customWidth="1"/>
    <col min="11524" max="11524" width="19" customWidth="1"/>
    <col min="11525" max="11526" width="13.7109375" customWidth="1"/>
    <col min="11527" max="11527" width="17.42578125" customWidth="1"/>
    <col min="11528" max="11528" width="19.42578125" customWidth="1"/>
    <col min="11529" max="11529" width="23.42578125" customWidth="1"/>
    <col min="11770" max="11770" width="5.42578125" customWidth="1"/>
    <col min="11771" max="11771" width="7.85546875" bestFit="1" customWidth="1"/>
    <col min="11772" max="11772" width="13.140625" bestFit="1" customWidth="1"/>
    <col min="11773" max="11773" width="8.42578125" bestFit="1" customWidth="1"/>
    <col min="11774" max="11774" width="13.140625" bestFit="1" customWidth="1"/>
    <col min="11775" max="11775" width="13.5703125" customWidth="1"/>
    <col min="11776" max="11776" width="11.85546875" customWidth="1"/>
    <col min="11777" max="11778" width="13" customWidth="1"/>
    <col min="11779" max="11779" width="12.28515625" customWidth="1"/>
    <col min="11780" max="11780" width="19" customWidth="1"/>
    <col min="11781" max="11782" width="13.7109375" customWidth="1"/>
    <col min="11783" max="11783" width="17.42578125" customWidth="1"/>
    <col min="11784" max="11784" width="19.42578125" customWidth="1"/>
    <col min="11785" max="11785" width="23.42578125" customWidth="1"/>
    <col min="12026" max="12026" width="5.42578125" customWidth="1"/>
    <col min="12027" max="12027" width="7.85546875" bestFit="1" customWidth="1"/>
    <col min="12028" max="12028" width="13.140625" bestFit="1" customWidth="1"/>
    <col min="12029" max="12029" width="8.42578125" bestFit="1" customWidth="1"/>
    <col min="12030" max="12030" width="13.140625" bestFit="1" customWidth="1"/>
    <col min="12031" max="12031" width="13.5703125" customWidth="1"/>
    <col min="12032" max="12032" width="11.85546875" customWidth="1"/>
    <col min="12033" max="12034" width="13" customWidth="1"/>
    <col min="12035" max="12035" width="12.28515625" customWidth="1"/>
    <col min="12036" max="12036" width="19" customWidth="1"/>
    <col min="12037" max="12038" width="13.7109375" customWidth="1"/>
    <col min="12039" max="12039" width="17.42578125" customWidth="1"/>
    <col min="12040" max="12040" width="19.42578125" customWidth="1"/>
    <col min="12041" max="12041" width="23.42578125" customWidth="1"/>
    <col min="12282" max="12282" width="5.42578125" customWidth="1"/>
    <col min="12283" max="12283" width="7.85546875" bestFit="1" customWidth="1"/>
    <col min="12284" max="12284" width="13.140625" bestFit="1" customWidth="1"/>
    <col min="12285" max="12285" width="8.42578125" bestFit="1" customWidth="1"/>
    <col min="12286" max="12286" width="13.140625" bestFit="1" customWidth="1"/>
    <col min="12287" max="12287" width="13.5703125" customWidth="1"/>
    <col min="12288" max="12288" width="11.85546875" customWidth="1"/>
    <col min="12289" max="12290" width="13" customWidth="1"/>
    <col min="12291" max="12291" width="12.28515625" customWidth="1"/>
    <col min="12292" max="12292" width="19" customWidth="1"/>
    <col min="12293" max="12294" width="13.7109375" customWidth="1"/>
    <col min="12295" max="12295" width="17.42578125" customWidth="1"/>
    <col min="12296" max="12296" width="19.42578125" customWidth="1"/>
    <col min="12297" max="12297" width="23.42578125" customWidth="1"/>
    <col min="12538" max="12538" width="5.42578125" customWidth="1"/>
    <col min="12539" max="12539" width="7.85546875" bestFit="1" customWidth="1"/>
    <col min="12540" max="12540" width="13.140625" bestFit="1" customWidth="1"/>
    <col min="12541" max="12541" width="8.42578125" bestFit="1" customWidth="1"/>
    <col min="12542" max="12542" width="13.140625" bestFit="1" customWidth="1"/>
    <col min="12543" max="12543" width="13.5703125" customWidth="1"/>
    <col min="12544" max="12544" width="11.85546875" customWidth="1"/>
    <col min="12545" max="12546" width="13" customWidth="1"/>
    <col min="12547" max="12547" width="12.28515625" customWidth="1"/>
    <col min="12548" max="12548" width="19" customWidth="1"/>
    <col min="12549" max="12550" width="13.7109375" customWidth="1"/>
    <col min="12551" max="12551" width="17.42578125" customWidth="1"/>
    <col min="12552" max="12552" width="19.42578125" customWidth="1"/>
    <col min="12553" max="12553" width="23.42578125" customWidth="1"/>
    <col min="12794" max="12794" width="5.42578125" customWidth="1"/>
    <col min="12795" max="12795" width="7.85546875" bestFit="1" customWidth="1"/>
    <col min="12796" max="12796" width="13.140625" bestFit="1" customWidth="1"/>
    <col min="12797" max="12797" width="8.42578125" bestFit="1" customWidth="1"/>
    <col min="12798" max="12798" width="13.140625" bestFit="1" customWidth="1"/>
    <col min="12799" max="12799" width="13.5703125" customWidth="1"/>
    <col min="12800" max="12800" width="11.85546875" customWidth="1"/>
    <col min="12801" max="12802" width="13" customWidth="1"/>
    <col min="12803" max="12803" width="12.28515625" customWidth="1"/>
    <col min="12804" max="12804" width="19" customWidth="1"/>
    <col min="12805" max="12806" width="13.7109375" customWidth="1"/>
    <col min="12807" max="12807" width="17.42578125" customWidth="1"/>
    <col min="12808" max="12808" width="19.42578125" customWidth="1"/>
    <col min="12809" max="12809" width="23.42578125" customWidth="1"/>
    <col min="13050" max="13050" width="5.42578125" customWidth="1"/>
    <col min="13051" max="13051" width="7.85546875" bestFit="1" customWidth="1"/>
    <col min="13052" max="13052" width="13.140625" bestFit="1" customWidth="1"/>
    <col min="13053" max="13053" width="8.42578125" bestFit="1" customWidth="1"/>
    <col min="13054" max="13054" width="13.140625" bestFit="1" customWidth="1"/>
    <col min="13055" max="13055" width="13.5703125" customWidth="1"/>
    <col min="13056" max="13056" width="11.85546875" customWidth="1"/>
    <col min="13057" max="13058" width="13" customWidth="1"/>
    <col min="13059" max="13059" width="12.28515625" customWidth="1"/>
    <col min="13060" max="13060" width="19" customWidth="1"/>
    <col min="13061" max="13062" width="13.7109375" customWidth="1"/>
    <col min="13063" max="13063" width="17.42578125" customWidth="1"/>
    <col min="13064" max="13064" width="19.42578125" customWidth="1"/>
    <col min="13065" max="13065" width="23.42578125" customWidth="1"/>
    <col min="13306" max="13306" width="5.42578125" customWidth="1"/>
    <col min="13307" max="13307" width="7.85546875" bestFit="1" customWidth="1"/>
    <col min="13308" max="13308" width="13.140625" bestFit="1" customWidth="1"/>
    <col min="13309" max="13309" width="8.42578125" bestFit="1" customWidth="1"/>
    <col min="13310" max="13310" width="13.140625" bestFit="1" customWidth="1"/>
    <col min="13311" max="13311" width="13.5703125" customWidth="1"/>
    <col min="13312" max="13312" width="11.85546875" customWidth="1"/>
    <col min="13313" max="13314" width="13" customWidth="1"/>
    <col min="13315" max="13315" width="12.28515625" customWidth="1"/>
    <col min="13316" max="13316" width="19" customWidth="1"/>
    <col min="13317" max="13318" width="13.7109375" customWidth="1"/>
    <col min="13319" max="13319" width="17.42578125" customWidth="1"/>
    <col min="13320" max="13320" width="19.42578125" customWidth="1"/>
    <col min="13321" max="13321" width="23.42578125" customWidth="1"/>
    <col min="13562" max="13562" width="5.42578125" customWidth="1"/>
    <col min="13563" max="13563" width="7.85546875" bestFit="1" customWidth="1"/>
    <col min="13564" max="13564" width="13.140625" bestFit="1" customWidth="1"/>
    <col min="13565" max="13565" width="8.42578125" bestFit="1" customWidth="1"/>
    <col min="13566" max="13566" width="13.140625" bestFit="1" customWidth="1"/>
    <col min="13567" max="13567" width="13.5703125" customWidth="1"/>
    <col min="13568" max="13568" width="11.85546875" customWidth="1"/>
    <col min="13569" max="13570" width="13" customWidth="1"/>
    <col min="13571" max="13571" width="12.28515625" customWidth="1"/>
    <col min="13572" max="13572" width="19" customWidth="1"/>
    <col min="13573" max="13574" width="13.7109375" customWidth="1"/>
    <col min="13575" max="13575" width="17.42578125" customWidth="1"/>
    <col min="13576" max="13576" width="19.42578125" customWidth="1"/>
    <col min="13577" max="13577" width="23.42578125" customWidth="1"/>
    <col min="13818" max="13818" width="5.42578125" customWidth="1"/>
    <col min="13819" max="13819" width="7.85546875" bestFit="1" customWidth="1"/>
    <col min="13820" max="13820" width="13.140625" bestFit="1" customWidth="1"/>
    <col min="13821" max="13821" width="8.42578125" bestFit="1" customWidth="1"/>
    <col min="13822" max="13822" width="13.140625" bestFit="1" customWidth="1"/>
    <col min="13823" max="13823" width="13.5703125" customWidth="1"/>
    <col min="13824" max="13824" width="11.85546875" customWidth="1"/>
    <col min="13825" max="13826" width="13" customWidth="1"/>
    <col min="13827" max="13827" width="12.28515625" customWidth="1"/>
    <col min="13828" max="13828" width="19" customWidth="1"/>
    <col min="13829" max="13830" width="13.7109375" customWidth="1"/>
    <col min="13831" max="13831" width="17.42578125" customWidth="1"/>
    <col min="13832" max="13832" width="19.42578125" customWidth="1"/>
    <col min="13833" max="13833" width="23.42578125" customWidth="1"/>
    <col min="14074" max="14074" width="5.42578125" customWidth="1"/>
    <col min="14075" max="14075" width="7.85546875" bestFit="1" customWidth="1"/>
    <col min="14076" max="14076" width="13.140625" bestFit="1" customWidth="1"/>
    <col min="14077" max="14077" width="8.42578125" bestFit="1" customWidth="1"/>
    <col min="14078" max="14078" width="13.140625" bestFit="1" customWidth="1"/>
    <col min="14079" max="14079" width="13.5703125" customWidth="1"/>
    <col min="14080" max="14080" width="11.85546875" customWidth="1"/>
    <col min="14081" max="14082" width="13" customWidth="1"/>
    <col min="14083" max="14083" width="12.28515625" customWidth="1"/>
    <col min="14084" max="14084" width="19" customWidth="1"/>
    <col min="14085" max="14086" width="13.7109375" customWidth="1"/>
    <col min="14087" max="14087" width="17.42578125" customWidth="1"/>
    <col min="14088" max="14088" width="19.42578125" customWidth="1"/>
    <col min="14089" max="14089" width="23.42578125" customWidth="1"/>
    <col min="14330" max="14330" width="5.42578125" customWidth="1"/>
    <col min="14331" max="14331" width="7.85546875" bestFit="1" customWidth="1"/>
    <col min="14332" max="14332" width="13.140625" bestFit="1" customWidth="1"/>
    <col min="14333" max="14333" width="8.42578125" bestFit="1" customWidth="1"/>
    <col min="14334" max="14334" width="13.140625" bestFit="1" customWidth="1"/>
    <col min="14335" max="14335" width="13.5703125" customWidth="1"/>
    <col min="14336" max="14336" width="11.85546875" customWidth="1"/>
    <col min="14337" max="14338" width="13" customWidth="1"/>
    <col min="14339" max="14339" width="12.28515625" customWidth="1"/>
    <col min="14340" max="14340" width="19" customWidth="1"/>
    <col min="14341" max="14342" width="13.7109375" customWidth="1"/>
    <col min="14343" max="14343" width="17.42578125" customWidth="1"/>
    <col min="14344" max="14344" width="19.42578125" customWidth="1"/>
    <col min="14345" max="14345" width="23.42578125" customWidth="1"/>
    <col min="14586" max="14586" width="5.42578125" customWidth="1"/>
    <col min="14587" max="14587" width="7.85546875" bestFit="1" customWidth="1"/>
    <col min="14588" max="14588" width="13.140625" bestFit="1" customWidth="1"/>
    <col min="14589" max="14589" width="8.42578125" bestFit="1" customWidth="1"/>
    <col min="14590" max="14590" width="13.140625" bestFit="1" customWidth="1"/>
    <col min="14591" max="14591" width="13.5703125" customWidth="1"/>
    <col min="14592" max="14592" width="11.85546875" customWidth="1"/>
    <col min="14593" max="14594" width="13" customWidth="1"/>
    <col min="14595" max="14595" width="12.28515625" customWidth="1"/>
    <col min="14596" max="14596" width="19" customWidth="1"/>
    <col min="14597" max="14598" width="13.7109375" customWidth="1"/>
    <col min="14599" max="14599" width="17.42578125" customWidth="1"/>
    <col min="14600" max="14600" width="19.42578125" customWidth="1"/>
    <col min="14601" max="14601" width="23.42578125" customWidth="1"/>
    <col min="14842" max="14842" width="5.42578125" customWidth="1"/>
    <col min="14843" max="14843" width="7.85546875" bestFit="1" customWidth="1"/>
    <col min="14844" max="14844" width="13.140625" bestFit="1" customWidth="1"/>
    <col min="14845" max="14845" width="8.42578125" bestFit="1" customWidth="1"/>
    <col min="14846" max="14846" width="13.140625" bestFit="1" customWidth="1"/>
    <col min="14847" max="14847" width="13.5703125" customWidth="1"/>
    <col min="14848" max="14848" width="11.85546875" customWidth="1"/>
    <col min="14849" max="14850" width="13" customWidth="1"/>
    <col min="14851" max="14851" width="12.28515625" customWidth="1"/>
    <col min="14852" max="14852" width="19" customWidth="1"/>
    <col min="14853" max="14854" width="13.7109375" customWidth="1"/>
    <col min="14855" max="14855" width="17.42578125" customWidth="1"/>
    <col min="14856" max="14856" width="19.42578125" customWidth="1"/>
    <col min="14857" max="14857" width="23.42578125" customWidth="1"/>
    <col min="15098" max="15098" width="5.42578125" customWidth="1"/>
    <col min="15099" max="15099" width="7.85546875" bestFit="1" customWidth="1"/>
    <col min="15100" max="15100" width="13.140625" bestFit="1" customWidth="1"/>
    <col min="15101" max="15101" width="8.42578125" bestFit="1" customWidth="1"/>
    <col min="15102" max="15102" width="13.140625" bestFit="1" customWidth="1"/>
    <col min="15103" max="15103" width="13.5703125" customWidth="1"/>
    <col min="15104" max="15104" width="11.85546875" customWidth="1"/>
    <col min="15105" max="15106" width="13" customWidth="1"/>
    <col min="15107" max="15107" width="12.28515625" customWidth="1"/>
    <col min="15108" max="15108" width="19" customWidth="1"/>
    <col min="15109" max="15110" width="13.7109375" customWidth="1"/>
    <col min="15111" max="15111" width="17.42578125" customWidth="1"/>
    <col min="15112" max="15112" width="19.42578125" customWidth="1"/>
    <col min="15113" max="15113" width="23.42578125" customWidth="1"/>
    <col min="15354" max="15354" width="5.42578125" customWidth="1"/>
    <col min="15355" max="15355" width="7.85546875" bestFit="1" customWidth="1"/>
    <col min="15356" max="15356" width="13.140625" bestFit="1" customWidth="1"/>
    <col min="15357" max="15357" width="8.42578125" bestFit="1" customWidth="1"/>
    <col min="15358" max="15358" width="13.140625" bestFit="1" customWidth="1"/>
    <col min="15359" max="15359" width="13.5703125" customWidth="1"/>
    <col min="15360" max="15360" width="11.85546875" customWidth="1"/>
    <col min="15361" max="15362" width="13" customWidth="1"/>
    <col min="15363" max="15363" width="12.28515625" customWidth="1"/>
    <col min="15364" max="15364" width="19" customWidth="1"/>
    <col min="15365" max="15366" width="13.7109375" customWidth="1"/>
    <col min="15367" max="15367" width="17.42578125" customWidth="1"/>
    <col min="15368" max="15368" width="19.42578125" customWidth="1"/>
    <col min="15369" max="15369" width="23.42578125" customWidth="1"/>
    <col min="15610" max="15610" width="5.42578125" customWidth="1"/>
    <col min="15611" max="15611" width="7.85546875" bestFit="1" customWidth="1"/>
    <col min="15612" max="15612" width="13.140625" bestFit="1" customWidth="1"/>
    <col min="15613" max="15613" width="8.42578125" bestFit="1" customWidth="1"/>
    <col min="15614" max="15614" width="13.140625" bestFit="1" customWidth="1"/>
    <col min="15615" max="15615" width="13.5703125" customWidth="1"/>
    <col min="15616" max="15616" width="11.85546875" customWidth="1"/>
    <col min="15617" max="15618" width="13" customWidth="1"/>
    <col min="15619" max="15619" width="12.28515625" customWidth="1"/>
    <col min="15620" max="15620" width="19" customWidth="1"/>
    <col min="15621" max="15622" width="13.7109375" customWidth="1"/>
    <col min="15623" max="15623" width="17.42578125" customWidth="1"/>
    <col min="15624" max="15624" width="19.42578125" customWidth="1"/>
    <col min="15625" max="15625" width="23.42578125" customWidth="1"/>
    <col min="15866" max="15866" width="5.42578125" customWidth="1"/>
    <col min="15867" max="15867" width="7.85546875" bestFit="1" customWidth="1"/>
    <col min="15868" max="15868" width="13.140625" bestFit="1" customWidth="1"/>
    <col min="15869" max="15869" width="8.42578125" bestFit="1" customWidth="1"/>
    <col min="15870" max="15870" width="13.140625" bestFit="1" customWidth="1"/>
    <col min="15871" max="15871" width="13.5703125" customWidth="1"/>
    <col min="15872" max="15872" width="11.85546875" customWidth="1"/>
    <col min="15873" max="15874" width="13" customWidth="1"/>
    <col min="15875" max="15875" width="12.28515625" customWidth="1"/>
    <col min="15876" max="15876" width="19" customWidth="1"/>
    <col min="15877" max="15878" width="13.7109375" customWidth="1"/>
    <col min="15879" max="15879" width="17.42578125" customWidth="1"/>
    <col min="15880" max="15880" width="19.42578125" customWidth="1"/>
    <col min="15881" max="15881" width="23.42578125" customWidth="1"/>
    <col min="16122" max="16122" width="5.42578125" customWidth="1"/>
    <col min="16123" max="16123" width="7.85546875" bestFit="1" customWidth="1"/>
    <col min="16124" max="16124" width="13.140625" bestFit="1" customWidth="1"/>
    <col min="16125" max="16125" width="8.42578125" bestFit="1" customWidth="1"/>
    <col min="16126" max="16126" width="13.140625" bestFit="1" customWidth="1"/>
    <col min="16127" max="16127" width="13.5703125" customWidth="1"/>
    <col min="16128" max="16128" width="11.85546875" customWidth="1"/>
    <col min="16129" max="16130" width="13" customWidth="1"/>
    <col min="16131" max="16131" width="12.28515625" customWidth="1"/>
    <col min="16132" max="16132" width="19" customWidth="1"/>
    <col min="16133" max="16134" width="13.7109375" customWidth="1"/>
    <col min="16135" max="16135" width="17.42578125" customWidth="1"/>
    <col min="16136" max="16136" width="19.42578125" customWidth="1"/>
    <col min="16137" max="16137" width="23.42578125" customWidth="1"/>
  </cols>
  <sheetData>
    <row r="2" spans="2:23" x14ac:dyDescent="0.25">
      <c r="B2" s="587"/>
      <c r="C2" s="274"/>
      <c r="D2" s="274"/>
      <c r="E2" s="274"/>
      <c r="F2" s="274"/>
      <c r="G2" s="550"/>
      <c r="H2" s="550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589"/>
    </row>
    <row r="3" spans="2:23" x14ac:dyDescent="0.25">
      <c r="B3" s="590"/>
      <c r="W3" s="558"/>
    </row>
    <row r="4" spans="2:23" ht="18.75" customHeight="1" x14ac:dyDescent="0.3">
      <c r="B4" s="590"/>
      <c r="C4" s="423"/>
      <c r="D4" s="423"/>
      <c r="E4" s="423"/>
      <c r="F4" s="423"/>
      <c r="G4" s="551"/>
      <c r="H4" s="551"/>
      <c r="I4" s="423"/>
      <c r="J4" s="423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558"/>
    </row>
    <row r="5" spans="2:23" ht="18.75" customHeight="1" x14ac:dyDescent="0.3">
      <c r="B5" s="590"/>
      <c r="C5" s="423"/>
      <c r="D5" s="423"/>
      <c r="E5" s="423"/>
      <c r="F5" s="423"/>
      <c r="G5" s="551"/>
      <c r="H5" s="551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558"/>
    </row>
    <row r="6" spans="2:23" ht="18.75" x14ac:dyDescent="0.3">
      <c r="B6" s="1581" t="s">
        <v>18</v>
      </c>
      <c r="C6" s="1407"/>
      <c r="D6" s="1407"/>
      <c r="E6" s="1407"/>
      <c r="F6" s="1407"/>
      <c r="G6" s="1407"/>
      <c r="H6" s="1407"/>
      <c r="I6" s="1407"/>
      <c r="J6" s="1407"/>
      <c r="K6" s="1407"/>
      <c r="L6" s="1407"/>
      <c r="M6" s="1407"/>
      <c r="N6" s="1407"/>
      <c r="O6" s="1407"/>
      <c r="P6" s="1407"/>
      <c r="Q6" s="1407"/>
      <c r="R6" s="1407"/>
      <c r="S6" s="1407"/>
      <c r="T6" s="1407"/>
      <c r="U6" s="1407"/>
      <c r="V6" s="1407"/>
      <c r="W6" s="1636"/>
    </row>
    <row r="7" spans="2:23" ht="15.75" x14ac:dyDescent="0.25">
      <c r="B7" s="1582" t="s">
        <v>1507</v>
      </c>
      <c r="C7" s="1492"/>
      <c r="D7" s="1492"/>
      <c r="E7" s="1492"/>
      <c r="F7" s="1492"/>
      <c r="G7" s="1492"/>
      <c r="H7" s="1492"/>
      <c r="I7" s="1492"/>
      <c r="J7" s="1492"/>
      <c r="K7" s="1492"/>
      <c r="L7" s="1492"/>
      <c r="M7" s="1492"/>
      <c r="N7" s="1492"/>
      <c r="O7" s="1492"/>
      <c r="P7" s="1492"/>
      <c r="Q7" s="1492"/>
      <c r="R7" s="1492"/>
      <c r="S7" s="1492"/>
      <c r="T7" s="1492"/>
      <c r="U7" s="1492"/>
      <c r="V7" s="1492"/>
      <c r="W7" s="1637"/>
    </row>
    <row r="8" spans="2:23" ht="15.75" x14ac:dyDescent="0.25">
      <c r="B8" s="1638" t="s">
        <v>291</v>
      </c>
      <c r="C8" s="1494"/>
      <c r="D8" s="1494"/>
      <c r="E8" s="1494"/>
      <c r="F8" s="1494"/>
      <c r="G8" s="1494"/>
      <c r="H8" s="1494"/>
      <c r="I8" s="1494"/>
      <c r="J8" s="1494"/>
      <c r="K8" s="1494"/>
      <c r="L8" s="1494"/>
      <c r="M8" s="1494"/>
      <c r="N8" s="1494"/>
      <c r="O8" s="1494"/>
      <c r="P8" s="1494"/>
      <c r="Q8" s="1494"/>
      <c r="R8" s="1494"/>
      <c r="S8" s="1494"/>
      <c r="T8" s="1494"/>
      <c r="U8" s="1494"/>
      <c r="V8" s="1494"/>
      <c r="W8" s="1639"/>
    </row>
    <row r="9" spans="2:23" ht="20.25" x14ac:dyDescent="0.3">
      <c r="B9" s="590"/>
      <c r="C9" s="636"/>
      <c r="D9" s="636"/>
      <c r="E9" s="636"/>
      <c r="F9" s="636"/>
      <c r="G9" s="636"/>
      <c r="H9" s="636"/>
      <c r="I9" s="636"/>
      <c r="M9" s="636"/>
      <c r="N9" s="636"/>
      <c r="O9" s="636"/>
      <c r="P9" s="636"/>
      <c r="Q9" s="636"/>
      <c r="R9" s="636"/>
      <c r="S9" s="636"/>
      <c r="T9" s="636"/>
      <c r="U9" s="636"/>
      <c r="V9" s="636"/>
      <c r="W9" s="558"/>
    </row>
    <row r="10" spans="2:23" s="646" customFormat="1" ht="20.25" x14ac:dyDescent="0.25">
      <c r="B10" s="637"/>
      <c r="C10" s="638"/>
      <c r="D10" s="639" t="s">
        <v>21</v>
      </c>
      <c r="E10" s="640">
        <f>+'[3]Datos Generales'!C6</f>
        <v>45838</v>
      </c>
      <c r="F10" s="641"/>
      <c r="G10" s="642"/>
      <c r="H10" s="639" t="s">
        <v>102</v>
      </c>
      <c r="I10" s="1640" t="str">
        <f>+'[3]Datos Generales'!C7</f>
        <v>DIGESETT</v>
      </c>
      <c r="J10" s="1640"/>
      <c r="K10" s="639" t="s">
        <v>23</v>
      </c>
      <c r="L10" s="644" t="str">
        <f>+'[3]Datos Generales'!C8</f>
        <v>0202</v>
      </c>
      <c r="M10" s="645"/>
      <c r="N10" s="639" t="s">
        <v>103</v>
      </c>
      <c r="O10" s="643" t="str">
        <f>+'[3]Datos Generales'!C9</f>
        <v>02</v>
      </c>
      <c r="P10" s="638"/>
      <c r="Q10" s="639" t="s">
        <v>25</v>
      </c>
      <c r="R10" s="643" t="str">
        <f>+'[3]Datos Generales'!C10</f>
        <v>01</v>
      </c>
      <c r="S10" s="642"/>
      <c r="T10" s="639" t="s">
        <v>26</v>
      </c>
      <c r="U10" s="643" t="str">
        <f>+'[3]Datos Generales'!C11</f>
        <v>0005</v>
      </c>
      <c r="W10" s="647"/>
    </row>
    <row r="11" spans="2:23" ht="6" customHeight="1" x14ac:dyDescent="0.3">
      <c r="B11" s="590"/>
      <c r="D11" s="648"/>
      <c r="E11" s="649"/>
      <c r="F11" s="423"/>
      <c r="G11" s="650"/>
      <c r="H11" s="648"/>
      <c r="I11" s="651"/>
      <c r="K11" s="648"/>
      <c r="L11" s="652"/>
      <c r="M11" s="431"/>
      <c r="N11" s="431"/>
      <c r="O11" s="648"/>
      <c r="P11" s="653"/>
      <c r="R11" s="648"/>
      <c r="S11" s="654"/>
      <c r="T11" s="650"/>
      <c r="U11" s="650"/>
      <c r="V11" s="648"/>
      <c r="W11" s="558"/>
    </row>
    <row r="12" spans="2:23" ht="19.5" customHeight="1" x14ac:dyDescent="0.25">
      <c r="B12" s="590"/>
      <c r="C12" s="16"/>
      <c r="D12" s="16"/>
      <c r="E12" s="16"/>
      <c r="F12" s="16"/>
      <c r="I12" s="16"/>
      <c r="J12" s="16"/>
      <c r="K12" s="16"/>
      <c r="L12" s="16"/>
      <c r="M12" s="16"/>
      <c r="N12" s="16"/>
      <c r="P12" s="655"/>
      <c r="Q12" s="655"/>
      <c r="R12" s="655"/>
      <c r="S12" s="655"/>
      <c r="V12" s="656" t="s">
        <v>55</v>
      </c>
      <c r="W12" s="558"/>
    </row>
    <row r="13" spans="2:23" ht="21" customHeight="1" x14ac:dyDescent="0.25">
      <c r="B13" s="590"/>
      <c r="C13" s="1641" t="s">
        <v>1387</v>
      </c>
      <c r="D13" s="1642"/>
      <c r="E13" s="1642"/>
      <c r="F13" s="1642"/>
      <c r="G13" s="1642"/>
      <c r="H13" s="1642"/>
      <c r="I13" s="1642"/>
      <c r="J13" s="1642"/>
      <c r="K13" s="1642"/>
      <c r="L13" s="1634" t="s">
        <v>1508</v>
      </c>
      <c r="M13" s="1587" t="s">
        <v>1509</v>
      </c>
      <c r="N13" s="1634" t="s">
        <v>1510</v>
      </c>
      <c r="O13" s="1634" t="s">
        <v>1511</v>
      </c>
      <c r="P13" s="1634" t="s">
        <v>1512</v>
      </c>
      <c r="Q13" s="1634" t="s">
        <v>1513</v>
      </c>
      <c r="R13" s="1634" t="s">
        <v>1514</v>
      </c>
      <c r="S13" s="1634" t="s">
        <v>190</v>
      </c>
      <c r="T13" s="1634" t="s">
        <v>1515</v>
      </c>
      <c r="U13" s="1634" t="s">
        <v>1516</v>
      </c>
      <c r="V13" s="1634" t="s">
        <v>1391</v>
      </c>
      <c r="W13" s="558"/>
    </row>
    <row r="14" spans="2:23" ht="31.5" x14ac:dyDescent="0.25">
      <c r="B14" s="657"/>
      <c r="C14" s="409" t="s">
        <v>1395</v>
      </c>
      <c r="D14" s="409" t="s">
        <v>1396</v>
      </c>
      <c r="E14" s="409" t="s">
        <v>1397</v>
      </c>
      <c r="F14" s="409" t="s">
        <v>1517</v>
      </c>
      <c r="G14" s="409" t="s">
        <v>1518</v>
      </c>
      <c r="H14" s="409" t="s">
        <v>1519</v>
      </c>
      <c r="I14" s="676" t="s">
        <v>1520</v>
      </c>
      <c r="J14" s="676" t="s">
        <v>1521</v>
      </c>
      <c r="K14" s="677" t="s">
        <v>1522</v>
      </c>
      <c r="L14" s="1635"/>
      <c r="M14" s="1588"/>
      <c r="N14" s="1635"/>
      <c r="O14" s="1635"/>
      <c r="P14" s="1635"/>
      <c r="Q14" s="1635"/>
      <c r="R14" s="1635"/>
      <c r="S14" s="1635"/>
      <c r="T14" s="1635"/>
      <c r="U14" s="1635"/>
      <c r="V14" s="1635"/>
      <c r="W14" s="658"/>
    </row>
    <row r="15" spans="2:23" s="666" customFormat="1" ht="15.75" x14ac:dyDescent="0.25">
      <c r="B15" s="590"/>
      <c r="C15" s="659"/>
      <c r="D15" s="659"/>
      <c r="E15" s="659"/>
      <c r="F15" s="659"/>
      <c r="G15" s="659"/>
      <c r="H15" s="659"/>
      <c r="I15" s="659"/>
      <c r="J15" s="659"/>
      <c r="K15" s="660"/>
      <c r="L15" s="661"/>
      <c r="M15" s="661"/>
      <c r="N15" s="662"/>
      <c r="O15" s="662"/>
      <c r="P15" s="663"/>
      <c r="Q15" s="664"/>
      <c r="R15" s="664"/>
      <c r="S15" s="664"/>
      <c r="T15" s="664"/>
      <c r="U15" s="664"/>
      <c r="V15" s="665"/>
      <c r="W15" s="558"/>
    </row>
    <row r="16" spans="2:23" ht="15.75" x14ac:dyDescent="0.25">
      <c r="B16" s="590"/>
      <c r="C16" s="659"/>
      <c r="D16" s="659"/>
      <c r="E16" s="659"/>
      <c r="F16" s="659"/>
      <c r="G16" s="659"/>
      <c r="H16" s="659"/>
      <c r="I16" s="659"/>
      <c r="J16" s="659"/>
      <c r="K16" s="660"/>
      <c r="L16" s="661"/>
      <c r="M16" s="661"/>
      <c r="N16" s="662"/>
      <c r="O16" s="662"/>
      <c r="P16" s="663"/>
      <c r="Q16" s="664"/>
      <c r="R16" s="664"/>
      <c r="S16" s="664"/>
      <c r="T16" s="664"/>
      <c r="U16" s="664"/>
      <c r="V16" s="667"/>
      <c r="W16" s="558"/>
    </row>
    <row r="17" spans="2:23" ht="15.75" x14ac:dyDescent="0.25">
      <c r="B17" s="590"/>
      <c r="C17" s="659"/>
      <c r="D17" s="659"/>
      <c r="E17" s="659"/>
      <c r="F17" s="659"/>
      <c r="G17" s="659"/>
      <c r="H17" s="659"/>
      <c r="I17" s="659"/>
      <c r="J17" s="659"/>
      <c r="K17" s="660"/>
      <c r="L17" s="661"/>
      <c r="M17" s="661"/>
      <c r="N17" s="662"/>
      <c r="O17" s="662"/>
      <c r="P17" s="663"/>
      <c r="Q17" s="664"/>
      <c r="R17" s="664"/>
      <c r="S17" s="664"/>
      <c r="T17" s="664"/>
      <c r="U17" s="664"/>
      <c r="V17" s="667"/>
      <c r="W17" s="558"/>
    </row>
    <row r="18" spans="2:23" ht="15.75" x14ac:dyDescent="0.25">
      <c r="B18" s="590"/>
      <c r="C18" s="659"/>
      <c r="D18" s="659"/>
      <c r="E18" s="659"/>
      <c r="F18" s="659"/>
      <c r="G18" s="659"/>
      <c r="H18" s="659"/>
      <c r="I18" s="659"/>
      <c r="J18" s="659"/>
      <c r="K18" s="660"/>
      <c r="L18" s="661"/>
      <c r="M18" s="661"/>
      <c r="N18" s="662"/>
      <c r="O18" s="662"/>
      <c r="P18" s="663"/>
      <c r="Q18" s="664"/>
      <c r="R18" s="664"/>
      <c r="S18" s="664"/>
      <c r="T18" s="664"/>
      <c r="U18" s="664"/>
      <c r="V18" s="668"/>
      <c r="W18" s="558"/>
    </row>
    <row r="19" spans="2:23" ht="15.75" x14ac:dyDescent="0.25">
      <c r="B19" s="590"/>
      <c r="C19" s="659"/>
      <c r="D19" s="659"/>
      <c r="E19" s="659"/>
      <c r="F19" s="659"/>
      <c r="G19" s="659"/>
      <c r="H19" s="659"/>
      <c r="I19" s="659"/>
      <c r="J19" s="659" t="s">
        <v>158</v>
      </c>
      <c r="K19" s="659"/>
      <c r="L19" s="660" t="s">
        <v>158</v>
      </c>
      <c r="M19" s="661"/>
      <c r="N19" s="661"/>
      <c r="O19" s="662" t="s">
        <v>158</v>
      </c>
      <c r="P19" s="662"/>
      <c r="Q19" s="663"/>
      <c r="R19" s="683" t="s">
        <v>158</v>
      </c>
      <c r="S19" s="664"/>
      <c r="T19" s="664"/>
      <c r="U19" s="664"/>
      <c r="V19" s="668"/>
      <c r="W19" s="558"/>
    </row>
    <row r="20" spans="2:23" ht="15.75" x14ac:dyDescent="0.25">
      <c r="B20" s="590"/>
      <c r="C20" s="659"/>
      <c r="D20" s="659"/>
      <c r="E20" s="659"/>
      <c r="F20" s="659"/>
      <c r="G20" s="659"/>
      <c r="H20" s="659"/>
      <c r="I20" s="659"/>
      <c r="J20" s="659"/>
      <c r="K20" s="659"/>
      <c r="L20" s="660"/>
      <c r="M20" s="661"/>
      <c r="N20" s="661"/>
      <c r="O20" s="662"/>
      <c r="P20" s="662"/>
      <c r="Q20" s="663"/>
      <c r="R20" s="664"/>
      <c r="S20" s="664"/>
      <c r="T20" s="664"/>
      <c r="U20" s="664"/>
      <c r="V20" s="668"/>
      <c r="W20" s="558"/>
    </row>
    <row r="21" spans="2:23" ht="15.75" x14ac:dyDescent="0.25">
      <c r="B21" s="590"/>
      <c r="C21" s="659"/>
      <c r="D21" s="659"/>
      <c r="E21" s="659"/>
      <c r="F21" s="659"/>
      <c r="G21" s="659"/>
      <c r="H21" s="659"/>
      <c r="I21" s="659"/>
      <c r="J21" s="659"/>
      <c r="K21" s="659"/>
      <c r="L21" s="660"/>
      <c r="M21" s="661"/>
      <c r="N21" s="661"/>
      <c r="O21" s="662"/>
      <c r="P21" s="662"/>
      <c r="Q21" s="663"/>
      <c r="R21" s="664"/>
      <c r="S21" s="664"/>
      <c r="T21" s="664"/>
      <c r="U21" s="664"/>
      <c r="V21" s="668"/>
      <c r="W21" s="558"/>
    </row>
    <row r="22" spans="2:23" ht="45.75" x14ac:dyDescent="0.25">
      <c r="B22" s="590"/>
      <c r="C22" s="659"/>
      <c r="D22" s="659"/>
      <c r="E22" s="659"/>
      <c r="F22" s="659"/>
      <c r="G22" s="659"/>
      <c r="H22" s="659"/>
      <c r="I22" s="659"/>
      <c r="J22" s="659"/>
      <c r="K22" s="659"/>
      <c r="L22" s="660"/>
      <c r="M22" s="661"/>
      <c r="N22" s="661"/>
      <c r="O22" s="684" t="s">
        <v>1524</v>
      </c>
      <c r="P22" s="662"/>
      <c r="Q22" s="663"/>
      <c r="R22" s="664"/>
      <c r="S22" s="664"/>
      <c r="T22" s="664"/>
      <c r="U22" s="664"/>
      <c r="V22" s="668"/>
      <c r="W22" s="558"/>
    </row>
    <row r="23" spans="2:23" ht="15.75" x14ac:dyDescent="0.25">
      <c r="B23" s="590"/>
      <c r="C23" s="659"/>
      <c r="D23" s="659"/>
      <c r="E23" s="659"/>
      <c r="F23" s="659"/>
      <c r="G23" s="659"/>
      <c r="H23" s="659"/>
      <c r="I23" s="659"/>
      <c r="J23" s="659"/>
      <c r="K23" s="660"/>
      <c r="L23" s="661"/>
      <c r="M23" s="661"/>
      <c r="N23" s="662"/>
      <c r="O23" s="662"/>
      <c r="P23" s="663"/>
      <c r="Q23" s="664"/>
      <c r="R23" s="664"/>
      <c r="S23" s="664"/>
      <c r="T23" s="664"/>
      <c r="U23" s="664"/>
      <c r="V23" s="668"/>
      <c r="W23" s="558"/>
    </row>
    <row r="24" spans="2:23" ht="15.75" x14ac:dyDescent="0.25">
      <c r="B24" s="590"/>
      <c r="C24" s="659"/>
      <c r="D24" s="659"/>
      <c r="E24" s="659"/>
      <c r="F24" s="659"/>
      <c r="G24" s="659"/>
      <c r="H24" s="659"/>
      <c r="I24" s="659"/>
      <c r="J24" s="659"/>
      <c r="K24" s="660"/>
      <c r="L24" s="661"/>
      <c r="M24" s="661"/>
      <c r="N24" s="662"/>
      <c r="O24" s="662"/>
      <c r="P24" s="663"/>
      <c r="Q24" s="664"/>
      <c r="R24" s="664"/>
      <c r="S24" s="664"/>
      <c r="T24" s="664"/>
      <c r="U24" s="664"/>
      <c r="V24" s="668"/>
      <c r="W24" s="558"/>
    </row>
    <row r="25" spans="2:23" ht="15.75" x14ac:dyDescent="0.25">
      <c r="B25" s="590"/>
      <c r="C25" s="659"/>
      <c r="D25" s="659"/>
      <c r="E25" s="659"/>
      <c r="F25" s="659"/>
      <c r="G25" s="659"/>
      <c r="H25" s="659"/>
      <c r="I25" s="659"/>
      <c r="J25" s="659"/>
      <c r="K25" s="660"/>
      <c r="L25" s="661"/>
      <c r="M25" s="661"/>
      <c r="N25" s="662"/>
      <c r="O25" s="662"/>
      <c r="P25" s="663"/>
      <c r="Q25" s="664"/>
      <c r="R25" s="664"/>
      <c r="S25" s="664"/>
      <c r="T25" s="664"/>
      <c r="U25" s="664"/>
      <c r="V25" s="668"/>
      <c r="W25" s="558"/>
    </row>
    <row r="26" spans="2:23" ht="15.75" x14ac:dyDescent="0.25">
      <c r="B26" s="590"/>
      <c r="C26" s="659"/>
      <c r="D26" s="659"/>
      <c r="E26" s="659"/>
      <c r="F26" s="659"/>
      <c r="G26" s="659"/>
      <c r="H26" s="659"/>
      <c r="I26" s="659"/>
      <c r="J26" s="659"/>
      <c r="K26" s="660"/>
      <c r="L26" s="661"/>
      <c r="M26" s="661"/>
      <c r="N26" s="662"/>
      <c r="O26" s="662"/>
      <c r="P26" s="663"/>
      <c r="Q26" s="664"/>
      <c r="R26" s="664"/>
      <c r="S26" s="664"/>
      <c r="T26" s="664"/>
      <c r="U26" s="664"/>
      <c r="V26" s="668"/>
      <c r="W26" s="558"/>
    </row>
    <row r="27" spans="2:23" ht="15.75" x14ac:dyDescent="0.25">
      <c r="B27" s="590"/>
      <c r="C27" s="659"/>
      <c r="D27" s="659"/>
      <c r="E27" s="659"/>
      <c r="F27" s="659"/>
      <c r="G27" s="659"/>
      <c r="H27" s="659"/>
      <c r="I27" s="659"/>
      <c r="J27" s="659"/>
      <c r="K27" s="660"/>
      <c r="L27" s="661"/>
      <c r="M27" s="661"/>
      <c r="N27" s="662"/>
      <c r="O27" s="662"/>
      <c r="P27" s="663"/>
      <c r="Q27" s="664"/>
      <c r="R27" s="664"/>
      <c r="S27" s="664"/>
      <c r="T27" s="664"/>
      <c r="U27" s="664"/>
      <c r="V27" s="668"/>
      <c r="W27" s="558"/>
    </row>
    <row r="28" spans="2:23" ht="15.75" x14ac:dyDescent="0.25">
      <c r="B28" s="590"/>
      <c r="C28" s="659"/>
      <c r="D28" s="659"/>
      <c r="E28" s="659"/>
      <c r="F28" s="659"/>
      <c r="G28" s="659"/>
      <c r="H28" s="659"/>
      <c r="I28" s="659"/>
      <c r="J28" s="659"/>
      <c r="K28" s="660"/>
      <c r="L28" s="661"/>
      <c r="M28" s="661"/>
      <c r="N28" s="662"/>
      <c r="O28" s="662"/>
      <c r="P28" s="663"/>
      <c r="Q28" s="664"/>
      <c r="R28" s="664"/>
      <c r="S28" s="664"/>
      <c r="T28" s="664"/>
      <c r="U28" s="664"/>
      <c r="V28" s="668"/>
      <c r="W28" s="558"/>
    </row>
    <row r="29" spans="2:23" ht="15.75" x14ac:dyDescent="0.25">
      <c r="B29" s="590"/>
      <c r="C29" s="659"/>
      <c r="D29" s="659"/>
      <c r="E29" s="659"/>
      <c r="F29" s="659"/>
      <c r="G29" s="659"/>
      <c r="H29" s="659"/>
      <c r="I29" s="659"/>
      <c r="J29" s="659"/>
      <c r="K29" s="660"/>
      <c r="L29" s="661"/>
      <c r="M29" s="661"/>
      <c r="N29" s="662"/>
      <c r="O29" s="662"/>
      <c r="P29" s="663"/>
      <c r="Q29" s="664"/>
      <c r="R29" s="664"/>
      <c r="S29" s="664"/>
      <c r="T29" s="664"/>
      <c r="U29" s="664"/>
      <c r="V29" s="668"/>
      <c r="W29" s="558"/>
    </row>
    <row r="30" spans="2:23" ht="15.75" x14ac:dyDescent="0.25">
      <c r="B30" s="590"/>
      <c r="C30" s="659"/>
      <c r="D30" s="659"/>
      <c r="E30" s="659"/>
      <c r="F30" s="659"/>
      <c r="G30" s="659"/>
      <c r="H30" s="659"/>
      <c r="I30" s="659"/>
      <c r="J30" s="659"/>
      <c r="K30" s="660"/>
      <c r="L30" s="661"/>
      <c r="M30" s="661"/>
      <c r="N30" s="662"/>
      <c r="O30" s="662"/>
      <c r="P30" s="663"/>
      <c r="Q30" s="664"/>
      <c r="R30" s="664"/>
      <c r="S30" s="664"/>
      <c r="T30" s="664"/>
      <c r="U30" s="664"/>
      <c r="V30" s="668"/>
      <c r="W30" s="558"/>
    </row>
    <row r="31" spans="2:23" ht="15.75" x14ac:dyDescent="0.25">
      <c r="B31" s="590"/>
      <c r="C31" s="659"/>
      <c r="D31" s="659"/>
      <c r="E31" s="659"/>
      <c r="F31" s="659"/>
      <c r="G31" s="659"/>
      <c r="H31" s="659"/>
      <c r="I31" s="659"/>
      <c r="J31" s="659"/>
      <c r="K31" s="660"/>
      <c r="L31" s="661"/>
      <c r="M31" s="661"/>
      <c r="N31" s="662"/>
      <c r="O31" s="662"/>
      <c r="P31" s="663"/>
      <c r="Q31" s="664"/>
      <c r="R31" s="664"/>
      <c r="S31" s="664"/>
      <c r="T31" s="664"/>
      <c r="U31" s="664"/>
      <c r="V31" s="668"/>
      <c r="W31" s="558"/>
    </row>
    <row r="32" spans="2:23" ht="15.75" x14ac:dyDescent="0.25">
      <c r="B32" s="590"/>
      <c r="C32" s="659"/>
      <c r="D32" s="659"/>
      <c r="E32" s="659"/>
      <c r="F32" s="659"/>
      <c r="G32" s="659"/>
      <c r="H32" s="659"/>
      <c r="I32" s="659"/>
      <c r="J32" s="659"/>
      <c r="K32" s="660"/>
      <c r="L32" s="661"/>
      <c r="M32" s="661"/>
      <c r="N32" s="662"/>
      <c r="O32" s="662"/>
      <c r="P32" s="663"/>
      <c r="Q32" s="664"/>
      <c r="R32" s="664"/>
      <c r="S32" s="664"/>
      <c r="T32" s="664"/>
      <c r="U32" s="664"/>
      <c r="V32" s="668"/>
      <c r="W32" s="558"/>
    </row>
    <row r="33" spans="2:23" ht="15.75" x14ac:dyDescent="0.25">
      <c r="B33" s="590"/>
      <c r="C33" s="659"/>
      <c r="D33" s="659"/>
      <c r="E33" s="659"/>
      <c r="F33" s="659"/>
      <c r="G33" s="659"/>
      <c r="H33" s="659"/>
      <c r="I33" s="659"/>
      <c r="J33" s="659"/>
      <c r="K33" s="660"/>
      <c r="L33" s="661"/>
      <c r="M33" s="661"/>
      <c r="N33" s="662"/>
      <c r="O33" s="662"/>
      <c r="P33" s="663"/>
      <c r="Q33" s="664"/>
      <c r="R33" s="664"/>
      <c r="S33" s="664"/>
      <c r="T33" s="664"/>
      <c r="U33" s="664"/>
      <c r="V33" s="668"/>
      <c r="W33" s="558"/>
    </row>
    <row r="34" spans="2:23" ht="15.75" x14ac:dyDescent="0.25">
      <c r="B34" s="590"/>
      <c r="C34" s="678"/>
      <c r="D34" s="582"/>
      <c r="E34" s="582"/>
      <c r="F34" s="583"/>
      <c r="G34" s="582"/>
      <c r="H34" s="679"/>
      <c r="I34" s="679"/>
      <c r="J34" s="583"/>
      <c r="K34" s="584"/>
      <c r="L34" s="584"/>
      <c r="M34" s="584"/>
      <c r="N34" s="680"/>
      <c r="O34" s="680"/>
      <c r="P34" s="681">
        <f>SUM(P15:P33)</f>
        <v>0</v>
      </c>
      <c r="Q34" s="681">
        <f>SUM(Q15:Q33)</f>
        <v>0</v>
      </c>
      <c r="R34" s="681">
        <f>SUM(R15:R33)</f>
        <v>0</v>
      </c>
      <c r="S34" s="681">
        <f>SUM(S15:S33)</f>
        <v>0</v>
      </c>
      <c r="T34" s="681"/>
      <c r="U34" s="681">
        <f>SUM(U15:U33)</f>
        <v>0</v>
      </c>
      <c r="V34" s="682"/>
      <c r="W34" s="558"/>
    </row>
    <row r="35" spans="2:23" x14ac:dyDescent="0.25">
      <c r="B35" s="590"/>
      <c r="V35" s="259" t="s">
        <v>1523</v>
      </c>
      <c r="W35" s="558"/>
    </row>
    <row r="36" spans="2:23" x14ac:dyDescent="0.25">
      <c r="B36" s="590"/>
      <c r="W36" s="558"/>
    </row>
    <row r="37" spans="2:23" ht="15.75" x14ac:dyDescent="0.25">
      <c r="B37" s="590"/>
      <c r="E37" s="1623" t="s">
        <v>285</v>
      </c>
      <c r="F37" s="1623"/>
      <c r="G37" s="1623"/>
      <c r="H37" s="77"/>
      <c r="I37" s="77"/>
      <c r="J37" s="1590" t="s">
        <v>286</v>
      </c>
      <c r="K37" s="1590"/>
      <c r="L37" s="1590"/>
      <c r="M37" s="12"/>
      <c r="N37" s="12"/>
      <c r="O37" s="1623" t="s">
        <v>65</v>
      </c>
      <c r="P37" s="1623"/>
      <c r="Q37" s="1623"/>
      <c r="R37" s="1383"/>
      <c r="S37" s="1383"/>
      <c r="T37" s="1383"/>
      <c r="U37" s="54"/>
      <c r="W37" s="558"/>
    </row>
    <row r="38" spans="2:23" ht="15.75" x14ac:dyDescent="0.25">
      <c r="B38" s="590"/>
      <c r="E38" s="1592" t="s">
        <v>14</v>
      </c>
      <c r="F38" s="1592"/>
      <c r="G38" s="1592"/>
      <c r="H38" s="77"/>
      <c r="I38" s="77"/>
      <c r="J38" s="1592" t="s">
        <v>15</v>
      </c>
      <c r="K38" s="1592"/>
      <c r="L38" s="1592"/>
      <c r="M38" s="77"/>
      <c r="N38" s="77"/>
      <c r="O38" s="1592" t="s">
        <v>16</v>
      </c>
      <c r="P38" s="1592"/>
      <c r="Q38" s="1592"/>
      <c r="R38" s="1494"/>
      <c r="S38" s="1494"/>
      <c r="T38" s="1494"/>
      <c r="U38" s="88"/>
      <c r="W38" s="558"/>
    </row>
    <row r="39" spans="2:23" ht="21.75" customHeight="1" x14ac:dyDescent="0.25">
      <c r="B39" s="669"/>
      <c r="C39" s="670"/>
      <c r="D39" s="670"/>
      <c r="E39" s="1623" t="s">
        <v>287</v>
      </c>
      <c r="F39" s="1623"/>
      <c r="G39" s="1623"/>
      <c r="H39" s="476"/>
      <c r="I39" s="476"/>
      <c r="J39" s="1623" t="s">
        <v>288</v>
      </c>
      <c r="K39" s="1623"/>
      <c r="L39" s="1623"/>
      <c r="M39" s="476"/>
      <c r="N39" s="476"/>
      <c r="O39" s="1623" t="s">
        <v>242</v>
      </c>
      <c r="P39" s="1623"/>
      <c r="Q39" s="1623"/>
      <c r="R39" s="1383"/>
      <c r="S39" s="1383"/>
      <c r="T39" s="1383"/>
      <c r="U39" s="65"/>
      <c r="W39" s="671"/>
    </row>
    <row r="40" spans="2:23" s="670" customFormat="1" ht="15.75" x14ac:dyDescent="0.25">
      <c r="B40" s="590"/>
      <c r="C40"/>
      <c r="D40"/>
      <c r="E40" s="1592" t="s">
        <v>17</v>
      </c>
      <c r="F40" s="1592"/>
      <c r="G40" s="1592"/>
      <c r="H40" s="476"/>
      <c r="I40" s="476"/>
      <c r="J40" s="1592" t="str">
        <f>+E40</f>
        <v>Puesto que ocupa</v>
      </c>
      <c r="K40" s="1592"/>
      <c r="L40" s="1592"/>
      <c r="M40" s="476"/>
      <c r="N40" s="476"/>
      <c r="O40" s="1592" t="str">
        <f>+J40</f>
        <v>Puesto que ocupa</v>
      </c>
      <c r="P40" s="1592"/>
      <c r="Q40" s="1592"/>
      <c r="R40" s="1494"/>
      <c r="S40" s="1494"/>
      <c r="T40" s="1494"/>
      <c r="U40" s="88"/>
      <c r="W40" s="558"/>
    </row>
    <row r="41" spans="2:23" ht="26.25" customHeight="1" x14ac:dyDescent="0.25">
      <c r="B41" s="590"/>
      <c r="C41"/>
      <c r="D41"/>
      <c r="E41" s="1576">
        <v>45833</v>
      </c>
      <c r="F41" s="1576"/>
      <c r="G41" s="1576"/>
      <c r="H41" s="614"/>
      <c r="I41" s="614"/>
      <c r="J41" s="1576">
        <v>45835</v>
      </c>
      <c r="K41" s="1576"/>
      <c r="L41" s="1576"/>
      <c r="M41" s="615"/>
      <c r="N41" s="615"/>
      <c r="O41" s="1576">
        <v>45838</v>
      </c>
      <c r="P41" s="1576"/>
      <c r="Q41" s="1576"/>
      <c r="R41" s="1643"/>
      <c r="S41" s="1643"/>
      <c r="T41" s="1643"/>
      <c r="U41" s="672"/>
      <c r="W41" s="558"/>
    </row>
    <row r="42" spans="2:23" ht="15.75" x14ac:dyDescent="0.25">
      <c r="B42" s="657"/>
      <c r="C42" s="666"/>
      <c r="D42" s="666"/>
      <c r="E42" s="1592" t="s">
        <v>60</v>
      </c>
      <c r="F42" s="1592"/>
      <c r="G42" s="1592"/>
      <c r="H42" s="577"/>
      <c r="I42" s="577"/>
      <c r="J42" s="1592" t="s">
        <v>61</v>
      </c>
      <c r="K42" s="1592"/>
      <c r="L42" s="1592"/>
      <c r="M42" s="476"/>
      <c r="N42" s="476"/>
      <c r="O42" s="1592" t="s">
        <v>62</v>
      </c>
      <c r="P42" s="1592"/>
      <c r="Q42" s="1592"/>
      <c r="R42" s="1494"/>
      <c r="S42" s="1494"/>
      <c r="T42" s="1494"/>
      <c r="U42" s="88"/>
      <c r="W42" s="658"/>
    </row>
    <row r="43" spans="2:23" s="666" customFormat="1" ht="15.75" x14ac:dyDescent="0.25">
      <c r="B43" s="590"/>
      <c r="C43"/>
      <c r="D43"/>
      <c r="E43" s="618"/>
      <c r="F43" s="618"/>
      <c r="G43" s="618"/>
      <c r="H43" s="618"/>
      <c r="I43" s="619"/>
      <c r="J43" s="620"/>
      <c r="K43" s="620"/>
      <c r="L43" s="620"/>
      <c r="M43" s="621"/>
      <c r="N43" s="621"/>
      <c r="O43" s="621"/>
      <c r="P43" s="622"/>
      <c r="Q43" s="622"/>
      <c r="R43" s="12"/>
      <c r="S43" s="673"/>
      <c r="T43" s="673"/>
      <c r="U43" s="673"/>
      <c r="V43" s="673"/>
      <c r="W43" s="558"/>
    </row>
    <row r="44" spans="2:23" x14ac:dyDescent="0.25">
      <c r="B44" s="623"/>
      <c r="C44" s="119"/>
      <c r="D44" s="119"/>
      <c r="E44" s="148"/>
      <c r="F44" s="260"/>
      <c r="G44" s="260"/>
      <c r="H44" s="119"/>
      <c r="I44" s="119"/>
      <c r="J44" s="119"/>
      <c r="K44" s="119"/>
      <c r="L44" s="148"/>
      <c r="M44" s="148"/>
      <c r="N44" s="148"/>
      <c r="O44" s="119"/>
      <c r="P44" s="119"/>
      <c r="Q44" s="148"/>
      <c r="R44" s="148"/>
      <c r="S44" s="148"/>
      <c r="T44" s="148"/>
      <c r="U44" s="148"/>
      <c r="V44" s="148"/>
      <c r="W44" s="627"/>
    </row>
    <row r="45" spans="2:23" x14ac:dyDescent="0.25">
      <c r="C45"/>
      <c r="D45"/>
      <c r="E45"/>
      <c r="F45"/>
      <c r="G45"/>
      <c r="H45"/>
      <c r="I45"/>
      <c r="J45"/>
      <c r="K45"/>
      <c r="L45"/>
      <c r="O45"/>
      <c r="P45"/>
      <c r="Q45"/>
      <c r="R45"/>
      <c r="S45"/>
      <c r="T45"/>
      <c r="U45"/>
      <c r="V45"/>
    </row>
    <row r="46" spans="2:23" x14ac:dyDescent="0.2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2:23" x14ac:dyDescent="0.2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2:23" x14ac:dyDescent="0.2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2:23" x14ac:dyDescent="0.25">
      <c r="C49"/>
      <c r="D49"/>
      <c r="E49"/>
      <c r="I49"/>
      <c r="J49"/>
      <c r="K49"/>
      <c r="L49"/>
    </row>
    <row r="50" spans="2:23" x14ac:dyDescent="0.25">
      <c r="C50"/>
      <c r="F50"/>
      <c r="G50"/>
      <c r="H50"/>
      <c r="K50"/>
      <c r="L50"/>
      <c r="M50"/>
      <c r="N50"/>
      <c r="O50"/>
      <c r="P50"/>
      <c r="Q50"/>
      <c r="R50"/>
      <c r="S50"/>
      <c r="T50"/>
      <c r="U50"/>
      <c r="V50"/>
    </row>
    <row r="51" spans="2:23" x14ac:dyDescent="0.25">
      <c r="C51"/>
      <c r="D51"/>
      <c r="E51"/>
      <c r="K51"/>
      <c r="L51"/>
    </row>
    <row r="52" spans="2:23" x14ac:dyDescent="0.25">
      <c r="B52" s="674"/>
      <c r="C52" s="674"/>
      <c r="D52" s="674"/>
      <c r="E52" s="674"/>
      <c r="F52" s="674"/>
      <c r="G52" s="674"/>
      <c r="H52" s="674"/>
      <c r="I52" s="675"/>
      <c r="J52" s="675"/>
      <c r="K52" s="674"/>
      <c r="L52" s="674"/>
      <c r="M52" s="674"/>
      <c r="N52" s="674"/>
      <c r="O52" s="674"/>
      <c r="P52" s="674"/>
      <c r="Q52" s="674"/>
      <c r="R52" s="674"/>
      <c r="S52" s="674"/>
      <c r="T52" s="674"/>
      <c r="U52" s="674"/>
      <c r="V52" s="674"/>
      <c r="W52" s="674"/>
    </row>
    <row r="53" spans="2:23" s="674" customFormat="1" x14ac:dyDescent="0.25">
      <c r="B53"/>
      <c r="C53"/>
      <c r="D53"/>
      <c r="E53"/>
      <c r="F53" s="22"/>
      <c r="G53" s="16"/>
      <c r="H53" s="16"/>
      <c r="I53"/>
      <c r="J53"/>
      <c r="K53"/>
      <c r="L53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/>
    </row>
    <row r="54" spans="2:23" x14ac:dyDescent="0.25">
      <c r="B54" s="22"/>
      <c r="G54" s="22"/>
      <c r="H54" s="22"/>
      <c r="W54" s="22"/>
    </row>
    <row r="55" spans="2:23" s="22" customFormat="1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</row>
    <row r="56" spans="2:23" x14ac:dyDescent="0.2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3" x14ac:dyDescent="0.25">
      <c r="C57"/>
      <c r="D57"/>
      <c r="E57"/>
    </row>
    <row r="58" spans="2:23" ht="15.75" x14ac:dyDescent="0.25">
      <c r="C58" s="7"/>
      <c r="D58" s="7"/>
      <c r="E58" s="7"/>
    </row>
    <row r="59" spans="2:23" x14ac:dyDescent="0.25">
      <c r="B59" s="22"/>
      <c r="G59" s="22"/>
      <c r="H59" s="22"/>
      <c r="W59" s="22"/>
    </row>
    <row r="60" spans="2:23" s="22" customFormat="1" ht="12.75" x14ac:dyDescent="0.2"/>
    <row r="61" spans="2:23" s="22" customFormat="1" x14ac:dyDescent="0.25">
      <c r="B61"/>
      <c r="C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2:23" x14ac:dyDescent="0.25">
      <c r="C62"/>
      <c r="D62"/>
      <c r="E62"/>
    </row>
    <row r="63" spans="2:23" x14ac:dyDescent="0.25">
      <c r="B63" s="674"/>
      <c r="C63" s="674"/>
      <c r="D63" s="674"/>
      <c r="E63" s="674"/>
      <c r="F63" s="674"/>
      <c r="G63" s="674"/>
      <c r="H63" s="674"/>
      <c r="I63" s="674"/>
      <c r="J63" s="674"/>
      <c r="K63" s="674"/>
      <c r="L63" s="674"/>
      <c r="M63" s="674"/>
      <c r="N63" s="674"/>
      <c r="O63" s="674"/>
      <c r="P63" s="674"/>
      <c r="Q63" s="674"/>
      <c r="R63" s="674"/>
      <c r="S63" s="674"/>
      <c r="T63" s="674"/>
      <c r="U63" s="674"/>
      <c r="V63" s="674"/>
      <c r="W63" s="674"/>
    </row>
    <row r="64" spans="2:23" s="674" customFormat="1" x14ac:dyDescent="0.25">
      <c r="B64"/>
      <c r="C64"/>
      <c r="D64"/>
      <c r="E64"/>
      <c r="F64" s="22"/>
      <c r="G64" s="16"/>
      <c r="H64" s="1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/>
    </row>
    <row r="65" spans="2:23" x14ac:dyDescent="0.25">
      <c r="B65" s="22"/>
      <c r="G65" s="22"/>
      <c r="H65" s="22"/>
      <c r="W65" s="22"/>
    </row>
    <row r="66" spans="2:23" s="22" customFormat="1" x14ac:dyDescent="0.25">
      <c r="B66"/>
      <c r="G66" s="16"/>
      <c r="H66" s="16"/>
      <c r="W66"/>
    </row>
  </sheetData>
  <mergeCells count="40">
    <mergeCell ref="R41:T41"/>
    <mergeCell ref="R42:T42"/>
    <mergeCell ref="E41:G41"/>
    <mergeCell ref="J41:L41"/>
    <mergeCell ref="O41:Q41"/>
    <mergeCell ref="E42:G42"/>
    <mergeCell ref="J42:L42"/>
    <mergeCell ref="O42:Q42"/>
    <mergeCell ref="R39:T39"/>
    <mergeCell ref="R40:T40"/>
    <mergeCell ref="E39:G39"/>
    <mergeCell ref="J39:L39"/>
    <mergeCell ref="O39:Q39"/>
    <mergeCell ref="E40:G40"/>
    <mergeCell ref="J40:L40"/>
    <mergeCell ref="O40:Q40"/>
    <mergeCell ref="R37:T37"/>
    <mergeCell ref="R38:T38"/>
    <mergeCell ref="E37:G37"/>
    <mergeCell ref="J37:L37"/>
    <mergeCell ref="O37:Q37"/>
    <mergeCell ref="E38:G38"/>
    <mergeCell ref="J38:L38"/>
    <mergeCell ref="O38:Q38"/>
    <mergeCell ref="V13:V14"/>
    <mergeCell ref="B6:W6"/>
    <mergeCell ref="B7:W7"/>
    <mergeCell ref="B8:W8"/>
    <mergeCell ref="I10:J10"/>
    <mergeCell ref="C13:K13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</mergeCells>
  <pageMargins left="0.7" right="0.7" top="0.38" bottom="0.75" header="0.3" footer="0.3"/>
  <pageSetup paperSize="5" scale="5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68C30-0669-48AD-9B11-370D490938ED}">
  <sheetPr>
    <pageSetUpPr fitToPage="1"/>
  </sheetPr>
  <dimension ref="A1:O131"/>
  <sheetViews>
    <sheetView topLeftCell="A61" workbookViewId="0">
      <selection activeCell="S123" sqref="S123"/>
    </sheetView>
  </sheetViews>
  <sheetFormatPr baseColWidth="10" defaultRowHeight="15" x14ac:dyDescent="0.25"/>
  <cols>
    <col min="1" max="1" width="3" customWidth="1"/>
    <col min="2" max="2" width="9.42578125" customWidth="1"/>
    <col min="3" max="3" width="9.140625" customWidth="1"/>
    <col min="4" max="4" width="10.140625" customWidth="1"/>
    <col min="6" max="6" width="18.28515625" customWidth="1"/>
    <col min="12" max="12" width="19.28515625" customWidth="1"/>
    <col min="13" max="14" width="12.42578125" customWidth="1"/>
    <col min="15" max="15" width="12.5703125" customWidth="1"/>
  </cols>
  <sheetData>
    <row r="1" spans="1:15" x14ac:dyDescent="0.25">
      <c r="A1" s="278"/>
      <c r="B1" s="278"/>
      <c r="C1" s="278"/>
      <c r="D1" s="279"/>
      <c r="E1" s="278"/>
      <c r="F1" s="280"/>
      <c r="G1" s="278"/>
      <c r="H1" s="278"/>
      <c r="I1" s="278"/>
      <c r="J1" s="278"/>
      <c r="K1" s="278"/>
      <c r="L1" s="279"/>
      <c r="M1" s="280"/>
      <c r="N1" s="278"/>
      <c r="O1" s="278"/>
    </row>
    <row r="2" spans="1:15" x14ac:dyDescent="0.25">
      <c r="A2" s="278"/>
      <c r="B2" s="278"/>
      <c r="C2" s="278"/>
      <c r="D2" s="279"/>
      <c r="E2" s="278"/>
      <c r="F2" s="280"/>
      <c r="G2" s="278"/>
      <c r="H2" s="278"/>
      <c r="I2" s="278"/>
      <c r="J2" s="278"/>
      <c r="K2" s="278"/>
      <c r="L2" s="279"/>
      <c r="M2" s="280"/>
      <c r="N2" s="278"/>
      <c r="O2" s="278"/>
    </row>
    <row r="3" spans="1:15" x14ac:dyDescent="0.25">
      <c r="A3" s="278"/>
      <c r="B3" s="278"/>
      <c r="C3" s="278"/>
      <c r="D3" s="279"/>
      <c r="E3" s="278"/>
      <c r="F3" s="280"/>
      <c r="G3" s="278"/>
      <c r="H3" s="278"/>
      <c r="I3" s="278"/>
      <c r="J3" s="278"/>
      <c r="K3" s="278"/>
      <c r="L3" s="279"/>
      <c r="M3" s="280"/>
      <c r="N3" s="278"/>
      <c r="O3" s="278"/>
    </row>
    <row r="4" spans="1:15" x14ac:dyDescent="0.25">
      <c r="A4" s="1644" t="s">
        <v>18</v>
      </c>
      <c r="B4" s="1644"/>
      <c r="C4" s="1644"/>
      <c r="D4" s="1644"/>
      <c r="E4" s="1644"/>
      <c r="F4" s="1644"/>
      <c r="G4" s="1644"/>
      <c r="H4" s="1644"/>
      <c r="I4" s="1644"/>
      <c r="J4" s="1644"/>
      <c r="K4" s="1644"/>
      <c r="L4" s="1644"/>
      <c r="M4" s="1644"/>
      <c r="N4" s="1644"/>
      <c r="O4" s="1644"/>
    </row>
    <row r="5" spans="1:15" x14ac:dyDescent="0.25">
      <c r="A5" s="1645" t="s">
        <v>173</v>
      </c>
      <c r="B5" s="1645"/>
      <c r="C5" s="1645"/>
      <c r="D5" s="1645"/>
      <c r="E5" s="1645"/>
      <c r="F5" s="1645"/>
      <c r="G5" s="1645"/>
      <c r="H5" s="1645"/>
      <c r="I5" s="1645"/>
      <c r="J5" s="1645"/>
      <c r="K5" s="1645"/>
      <c r="L5" s="1645"/>
      <c r="M5" s="1645"/>
      <c r="N5" s="1645"/>
      <c r="O5" s="1645"/>
    </row>
    <row r="6" spans="1:15" x14ac:dyDescent="0.25">
      <c r="A6" s="1644" t="s">
        <v>20</v>
      </c>
      <c r="B6" s="1644"/>
      <c r="C6" s="1644"/>
      <c r="D6" s="1644"/>
      <c r="E6" s="1644"/>
      <c r="F6" s="1644"/>
      <c r="G6" s="1644"/>
      <c r="H6" s="1644"/>
      <c r="I6" s="1644"/>
      <c r="J6" s="1644"/>
      <c r="K6" s="1644"/>
      <c r="L6" s="1644"/>
      <c r="M6" s="1644"/>
      <c r="N6" s="1644"/>
      <c r="O6" s="1644"/>
    </row>
    <row r="7" spans="1:15" ht="22.5" x14ac:dyDescent="0.25">
      <c r="A7" s="278"/>
      <c r="B7" s="278"/>
      <c r="C7" s="283" t="s">
        <v>21</v>
      </c>
      <c r="D7" s="284">
        <v>45838</v>
      </c>
      <c r="E7" s="283" t="s">
        <v>102</v>
      </c>
      <c r="F7" s="1646" t="s">
        <v>4</v>
      </c>
      <c r="G7" s="1646"/>
      <c r="H7" s="285" t="s">
        <v>23</v>
      </c>
      <c r="I7" s="286" t="s">
        <v>6</v>
      </c>
      <c r="J7" s="287" t="s">
        <v>103</v>
      </c>
      <c r="K7" s="288" t="s">
        <v>8</v>
      </c>
      <c r="L7" s="285" t="s">
        <v>25</v>
      </c>
      <c r="M7" s="288" t="s">
        <v>10</v>
      </c>
      <c r="N7" s="285" t="s">
        <v>26</v>
      </c>
      <c r="O7" s="288" t="s">
        <v>12</v>
      </c>
    </row>
    <row r="8" spans="1:15" ht="22.5" x14ac:dyDescent="0.25">
      <c r="A8" s="278"/>
      <c r="B8" s="278"/>
      <c r="C8" s="278"/>
      <c r="D8" s="278"/>
      <c r="E8" s="278"/>
      <c r="F8" s="278"/>
      <c r="G8" s="278"/>
      <c r="H8" s="289" t="s">
        <v>174</v>
      </c>
      <c r="I8" s="290">
        <v>5441403.4699999997</v>
      </c>
      <c r="J8" s="291"/>
      <c r="K8" s="291" t="s">
        <v>175</v>
      </c>
      <c r="L8" s="292"/>
      <c r="M8" s="291"/>
      <c r="N8" s="293"/>
      <c r="O8" s="292"/>
    </row>
    <row r="9" spans="1:15" ht="27.95" customHeight="1" x14ac:dyDescent="0.25">
      <c r="A9" s="278"/>
      <c r="B9" s="1647" t="s">
        <v>176</v>
      </c>
      <c r="C9" s="1647"/>
      <c r="D9" s="1647"/>
      <c r="E9" s="1647"/>
      <c r="F9" s="1647"/>
      <c r="G9" s="1647"/>
      <c r="H9" s="1648" t="s">
        <v>177</v>
      </c>
      <c r="I9" s="1649" t="s">
        <v>178</v>
      </c>
      <c r="J9" s="1647" t="s">
        <v>179</v>
      </c>
      <c r="K9" s="1647"/>
      <c r="L9" s="1647"/>
      <c r="M9" s="1647"/>
      <c r="N9" s="1647"/>
      <c r="O9" s="1648" t="s">
        <v>180</v>
      </c>
    </row>
    <row r="10" spans="1:15" ht="60" x14ac:dyDescent="0.25">
      <c r="A10" s="295"/>
      <c r="B10" s="296" t="s">
        <v>181</v>
      </c>
      <c r="C10" s="296" t="s">
        <v>182</v>
      </c>
      <c r="D10" s="296" t="s">
        <v>183</v>
      </c>
      <c r="E10" s="296" t="s">
        <v>184</v>
      </c>
      <c r="F10" s="296" t="s">
        <v>185</v>
      </c>
      <c r="G10" s="294" t="s">
        <v>186</v>
      </c>
      <c r="H10" s="1648"/>
      <c r="I10" s="1648"/>
      <c r="J10" s="297" t="s">
        <v>187</v>
      </c>
      <c r="K10" s="298" t="s">
        <v>2</v>
      </c>
      <c r="L10" s="296" t="s">
        <v>188</v>
      </c>
      <c r="M10" s="296" t="s">
        <v>189</v>
      </c>
      <c r="N10" s="294" t="s">
        <v>190</v>
      </c>
      <c r="O10" s="1648"/>
    </row>
    <row r="11" spans="1:15" ht="72" customHeight="1" x14ac:dyDescent="0.25">
      <c r="A11" s="278"/>
      <c r="B11" s="299" t="s">
        <v>191</v>
      </c>
      <c r="C11" s="300" t="s">
        <v>192</v>
      </c>
      <c r="D11" s="301">
        <v>45671</v>
      </c>
      <c r="E11" s="299" t="s">
        <v>193</v>
      </c>
      <c r="F11" s="302" t="s">
        <v>194</v>
      </c>
      <c r="G11" s="303">
        <v>500000</v>
      </c>
      <c r="H11" s="304"/>
      <c r="I11" s="299"/>
      <c r="J11" s="299">
        <v>40603</v>
      </c>
      <c r="K11" s="301">
        <v>45671</v>
      </c>
      <c r="L11" s="305" t="s">
        <v>195</v>
      </c>
      <c r="M11" s="306" t="s">
        <v>196</v>
      </c>
      <c r="N11" s="307">
        <v>3400</v>
      </c>
      <c r="O11" s="307">
        <f>+I8-N11</f>
        <v>5438003.4699999997</v>
      </c>
    </row>
    <row r="12" spans="1:15" ht="36" customHeight="1" x14ac:dyDescent="0.25">
      <c r="A12" s="278"/>
      <c r="B12" s="299" t="s">
        <v>191</v>
      </c>
      <c r="C12" s="300" t="s">
        <v>197</v>
      </c>
      <c r="D12" s="301">
        <v>45758</v>
      </c>
      <c r="E12" s="299" t="s">
        <v>198</v>
      </c>
      <c r="F12" s="302" t="s">
        <v>199</v>
      </c>
      <c r="G12" s="303">
        <v>200000</v>
      </c>
      <c r="H12" s="304"/>
      <c r="I12" s="299"/>
      <c r="J12" s="299">
        <v>40606</v>
      </c>
      <c r="K12" s="301">
        <v>45672</v>
      </c>
      <c r="L12" s="308" t="s">
        <v>169</v>
      </c>
      <c r="M12" s="306" t="s">
        <v>200</v>
      </c>
      <c r="N12" s="307">
        <v>210000</v>
      </c>
      <c r="O12" s="307">
        <f>+O11-N12</f>
        <v>5228003.47</v>
      </c>
    </row>
    <row r="13" spans="1:15" ht="36" customHeight="1" x14ac:dyDescent="0.25">
      <c r="A13" s="278"/>
      <c r="B13" s="299" t="s">
        <v>191</v>
      </c>
      <c r="C13" s="300" t="s">
        <v>201</v>
      </c>
      <c r="D13" s="301">
        <v>45800</v>
      </c>
      <c r="E13" s="300" t="s">
        <v>202</v>
      </c>
      <c r="F13" s="302" t="s">
        <v>199</v>
      </c>
      <c r="G13" s="303">
        <v>100000</v>
      </c>
      <c r="H13" s="304"/>
      <c r="I13" s="299"/>
      <c r="J13" s="299">
        <v>40607</v>
      </c>
      <c r="K13" s="301">
        <v>45680</v>
      </c>
      <c r="L13" s="308" t="s">
        <v>195</v>
      </c>
      <c r="M13" s="306" t="s">
        <v>196</v>
      </c>
      <c r="N13" s="307">
        <v>11200</v>
      </c>
      <c r="O13" s="307">
        <f t="shared" ref="O13" si="0">+O12-N13</f>
        <v>5216803.47</v>
      </c>
    </row>
    <row r="14" spans="1:15" ht="24.75" x14ac:dyDescent="0.25">
      <c r="A14" s="278"/>
      <c r="B14" s="299"/>
      <c r="C14" s="299"/>
      <c r="D14" s="301"/>
      <c r="E14" s="299"/>
      <c r="F14" s="301"/>
      <c r="G14" s="303"/>
      <c r="H14" s="304"/>
      <c r="I14" s="299"/>
      <c r="J14" s="299">
        <v>40608</v>
      </c>
      <c r="K14" s="301">
        <v>45686</v>
      </c>
      <c r="L14" s="308" t="s">
        <v>195</v>
      </c>
      <c r="M14" s="309" t="s">
        <v>203</v>
      </c>
      <c r="N14" s="310">
        <v>29797.360000000001</v>
      </c>
      <c r="O14" s="307">
        <f>+O13-N14</f>
        <v>5187006.1099999994</v>
      </c>
    </row>
    <row r="15" spans="1:15" ht="24.75" x14ac:dyDescent="0.25">
      <c r="A15" s="278"/>
      <c r="B15" s="299"/>
      <c r="C15" s="299"/>
      <c r="D15" s="301"/>
      <c r="E15" s="299"/>
      <c r="F15" s="301"/>
      <c r="G15" s="303"/>
      <c r="H15" s="304"/>
      <c r="I15" s="299"/>
      <c r="J15" s="299">
        <v>40608</v>
      </c>
      <c r="K15" s="301">
        <v>45686</v>
      </c>
      <c r="L15" s="308" t="s">
        <v>195</v>
      </c>
      <c r="M15" s="311" t="s">
        <v>204</v>
      </c>
      <c r="N15" s="307">
        <v>7847</v>
      </c>
      <c r="O15" s="307">
        <f t="shared" ref="O15:O51" si="1">+O14-N15</f>
        <v>5179159.1099999994</v>
      </c>
    </row>
    <row r="16" spans="1:15" ht="24.75" x14ac:dyDescent="0.25">
      <c r="A16" s="278"/>
      <c r="B16" s="299"/>
      <c r="C16" s="299"/>
      <c r="D16" s="301"/>
      <c r="E16" s="299"/>
      <c r="F16" s="301"/>
      <c r="G16" s="303"/>
      <c r="H16" s="304"/>
      <c r="I16" s="299"/>
      <c r="J16" s="299">
        <v>40608</v>
      </c>
      <c r="K16" s="301">
        <v>45686</v>
      </c>
      <c r="L16" s="308" t="s">
        <v>195</v>
      </c>
      <c r="M16" s="311" t="s">
        <v>205</v>
      </c>
      <c r="N16" s="307">
        <v>2000</v>
      </c>
      <c r="O16" s="307">
        <f t="shared" si="1"/>
        <v>5177159.1099999994</v>
      </c>
    </row>
    <row r="17" spans="1:15" ht="24.75" x14ac:dyDescent="0.25">
      <c r="A17" s="278"/>
      <c r="B17" s="299"/>
      <c r="C17" s="299"/>
      <c r="D17" s="301"/>
      <c r="E17" s="299"/>
      <c r="F17" s="301"/>
      <c r="G17" s="303"/>
      <c r="H17" s="304"/>
      <c r="I17" s="299"/>
      <c r="J17" s="299">
        <v>40608</v>
      </c>
      <c r="K17" s="301">
        <v>45686</v>
      </c>
      <c r="L17" s="308" t="s">
        <v>195</v>
      </c>
      <c r="M17" s="311" t="s">
        <v>206</v>
      </c>
      <c r="N17" s="307">
        <v>2500</v>
      </c>
      <c r="O17" s="307">
        <f t="shared" si="1"/>
        <v>5174659.1099999994</v>
      </c>
    </row>
    <row r="18" spans="1:15" ht="24.75" x14ac:dyDescent="0.25">
      <c r="A18" s="278"/>
      <c r="B18" s="299"/>
      <c r="C18" s="299"/>
      <c r="D18" s="301"/>
      <c r="E18" s="299"/>
      <c r="F18" s="301"/>
      <c r="G18" s="303"/>
      <c r="H18" s="304"/>
      <c r="I18" s="299"/>
      <c r="J18" s="299">
        <v>40608</v>
      </c>
      <c r="K18" s="301">
        <v>45686</v>
      </c>
      <c r="L18" s="308" t="s">
        <v>195</v>
      </c>
      <c r="M18" s="311" t="s">
        <v>207</v>
      </c>
      <c r="N18" s="307">
        <v>1040</v>
      </c>
      <c r="O18" s="307">
        <f t="shared" si="1"/>
        <v>5173619.1099999994</v>
      </c>
    </row>
    <row r="19" spans="1:15" ht="24.75" x14ac:dyDescent="0.25">
      <c r="A19" s="278"/>
      <c r="B19" s="299"/>
      <c r="C19" s="299"/>
      <c r="D19" s="301"/>
      <c r="E19" s="299"/>
      <c r="F19" s="301"/>
      <c r="G19" s="303"/>
      <c r="H19" s="304"/>
      <c r="I19" s="299"/>
      <c r="J19" s="299">
        <v>40608</v>
      </c>
      <c r="K19" s="301">
        <v>45686</v>
      </c>
      <c r="L19" s="308" t="s">
        <v>195</v>
      </c>
      <c r="M19" s="311" t="s">
        <v>208</v>
      </c>
      <c r="N19" s="307">
        <v>29610.11</v>
      </c>
      <c r="O19" s="307">
        <f t="shared" si="1"/>
        <v>5144008.9999999991</v>
      </c>
    </row>
    <row r="20" spans="1:15" ht="24.75" x14ac:dyDescent="0.25">
      <c r="A20" s="278"/>
      <c r="B20" s="299"/>
      <c r="C20" s="299"/>
      <c r="D20" s="301"/>
      <c r="E20" s="299"/>
      <c r="F20" s="301"/>
      <c r="G20" s="303"/>
      <c r="H20" s="304"/>
      <c r="I20" s="299"/>
      <c r="J20" s="299">
        <v>40608</v>
      </c>
      <c r="K20" s="301">
        <v>45686</v>
      </c>
      <c r="L20" s="308" t="s">
        <v>195</v>
      </c>
      <c r="M20" s="311" t="s">
        <v>209</v>
      </c>
      <c r="N20" s="307">
        <v>9440</v>
      </c>
      <c r="O20" s="307">
        <f t="shared" si="1"/>
        <v>5134568.9999999991</v>
      </c>
    </row>
    <row r="21" spans="1:15" ht="24.75" x14ac:dyDescent="0.25">
      <c r="A21" s="278"/>
      <c r="B21" s="299"/>
      <c r="C21" s="299"/>
      <c r="D21" s="301"/>
      <c r="E21" s="299"/>
      <c r="F21" s="301"/>
      <c r="G21" s="303"/>
      <c r="H21" s="304"/>
      <c r="I21" s="299"/>
      <c r="J21" s="299">
        <v>40608</v>
      </c>
      <c r="K21" s="301">
        <v>45686</v>
      </c>
      <c r="L21" s="308" t="s">
        <v>195</v>
      </c>
      <c r="M21" s="311" t="s">
        <v>210</v>
      </c>
      <c r="N21" s="307">
        <v>215</v>
      </c>
      <c r="O21" s="307">
        <f t="shared" si="1"/>
        <v>5134353.9999999991</v>
      </c>
    </row>
    <row r="22" spans="1:15" ht="24.75" x14ac:dyDescent="0.25">
      <c r="A22" s="278"/>
      <c r="B22" s="299"/>
      <c r="C22" s="299"/>
      <c r="D22" s="301"/>
      <c r="E22" s="299"/>
      <c r="F22" s="301"/>
      <c r="G22" s="303"/>
      <c r="H22" s="304"/>
      <c r="I22" s="299"/>
      <c r="J22" s="299">
        <v>40608</v>
      </c>
      <c r="K22" s="301">
        <v>45686</v>
      </c>
      <c r="L22" s="308" t="s">
        <v>195</v>
      </c>
      <c r="M22" s="311" t="s">
        <v>211</v>
      </c>
      <c r="N22" s="307">
        <v>4070</v>
      </c>
      <c r="O22" s="307">
        <f t="shared" si="1"/>
        <v>5130283.9999999991</v>
      </c>
    </row>
    <row r="23" spans="1:15" ht="24.75" x14ac:dyDescent="0.25">
      <c r="A23" s="278"/>
      <c r="B23" s="299"/>
      <c r="C23" s="299"/>
      <c r="D23" s="301"/>
      <c r="E23" s="299"/>
      <c r="F23" s="301"/>
      <c r="G23" s="303"/>
      <c r="H23" s="304"/>
      <c r="I23" s="299"/>
      <c r="J23" s="299">
        <v>40608</v>
      </c>
      <c r="K23" s="301">
        <v>45686</v>
      </c>
      <c r="L23" s="308" t="s">
        <v>195</v>
      </c>
      <c r="M23" s="311" t="s">
        <v>212</v>
      </c>
      <c r="N23" s="307">
        <v>3539.79</v>
      </c>
      <c r="O23" s="307">
        <f t="shared" si="1"/>
        <v>5126744.209999999</v>
      </c>
    </row>
    <row r="24" spans="1:15" ht="24.75" x14ac:dyDescent="0.25">
      <c r="A24" s="278"/>
      <c r="B24" s="299"/>
      <c r="C24" s="299"/>
      <c r="D24" s="301"/>
      <c r="E24" s="299"/>
      <c r="F24" s="301"/>
      <c r="G24" s="303"/>
      <c r="H24" s="304"/>
      <c r="I24" s="299"/>
      <c r="J24" s="299">
        <v>40608</v>
      </c>
      <c r="K24" s="301">
        <v>45686</v>
      </c>
      <c r="L24" s="308" t="s">
        <v>195</v>
      </c>
      <c r="M24" s="311" t="s">
        <v>213</v>
      </c>
      <c r="N24" s="307">
        <v>7000.06</v>
      </c>
      <c r="O24" s="307">
        <f t="shared" si="1"/>
        <v>5119744.1499999994</v>
      </c>
    </row>
    <row r="25" spans="1:15" ht="24.75" x14ac:dyDescent="0.25">
      <c r="A25" s="278"/>
      <c r="B25" s="299"/>
      <c r="C25" s="299"/>
      <c r="D25" s="301"/>
      <c r="E25" s="299"/>
      <c r="F25" s="312"/>
      <c r="G25" s="303"/>
      <c r="H25" s="304"/>
      <c r="I25" s="299"/>
      <c r="J25" s="299">
        <v>40608</v>
      </c>
      <c r="K25" s="301">
        <v>45686</v>
      </c>
      <c r="L25" s="308" t="s">
        <v>195</v>
      </c>
      <c r="M25" s="311" t="s">
        <v>214</v>
      </c>
      <c r="N25" s="307">
        <v>6088.5</v>
      </c>
      <c r="O25" s="307">
        <f t="shared" si="1"/>
        <v>5113655.6499999994</v>
      </c>
    </row>
    <row r="26" spans="1:15" ht="24.75" x14ac:dyDescent="0.25">
      <c r="A26" s="278"/>
      <c r="B26" s="299"/>
      <c r="C26" s="299"/>
      <c r="D26" s="301"/>
      <c r="E26" s="299"/>
      <c r="F26" s="313"/>
      <c r="G26" s="314"/>
      <c r="H26" s="304"/>
      <c r="I26" s="299"/>
      <c r="J26" s="299">
        <v>40608</v>
      </c>
      <c r="K26" s="301">
        <v>45686</v>
      </c>
      <c r="L26" s="308" t="s">
        <v>195</v>
      </c>
      <c r="M26" s="311" t="s">
        <v>215</v>
      </c>
      <c r="N26" s="307">
        <v>7125.66</v>
      </c>
      <c r="O26" s="307">
        <f t="shared" si="1"/>
        <v>5106529.9899999993</v>
      </c>
    </row>
    <row r="27" spans="1:15" ht="24.75" x14ac:dyDescent="0.25">
      <c r="A27" s="278"/>
      <c r="B27" s="299"/>
      <c r="C27" s="299"/>
      <c r="D27" s="301"/>
      <c r="E27" s="299"/>
      <c r="F27" s="313"/>
      <c r="G27" s="314"/>
      <c r="H27" s="304"/>
      <c r="I27" s="299"/>
      <c r="J27" s="299">
        <v>40608</v>
      </c>
      <c r="K27" s="301">
        <v>45686</v>
      </c>
      <c r="L27" s="308" t="s">
        <v>195</v>
      </c>
      <c r="M27" s="311" t="s">
        <v>216</v>
      </c>
      <c r="N27" s="307">
        <v>11454</v>
      </c>
      <c r="O27" s="307">
        <f t="shared" si="1"/>
        <v>5095075.9899999993</v>
      </c>
    </row>
    <row r="28" spans="1:15" ht="24" customHeight="1" x14ac:dyDescent="0.25">
      <c r="A28" s="278"/>
      <c r="B28" s="299"/>
      <c r="C28" s="299"/>
      <c r="D28" s="301"/>
      <c r="E28" s="299"/>
      <c r="F28" s="301"/>
      <c r="G28" s="303"/>
      <c r="H28" s="304"/>
      <c r="I28" s="299"/>
      <c r="J28" s="299">
        <v>40609</v>
      </c>
      <c r="K28" s="301">
        <v>45694</v>
      </c>
      <c r="L28" s="315" t="s">
        <v>195</v>
      </c>
      <c r="M28" s="311" t="s">
        <v>204</v>
      </c>
      <c r="N28" s="307">
        <v>47200</v>
      </c>
      <c r="O28" s="307">
        <f t="shared" si="1"/>
        <v>5047875.9899999993</v>
      </c>
    </row>
    <row r="29" spans="1:15" ht="24" x14ac:dyDescent="0.25">
      <c r="A29" s="278"/>
      <c r="B29" s="299"/>
      <c r="C29" s="299"/>
      <c r="D29" s="301"/>
      <c r="E29" s="299"/>
      <c r="F29" s="301"/>
      <c r="G29" s="303"/>
      <c r="H29" s="304"/>
      <c r="I29" s="299"/>
      <c r="J29" s="299">
        <v>40609</v>
      </c>
      <c r="K29" s="301">
        <v>45694</v>
      </c>
      <c r="L29" s="315" t="s">
        <v>195</v>
      </c>
      <c r="M29" s="306" t="s">
        <v>217</v>
      </c>
      <c r="N29" s="307">
        <v>13570</v>
      </c>
      <c r="O29" s="307">
        <f>+O28-N29</f>
        <v>5034305.9899999993</v>
      </c>
    </row>
    <row r="30" spans="1:15" ht="24" x14ac:dyDescent="0.25">
      <c r="A30" s="278"/>
      <c r="B30" s="299"/>
      <c r="C30" s="299"/>
      <c r="D30" s="301"/>
      <c r="E30" s="299"/>
      <c r="F30" s="301"/>
      <c r="G30" s="303"/>
      <c r="H30" s="304"/>
      <c r="I30" s="299"/>
      <c r="J30" s="299">
        <v>40609</v>
      </c>
      <c r="K30" s="301">
        <v>45694</v>
      </c>
      <c r="L30" s="315" t="s">
        <v>195</v>
      </c>
      <c r="M30" s="306" t="s">
        <v>207</v>
      </c>
      <c r="N30" s="307">
        <v>1210</v>
      </c>
      <c r="O30" s="307">
        <f t="shared" si="1"/>
        <v>5033095.9899999993</v>
      </c>
    </row>
    <row r="31" spans="1:15" ht="24" x14ac:dyDescent="0.25">
      <c r="A31" s="278"/>
      <c r="B31" s="299"/>
      <c r="C31" s="299"/>
      <c r="D31" s="301"/>
      <c r="E31" s="299"/>
      <c r="F31" s="301"/>
      <c r="G31" s="303"/>
      <c r="H31" s="304"/>
      <c r="I31" s="299"/>
      <c r="J31" s="299">
        <v>40609</v>
      </c>
      <c r="K31" s="301">
        <v>45694</v>
      </c>
      <c r="L31" s="315" t="s">
        <v>195</v>
      </c>
      <c r="M31" s="306" t="s">
        <v>218</v>
      </c>
      <c r="N31" s="307">
        <v>1593</v>
      </c>
      <c r="O31" s="307">
        <f t="shared" si="1"/>
        <v>5031502.9899999993</v>
      </c>
    </row>
    <row r="32" spans="1:15" ht="24" x14ac:dyDescent="0.25">
      <c r="A32" s="278"/>
      <c r="B32" s="299"/>
      <c r="C32" s="299"/>
      <c r="D32" s="301"/>
      <c r="E32" s="299"/>
      <c r="F32" s="301"/>
      <c r="G32" s="303"/>
      <c r="H32" s="304"/>
      <c r="I32" s="299"/>
      <c r="J32" s="299">
        <v>40609</v>
      </c>
      <c r="K32" s="301">
        <v>45694</v>
      </c>
      <c r="L32" s="315" t="s">
        <v>195</v>
      </c>
      <c r="M32" s="306" t="s">
        <v>208</v>
      </c>
      <c r="N32" s="307">
        <v>12063.3</v>
      </c>
      <c r="O32" s="307">
        <f t="shared" si="1"/>
        <v>5019439.6899999995</v>
      </c>
    </row>
    <row r="33" spans="1:15" ht="24" x14ac:dyDescent="0.25">
      <c r="A33" s="278"/>
      <c r="B33" s="299"/>
      <c r="C33" s="299"/>
      <c r="D33" s="301"/>
      <c r="E33" s="299"/>
      <c r="F33" s="301"/>
      <c r="G33" s="303"/>
      <c r="H33" s="304"/>
      <c r="I33" s="299"/>
      <c r="J33" s="299">
        <v>40609</v>
      </c>
      <c r="K33" s="301">
        <v>45694</v>
      </c>
      <c r="L33" s="315" t="s">
        <v>195</v>
      </c>
      <c r="M33" s="306" t="s">
        <v>209</v>
      </c>
      <c r="N33" s="307">
        <v>15340</v>
      </c>
      <c r="O33" s="307">
        <f t="shared" si="1"/>
        <v>5004099.6899999995</v>
      </c>
    </row>
    <row r="34" spans="1:15" ht="24" x14ac:dyDescent="0.25">
      <c r="A34" s="278"/>
      <c r="B34" s="299"/>
      <c r="C34" s="299"/>
      <c r="D34" s="301"/>
      <c r="E34" s="299"/>
      <c r="F34" s="301"/>
      <c r="G34" s="303"/>
      <c r="H34" s="304"/>
      <c r="I34" s="299"/>
      <c r="J34" s="299">
        <v>40609</v>
      </c>
      <c r="K34" s="301">
        <v>45694</v>
      </c>
      <c r="L34" s="315" t="s">
        <v>195</v>
      </c>
      <c r="M34" s="306" t="s">
        <v>210</v>
      </c>
      <c r="N34" s="307">
        <v>2124</v>
      </c>
      <c r="O34" s="307">
        <f t="shared" si="1"/>
        <v>5001975.6899999995</v>
      </c>
    </row>
    <row r="35" spans="1:15" ht="24" x14ac:dyDescent="0.25">
      <c r="A35" s="278"/>
      <c r="B35" s="299"/>
      <c r="C35" s="299"/>
      <c r="D35" s="301"/>
      <c r="E35" s="299"/>
      <c r="F35" s="301"/>
      <c r="G35" s="303"/>
      <c r="H35" s="304"/>
      <c r="I35" s="299"/>
      <c r="J35" s="299">
        <v>40609</v>
      </c>
      <c r="K35" s="301">
        <v>45694</v>
      </c>
      <c r="L35" s="315" t="s">
        <v>195</v>
      </c>
      <c r="M35" s="1218" t="s">
        <v>219</v>
      </c>
      <c r="N35" s="307">
        <v>7000</v>
      </c>
      <c r="O35" s="307">
        <f t="shared" si="1"/>
        <v>4994975.6899999995</v>
      </c>
    </row>
    <row r="36" spans="1:15" ht="24" x14ac:dyDescent="0.25">
      <c r="A36" s="278"/>
      <c r="B36" s="299"/>
      <c r="C36" s="299"/>
      <c r="D36" s="301"/>
      <c r="E36" s="299"/>
      <c r="F36" s="301"/>
      <c r="G36" s="303"/>
      <c r="H36" s="304"/>
      <c r="I36" s="299"/>
      <c r="J36" s="299">
        <v>40609</v>
      </c>
      <c r="K36" s="301">
        <v>45694</v>
      </c>
      <c r="L36" s="315" t="s">
        <v>195</v>
      </c>
      <c r="M36" s="306" t="s">
        <v>214</v>
      </c>
      <c r="N36" s="307">
        <v>8094.84</v>
      </c>
      <c r="O36" s="307">
        <f t="shared" si="1"/>
        <v>4986880.8499999996</v>
      </c>
    </row>
    <row r="37" spans="1:15" ht="24" x14ac:dyDescent="0.25">
      <c r="A37" s="278"/>
      <c r="B37" s="299"/>
      <c r="C37" s="299"/>
      <c r="D37" s="301"/>
      <c r="E37" s="299"/>
      <c r="F37" s="301"/>
      <c r="G37" s="303"/>
      <c r="H37" s="304"/>
      <c r="I37" s="299"/>
      <c r="J37" s="299">
        <v>40609</v>
      </c>
      <c r="K37" s="301">
        <v>45694</v>
      </c>
      <c r="L37" s="315" t="s">
        <v>195</v>
      </c>
      <c r="M37" s="306" t="s">
        <v>220</v>
      </c>
      <c r="N37" s="307">
        <v>3210</v>
      </c>
      <c r="O37" s="307">
        <f t="shared" si="1"/>
        <v>4983670.8499999996</v>
      </c>
    </row>
    <row r="38" spans="1:15" ht="24" x14ac:dyDescent="0.25">
      <c r="A38" s="278"/>
      <c r="B38" s="299"/>
      <c r="C38" s="299"/>
      <c r="D38" s="301"/>
      <c r="E38" s="299"/>
      <c r="F38" s="301"/>
      <c r="G38" s="303"/>
      <c r="H38" s="304"/>
      <c r="I38" s="299"/>
      <c r="J38" s="299">
        <v>40609</v>
      </c>
      <c r="K38" s="301">
        <v>45694</v>
      </c>
      <c r="L38" s="315" t="s">
        <v>195</v>
      </c>
      <c r="M38" s="316" t="s">
        <v>215</v>
      </c>
      <c r="N38" s="307">
        <v>10508.25</v>
      </c>
      <c r="O38" s="307">
        <f t="shared" si="1"/>
        <v>4973162.5999999996</v>
      </c>
    </row>
    <row r="39" spans="1:15" ht="24" customHeight="1" x14ac:dyDescent="0.25">
      <c r="A39" s="278"/>
      <c r="B39" s="299"/>
      <c r="C39" s="299"/>
      <c r="D39" s="301"/>
      <c r="E39" s="299"/>
      <c r="F39" s="301"/>
      <c r="G39" s="303"/>
      <c r="H39" s="304"/>
      <c r="I39" s="299"/>
      <c r="J39" s="299">
        <v>40610</v>
      </c>
      <c r="K39" s="301">
        <v>45694</v>
      </c>
      <c r="L39" s="317" t="s">
        <v>195</v>
      </c>
      <c r="M39" s="316" t="s">
        <v>196</v>
      </c>
      <c r="N39" s="307">
        <v>18700</v>
      </c>
      <c r="O39" s="307">
        <f t="shared" si="1"/>
        <v>4954462.5999999996</v>
      </c>
    </row>
    <row r="40" spans="1:15" ht="24" customHeight="1" x14ac:dyDescent="0.25">
      <c r="A40" s="278"/>
      <c r="B40" s="299"/>
      <c r="C40" s="299"/>
      <c r="D40" s="301"/>
      <c r="E40" s="299"/>
      <c r="F40" s="301"/>
      <c r="G40" s="303"/>
      <c r="H40" s="304"/>
      <c r="I40" s="299"/>
      <c r="J40" s="299">
        <v>40611</v>
      </c>
      <c r="K40" s="301">
        <v>45706</v>
      </c>
      <c r="L40" s="317" t="s">
        <v>169</v>
      </c>
      <c r="M40" s="306" t="s">
        <v>200</v>
      </c>
      <c r="N40" s="307">
        <v>210000</v>
      </c>
      <c r="O40" s="307">
        <f t="shared" si="1"/>
        <v>4744462.5999999996</v>
      </c>
    </row>
    <row r="41" spans="1:15" ht="24" customHeight="1" x14ac:dyDescent="0.25">
      <c r="A41" s="278"/>
      <c r="B41" s="299"/>
      <c r="C41" s="299"/>
      <c r="D41" s="301"/>
      <c r="E41" s="299"/>
      <c r="F41" s="301"/>
      <c r="G41" s="303"/>
      <c r="H41" s="304"/>
      <c r="I41" s="299"/>
      <c r="J41" s="299">
        <v>40614</v>
      </c>
      <c r="K41" s="301">
        <v>45723</v>
      </c>
      <c r="L41" s="317" t="s">
        <v>195</v>
      </c>
      <c r="M41" s="306" t="s">
        <v>221</v>
      </c>
      <c r="N41" s="307">
        <v>10856</v>
      </c>
      <c r="O41" s="307">
        <f t="shared" si="1"/>
        <v>4733606.5999999996</v>
      </c>
    </row>
    <row r="42" spans="1:15" ht="24" x14ac:dyDescent="0.25">
      <c r="A42" s="278"/>
      <c r="B42" s="299"/>
      <c r="C42" s="299"/>
      <c r="D42" s="301"/>
      <c r="E42" s="299"/>
      <c r="F42" s="301"/>
      <c r="G42" s="303"/>
      <c r="H42" s="304"/>
      <c r="I42" s="299"/>
      <c r="J42" s="299">
        <v>40614</v>
      </c>
      <c r="K42" s="301">
        <v>45723</v>
      </c>
      <c r="L42" s="317" t="s">
        <v>195</v>
      </c>
      <c r="M42" s="306" t="s">
        <v>204</v>
      </c>
      <c r="N42" s="307">
        <v>15340</v>
      </c>
      <c r="O42" s="307">
        <f t="shared" si="1"/>
        <v>4718266.5999999996</v>
      </c>
    </row>
    <row r="43" spans="1:15" ht="24" x14ac:dyDescent="0.25">
      <c r="A43" s="278"/>
      <c r="B43" s="299"/>
      <c r="C43" s="299"/>
      <c r="D43" s="301"/>
      <c r="E43" s="299"/>
      <c r="F43" s="301"/>
      <c r="G43" s="303"/>
      <c r="H43" s="304"/>
      <c r="I43" s="299"/>
      <c r="J43" s="299">
        <v>40614</v>
      </c>
      <c r="K43" s="301">
        <v>45723</v>
      </c>
      <c r="L43" s="317" t="s">
        <v>195</v>
      </c>
      <c r="M43" s="306" t="s">
        <v>207</v>
      </c>
      <c r="N43" s="307">
        <v>800.02</v>
      </c>
      <c r="O43" s="307">
        <f t="shared" si="1"/>
        <v>4717466.58</v>
      </c>
    </row>
    <row r="44" spans="1:15" ht="24" x14ac:dyDescent="0.25">
      <c r="A44" s="278"/>
      <c r="B44" s="299"/>
      <c r="C44" s="299"/>
      <c r="D44" s="301"/>
      <c r="E44" s="299"/>
      <c r="F44" s="301"/>
      <c r="G44" s="303"/>
      <c r="H44" s="304"/>
      <c r="I44" s="299"/>
      <c r="J44" s="299">
        <v>40614</v>
      </c>
      <c r="K44" s="301">
        <v>45723</v>
      </c>
      <c r="L44" s="317" t="s">
        <v>195</v>
      </c>
      <c r="M44" s="306" t="s">
        <v>218</v>
      </c>
      <c r="N44" s="307">
        <v>23979</v>
      </c>
      <c r="O44" s="307">
        <f t="shared" si="1"/>
        <v>4693487.58</v>
      </c>
    </row>
    <row r="45" spans="1:15" ht="24" x14ac:dyDescent="0.25">
      <c r="A45" s="278"/>
      <c r="B45" s="299"/>
      <c r="C45" s="299"/>
      <c r="D45" s="301"/>
      <c r="E45" s="299"/>
      <c r="F45" s="301"/>
      <c r="G45" s="303"/>
      <c r="H45" s="304"/>
      <c r="I45" s="299"/>
      <c r="J45" s="299">
        <v>40614</v>
      </c>
      <c r="K45" s="301">
        <v>45723</v>
      </c>
      <c r="L45" s="317" t="s">
        <v>195</v>
      </c>
      <c r="M45" s="306" t="s">
        <v>208</v>
      </c>
      <c r="N45" s="307">
        <v>41358.67</v>
      </c>
      <c r="O45" s="307">
        <f t="shared" si="1"/>
        <v>4652128.91</v>
      </c>
    </row>
    <row r="46" spans="1:15" ht="24" x14ac:dyDescent="0.25">
      <c r="A46" s="278"/>
      <c r="B46" s="299"/>
      <c r="C46" s="299"/>
      <c r="D46" s="301"/>
      <c r="E46" s="299"/>
      <c r="F46" s="301"/>
      <c r="G46" s="303"/>
      <c r="H46" s="304"/>
      <c r="I46" s="299"/>
      <c r="J46" s="299">
        <v>40614</v>
      </c>
      <c r="K46" s="301">
        <v>45723</v>
      </c>
      <c r="L46" s="317" t="s">
        <v>195</v>
      </c>
      <c r="M46" s="306" t="s">
        <v>210</v>
      </c>
      <c r="N46" s="307">
        <v>302</v>
      </c>
      <c r="O46" s="307">
        <f t="shared" si="1"/>
        <v>4651826.91</v>
      </c>
    </row>
    <row r="47" spans="1:15" ht="24" x14ac:dyDescent="0.25">
      <c r="A47" s="278"/>
      <c r="B47" s="299"/>
      <c r="C47" s="299"/>
      <c r="D47" s="301"/>
      <c r="E47" s="299"/>
      <c r="F47" s="301"/>
      <c r="G47" s="303"/>
      <c r="H47" s="304"/>
      <c r="I47" s="299"/>
      <c r="J47" s="299">
        <v>40614</v>
      </c>
      <c r="K47" s="301">
        <v>45723</v>
      </c>
      <c r="L47" s="317" t="s">
        <v>195</v>
      </c>
      <c r="M47" s="306" t="s">
        <v>222</v>
      </c>
      <c r="N47" s="307">
        <v>1595</v>
      </c>
      <c r="O47" s="307">
        <f t="shared" si="1"/>
        <v>4650231.91</v>
      </c>
    </row>
    <row r="48" spans="1:15" ht="24" x14ac:dyDescent="0.25">
      <c r="A48" s="278"/>
      <c r="B48" s="299"/>
      <c r="C48" s="299"/>
      <c r="D48" s="301"/>
      <c r="E48" s="299"/>
      <c r="F48" s="301"/>
      <c r="G48" s="303"/>
      <c r="H48" s="304"/>
      <c r="I48" s="299"/>
      <c r="J48" s="299">
        <v>40614</v>
      </c>
      <c r="K48" s="301">
        <v>45723</v>
      </c>
      <c r="L48" s="317" t="s">
        <v>195</v>
      </c>
      <c r="M48" s="306" t="s">
        <v>223</v>
      </c>
      <c r="N48" s="307">
        <v>2979</v>
      </c>
      <c r="O48" s="307">
        <f t="shared" si="1"/>
        <v>4647252.91</v>
      </c>
    </row>
    <row r="49" spans="1:15" ht="24" x14ac:dyDescent="0.25">
      <c r="A49" s="278"/>
      <c r="B49" s="299"/>
      <c r="C49" s="299"/>
      <c r="D49" s="301"/>
      <c r="E49" s="299"/>
      <c r="F49" s="301"/>
      <c r="G49" s="303"/>
      <c r="H49" s="304"/>
      <c r="I49" s="299"/>
      <c r="J49" s="299">
        <v>40614</v>
      </c>
      <c r="K49" s="301">
        <v>45723</v>
      </c>
      <c r="L49" s="317" t="s">
        <v>195</v>
      </c>
      <c r="M49" s="306" t="s">
        <v>224</v>
      </c>
      <c r="N49" s="307">
        <v>6500</v>
      </c>
      <c r="O49" s="307">
        <f t="shared" si="1"/>
        <v>4640752.91</v>
      </c>
    </row>
    <row r="50" spans="1:15" ht="24" x14ac:dyDescent="0.25">
      <c r="A50" s="278"/>
      <c r="B50" s="299"/>
      <c r="C50" s="299"/>
      <c r="D50" s="301"/>
      <c r="E50" s="299"/>
      <c r="F50" s="301"/>
      <c r="G50" s="303"/>
      <c r="H50" s="304"/>
      <c r="I50" s="299"/>
      <c r="J50" s="299">
        <v>40614</v>
      </c>
      <c r="K50" s="301">
        <v>45723</v>
      </c>
      <c r="L50" s="317" t="s">
        <v>195</v>
      </c>
      <c r="M50" s="306" t="s">
        <v>214</v>
      </c>
      <c r="N50" s="307">
        <v>6150</v>
      </c>
      <c r="O50" s="307">
        <f t="shared" si="1"/>
        <v>4634602.91</v>
      </c>
    </row>
    <row r="51" spans="1:15" ht="24" x14ac:dyDescent="0.25">
      <c r="A51" s="278"/>
      <c r="B51" s="299"/>
      <c r="C51" s="299"/>
      <c r="D51" s="301"/>
      <c r="E51" s="299"/>
      <c r="F51" s="301"/>
      <c r="G51" s="303"/>
      <c r="H51" s="304"/>
      <c r="I51" s="299"/>
      <c r="J51" s="299">
        <v>40614</v>
      </c>
      <c r="K51" s="301">
        <v>45723</v>
      </c>
      <c r="L51" s="317" t="s">
        <v>195</v>
      </c>
      <c r="M51" s="306" t="s">
        <v>215</v>
      </c>
      <c r="N51" s="307">
        <v>1995</v>
      </c>
      <c r="O51" s="307">
        <f t="shared" si="1"/>
        <v>4632607.91</v>
      </c>
    </row>
    <row r="52" spans="1:15" ht="24" x14ac:dyDescent="0.25">
      <c r="A52" s="278"/>
      <c r="B52" s="299"/>
      <c r="C52" s="299"/>
      <c r="D52" s="301"/>
      <c r="E52" s="299"/>
      <c r="F52" s="301"/>
      <c r="G52" s="303"/>
      <c r="H52" s="304"/>
      <c r="I52" s="299"/>
      <c r="J52" s="299">
        <v>40614</v>
      </c>
      <c r="K52" s="301">
        <v>45723</v>
      </c>
      <c r="L52" s="317" t="s">
        <v>195</v>
      </c>
      <c r="M52" s="306" t="s">
        <v>225</v>
      </c>
      <c r="N52" s="307">
        <v>12297.06</v>
      </c>
      <c r="O52" s="307">
        <f>+O51+H52</f>
        <v>4632607.91</v>
      </c>
    </row>
    <row r="53" spans="1:15" ht="24" customHeight="1" x14ac:dyDescent="0.25">
      <c r="A53" s="278"/>
      <c r="B53" s="299"/>
      <c r="C53" s="299"/>
      <c r="D53" s="301"/>
      <c r="E53" s="299"/>
      <c r="F53" s="301"/>
      <c r="G53" s="303"/>
      <c r="H53" s="304"/>
      <c r="I53" s="299"/>
      <c r="J53" s="299">
        <v>40615</v>
      </c>
      <c r="K53" s="301">
        <v>45726</v>
      </c>
      <c r="L53" s="317" t="s">
        <v>195</v>
      </c>
      <c r="M53" s="318" t="s">
        <v>196</v>
      </c>
      <c r="N53" s="307">
        <v>7300</v>
      </c>
      <c r="O53" s="307">
        <f>+O52-N53</f>
        <v>4625307.91</v>
      </c>
    </row>
    <row r="54" spans="1:15" ht="24" customHeight="1" x14ac:dyDescent="0.25">
      <c r="A54" s="278"/>
      <c r="B54" s="299"/>
      <c r="C54" s="319"/>
      <c r="D54" s="301"/>
      <c r="E54" s="299"/>
      <c r="F54" s="308"/>
      <c r="G54" s="303"/>
      <c r="H54" s="304"/>
      <c r="I54" s="299"/>
      <c r="J54" s="299">
        <v>40616</v>
      </c>
      <c r="K54" s="301">
        <v>45727</v>
      </c>
      <c r="L54" s="317" t="s">
        <v>195</v>
      </c>
      <c r="M54" s="318" t="s">
        <v>196</v>
      </c>
      <c r="N54" s="307">
        <v>53500</v>
      </c>
      <c r="O54" s="307">
        <f>O53-N54</f>
        <v>4571807.91</v>
      </c>
    </row>
    <row r="55" spans="1:15" ht="24" customHeight="1" x14ac:dyDescent="0.25">
      <c r="A55" s="278"/>
      <c r="B55" s="299"/>
      <c r="C55" s="299"/>
      <c r="D55" s="301"/>
      <c r="E55" s="299"/>
      <c r="F55" s="301"/>
      <c r="G55" s="303"/>
      <c r="H55" s="304"/>
      <c r="I55" s="299"/>
      <c r="J55" s="299">
        <v>40617</v>
      </c>
      <c r="K55" s="301">
        <v>45735</v>
      </c>
      <c r="L55" s="317" t="s">
        <v>169</v>
      </c>
      <c r="M55" s="311" t="s">
        <v>200</v>
      </c>
      <c r="N55" s="310">
        <v>210000</v>
      </c>
      <c r="O55" s="307">
        <f>+O54-N55</f>
        <v>4361807.91</v>
      </c>
    </row>
    <row r="56" spans="1:15" ht="24" customHeight="1" x14ac:dyDescent="0.25">
      <c r="A56" s="278"/>
      <c r="B56" s="299"/>
      <c r="C56" s="299"/>
      <c r="D56" s="301"/>
      <c r="E56" s="299"/>
      <c r="F56" s="301"/>
      <c r="G56" s="303"/>
      <c r="H56" s="304"/>
      <c r="I56" s="299"/>
      <c r="J56" s="299">
        <v>40618</v>
      </c>
      <c r="K56" s="301">
        <v>45741</v>
      </c>
      <c r="L56" s="320" t="s">
        <v>195</v>
      </c>
      <c r="M56" s="306" t="s">
        <v>221</v>
      </c>
      <c r="N56" s="321">
        <v>8000</v>
      </c>
      <c r="O56" s="307">
        <f t="shared" ref="O56:O76" si="2">+O55-N56</f>
        <v>4353807.91</v>
      </c>
    </row>
    <row r="57" spans="1:15" x14ac:dyDescent="0.25">
      <c r="A57" s="278"/>
      <c r="B57" s="299"/>
      <c r="C57" s="299"/>
      <c r="D57" s="301"/>
      <c r="E57" s="299"/>
      <c r="F57" s="301"/>
      <c r="G57" s="303"/>
      <c r="H57" s="304"/>
      <c r="I57" s="299"/>
      <c r="J57" s="299">
        <v>40618</v>
      </c>
      <c r="K57" s="301">
        <v>45741</v>
      </c>
      <c r="L57" s="320" t="s">
        <v>195</v>
      </c>
      <c r="M57" s="306" t="s">
        <v>204</v>
      </c>
      <c r="N57" s="321">
        <v>35490</v>
      </c>
      <c r="O57" s="307">
        <f t="shared" si="2"/>
        <v>4318317.91</v>
      </c>
    </row>
    <row r="58" spans="1:15" x14ac:dyDescent="0.25">
      <c r="A58" s="278"/>
      <c r="B58" s="299"/>
      <c r="C58" s="299"/>
      <c r="D58" s="301"/>
      <c r="E58" s="299"/>
      <c r="F58" s="301"/>
      <c r="G58" s="303"/>
      <c r="H58" s="304"/>
      <c r="I58" s="299"/>
      <c r="J58" s="299">
        <v>40618</v>
      </c>
      <c r="K58" s="301">
        <v>45741</v>
      </c>
      <c r="L58" s="320" t="s">
        <v>195</v>
      </c>
      <c r="M58" s="306" t="s">
        <v>206</v>
      </c>
      <c r="N58" s="321">
        <v>1000</v>
      </c>
      <c r="O58" s="307">
        <f t="shared" si="2"/>
        <v>4317317.91</v>
      </c>
    </row>
    <row r="59" spans="1:15" x14ac:dyDescent="0.25">
      <c r="A59" s="278"/>
      <c r="B59" s="299"/>
      <c r="C59" s="299"/>
      <c r="D59" s="301"/>
      <c r="E59" s="299"/>
      <c r="F59" s="301"/>
      <c r="G59" s="303"/>
      <c r="H59" s="304"/>
      <c r="I59" s="299"/>
      <c r="J59" s="299">
        <v>40618</v>
      </c>
      <c r="K59" s="301">
        <v>45741</v>
      </c>
      <c r="L59" s="320" t="s">
        <v>195</v>
      </c>
      <c r="M59" s="306" t="s">
        <v>218</v>
      </c>
      <c r="N59" s="321">
        <v>560.01</v>
      </c>
      <c r="O59" s="307">
        <f t="shared" si="2"/>
        <v>4316757.9000000004</v>
      </c>
    </row>
    <row r="60" spans="1:15" x14ac:dyDescent="0.25">
      <c r="A60" s="278"/>
      <c r="B60" s="299"/>
      <c r="C60" s="299"/>
      <c r="D60" s="301"/>
      <c r="E60" s="299"/>
      <c r="F60" s="301"/>
      <c r="G60" s="303"/>
      <c r="H60" s="304"/>
      <c r="I60" s="299"/>
      <c r="J60" s="299">
        <v>40618</v>
      </c>
      <c r="K60" s="301">
        <v>45741</v>
      </c>
      <c r="L60" s="320" t="s">
        <v>195</v>
      </c>
      <c r="M60" s="306" t="s">
        <v>208</v>
      </c>
      <c r="N60" s="321">
        <v>28966.720000000001</v>
      </c>
      <c r="O60" s="307">
        <f t="shared" si="2"/>
        <v>4287791.1800000006</v>
      </c>
    </row>
    <row r="61" spans="1:15" x14ac:dyDescent="0.25">
      <c r="A61" s="278"/>
      <c r="B61" s="299"/>
      <c r="C61" s="299"/>
      <c r="D61" s="301"/>
      <c r="E61" s="299"/>
      <c r="F61" s="301"/>
      <c r="G61" s="303"/>
      <c r="H61" s="304"/>
      <c r="I61" s="299"/>
      <c r="J61" s="299">
        <v>40618</v>
      </c>
      <c r="K61" s="301">
        <v>45741</v>
      </c>
      <c r="L61" s="320" t="s">
        <v>195</v>
      </c>
      <c r="M61" s="306" t="s">
        <v>209</v>
      </c>
      <c r="N61" s="321">
        <v>23060</v>
      </c>
      <c r="O61" s="307">
        <f t="shared" si="2"/>
        <v>4264731.1800000006</v>
      </c>
    </row>
    <row r="62" spans="1:15" x14ac:dyDescent="0.25">
      <c r="A62" s="278"/>
      <c r="B62" s="299"/>
      <c r="C62" s="299"/>
      <c r="D62" s="301"/>
      <c r="E62" s="299"/>
      <c r="F62" s="301"/>
      <c r="G62" s="303"/>
      <c r="H62" s="304"/>
      <c r="I62" s="299"/>
      <c r="J62" s="299">
        <v>40618</v>
      </c>
      <c r="K62" s="301">
        <v>45741</v>
      </c>
      <c r="L62" s="320" t="s">
        <v>195</v>
      </c>
      <c r="M62" s="1218" t="s">
        <v>219</v>
      </c>
      <c r="N62" s="321">
        <v>7500.01</v>
      </c>
      <c r="O62" s="307">
        <f t="shared" si="2"/>
        <v>4257231.1700000009</v>
      </c>
    </row>
    <row r="63" spans="1:15" x14ac:dyDescent="0.25">
      <c r="A63" s="278"/>
      <c r="B63" s="299"/>
      <c r="C63" s="299"/>
      <c r="D63" s="301"/>
      <c r="E63" s="299"/>
      <c r="F63" s="301"/>
      <c r="G63" s="303"/>
      <c r="H63" s="304"/>
      <c r="I63" s="299"/>
      <c r="J63" s="299">
        <v>40618</v>
      </c>
      <c r="K63" s="301">
        <v>45741</v>
      </c>
      <c r="L63" s="320" t="s">
        <v>195</v>
      </c>
      <c r="M63" s="306" t="s">
        <v>226</v>
      </c>
      <c r="N63" s="321">
        <v>1336</v>
      </c>
      <c r="O63" s="307">
        <f t="shared" si="2"/>
        <v>4255895.1700000009</v>
      </c>
    </row>
    <row r="64" spans="1:15" x14ac:dyDescent="0.25">
      <c r="A64" s="278"/>
      <c r="B64" s="299"/>
      <c r="C64" s="299"/>
      <c r="D64" s="301"/>
      <c r="E64" s="299"/>
      <c r="F64" s="301"/>
      <c r="G64" s="303"/>
      <c r="H64" s="304"/>
      <c r="I64" s="299"/>
      <c r="J64" s="299">
        <v>40618</v>
      </c>
      <c r="K64" s="301">
        <v>45741</v>
      </c>
      <c r="L64" s="320" t="s">
        <v>195</v>
      </c>
      <c r="M64" s="306" t="s">
        <v>220</v>
      </c>
      <c r="N64" s="321">
        <v>7091.29</v>
      </c>
      <c r="O64" s="307">
        <f t="shared" si="2"/>
        <v>4248803.8800000008</v>
      </c>
    </row>
    <row r="65" spans="1:15" x14ac:dyDescent="0.25">
      <c r="A65" s="278"/>
      <c r="B65" s="299"/>
      <c r="C65" s="299"/>
      <c r="D65" s="301"/>
      <c r="E65" s="299"/>
      <c r="F65" s="301"/>
      <c r="G65" s="303"/>
      <c r="H65" s="304"/>
      <c r="I65" s="299"/>
      <c r="J65" s="299">
        <v>40618</v>
      </c>
      <c r="K65" s="301">
        <v>45741</v>
      </c>
      <c r="L65" s="320" t="s">
        <v>195</v>
      </c>
      <c r="M65" s="306" t="s">
        <v>225</v>
      </c>
      <c r="N65" s="321">
        <v>9127.33</v>
      </c>
      <c r="O65" s="307">
        <f t="shared" si="2"/>
        <v>4239676.5500000007</v>
      </c>
    </row>
    <row r="66" spans="1:15" ht="15" customHeight="1" x14ac:dyDescent="0.25">
      <c r="A66" s="278"/>
      <c r="B66" s="299"/>
      <c r="C66" s="299"/>
      <c r="D66" s="301"/>
      <c r="E66" s="299"/>
      <c r="F66" s="301"/>
      <c r="G66" s="303"/>
      <c r="H66" s="304"/>
      <c r="I66" s="299"/>
      <c r="J66" s="299">
        <v>40620</v>
      </c>
      <c r="K66" s="301">
        <v>45757</v>
      </c>
      <c r="L66" s="322" t="s">
        <v>195</v>
      </c>
      <c r="M66" s="306" t="s">
        <v>196</v>
      </c>
      <c r="N66" s="321">
        <v>51300</v>
      </c>
      <c r="O66" s="307">
        <f t="shared" si="2"/>
        <v>4188376.5500000007</v>
      </c>
    </row>
    <row r="67" spans="1:15" ht="15" customHeight="1" x14ac:dyDescent="0.25">
      <c r="A67" s="278"/>
      <c r="B67" s="299"/>
      <c r="C67" s="299"/>
      <c r="D67" s="301"/>
      <c r="E67" s="299"/>
      <c r="F67" s="301"/>
      <c r="G67" s="303"/>
      <c r="H67" s="304"/>
      <c r="I67" s="299"/>
      <c r="J67" s="299">
        <v>40621</v>
      </c>
      <c r="K67" s="301">
        <v>45769</v>
      </c>
      <c r="L67" s="322" t="s">
        <v>195</v>
      </c>
      <c r="M67" s="306" t="s">
        <v>196</v>
      </c>
      <c r="N67" s="321">
        <v>121100</v>
      </c>
      <c r="O67" s="307">
        <f t="shared" si="2"/>
        <v>4067276.5500000007</v>
      </c>
    </row>
    <row r="68" spans="1:15" ht="15" customHeight="1" x14ac:dyDescent="0.25">
      <c r="A68" s="278"/>
      <c r="B68" s="299"/>
      <c r="C68" s="299"/>
      <c r="D68" s="301"/>
      <c r="E68" s="299"/>
      <c r="F68" s="301"/>
      <c r="G68" s="303"/>
      <c r="H68" s="304"/>
      <c r="I68" s="299"/>
      <c r="J68" s="299">
        <v>40623</v>
      </c>
      <c r="K68" s="301">
        <v>45770</v>
      </c>
      <c r="L68" s="322" t="s">
        <v>195</v>
      </c>
      <c r="M68" s="306" t="s">
        <v>221</v>
      </c>
      <c r="N68" s="321">
        <v>11062.5</v>
      </c>
      <c r="O68" s="307">
        <f t="shared" si="2"/>
        <v>4056214.0500000007</v>
      </c>
    </row>
    <row r="69" spans="1:15" x14ac:dyDescent="0.25">
      <c r="A69" s="278"/>
      <c r="B69" s="299"/>
      <c r="C69" s="299"/>
      <c r="D69" s="301"/>
      <c r="E69" s="299"/>
      <c r="F69" s="301"/>
      <c r="G69" s="303"/>
      <c r="H69" s="304"/>
      <c r="I69" s="299"/>
      <c r="J69" s="299">
        <v>40623</v>
      </c>
      <c r="K69" s="301">
        <v>45770</v>
      </c>
      <c r="L69" s="322" t="s">
        <v>195</v>
      </c>
      <c r="M69" s="306" t="s">
        <v>227</v>
      </c>
      <c r="N69" s="321">
        <v>1599.99</v>
      </c>
      <c r="O69" s="307">
        <f t="shared" si="2"/>
        <v>4054614.0600000005</v>
      </c>
    </row>
    <row r="70" spans="1:15" x14ac:dyDescent="0.25">
      <c r="A70" s="278"/>
      <c r="B70" s="299"/>
      <c r="C70" s="299"/>
      <c r="D70" s="301"/>
      <c r="E70" s="299"/>
      <c r="F70" s="301"/>
      <c r="G70" s="303"/>
      <c r="H70" s="304"/>
      <c r="I70" s="299"/>
      <c r="J70" s="299">
        <v>40623</v>
      </c>
      <c r="K70" s="301">
        <v>45770</v>
      </c>
      <c r="L70" s="322" t="s">
        <v>195</v>
      </c>
      <c r="M70" s="306" t="s">
        <v>206</v>
      </c>
      <c r="N70" s="321">
        <v>3000</v>
      </c>
      <c r="O70" s="307">
        <f t="shared" si="2"/>
        <v>4051614.0600000005</v>
      </c>
    </row>
    <row r="71" spans="1:15" x14ac:dyDescent="0.25">
      <c r="A71" s="278"/>
      <c r="B71" s="299"/>
      <c r="C71" s="299"/>
      <c r="D71" s="301"/>
      <c r="E71" s="299"/>
      <c r="F71" s="301"/>
      <c r="G71" s="303"/>
      <c r="H71" s="304"/>
      <c r="I71" s="299"/>
      <c r="J71" s="299">
        <v>40623</v>
      </c>
      <c r="K71" s="301">
        <v>45770</v>
      </c>
      <c r="L71" s="322" t="s">
        <v>195</v>
      </c>
      <c r="M71" s="306" t="s">
        <v>218</v>
      </c>
      <c r="N71" s="321">
        <v>1600.01</v>
      </c>
      <c r="O71" s="307">
        <f t="shared" si="2"/>
        <v>4050014.0500000007</v>
      </c>
    </row>
    <row r="72" spans="1:15" x14ac:dyDescent="0.25">
      <c r="A72" s="278"/>
      <c r="B72" s="299"/>
      <c r="C72" s="299"/>
      <c r="D72" s="301"/>
      <c r="E72" s="299"/>
      <c r="F72" s="301"/>
      <c r="G72" s="303"/>
      <c r="H72" s="304"/>
      <c r="I72" s="299"/>
      <c r="J72" s="299">
        <v>40623</v>
      </c>
      <c r="K72" s="301">
        <v>45770</v>
      </c>
      <c r="L72" s="322" t="s">
        <v>195</v>
      </c>
      <c r="M72" s="306" t="s">
        <v>208</v>
      </c>
      <c r="N72" s="321">
        <v>38080.879999999997</v>
      </c>
      <c r="O72" s="307">
        <f t="shared" si="2"/>
        <v>4011933.1700000009</v>
      </c>
    </row>
    <row r="73" spans="1:15" x14ac:dyDescent="0.25">
      <c r="A73" s="278"/>
      <c r="B73" s="299"/>
      <c r="C73" s="299"/>
      <c r="D73" s="301"/>
      <c r="E73" s="299"/>
      <c r="F73" s="301"/>
      <c r="G73" s="303"/>
      <c r="H73" s="304"/>
      <c r="I73" s="299"/>
      <c r="J73" s="299">
        <v>40623</v>
      </c>
      <c r="K73" s="301">
        <v>45770</v>
      </c>
      <c r="L73" s="322" t="s">
        <v>195</v>
      </c>
      <c r="M73" s="306" t="s">
        <v>228</v>
      </c>
      <c r="N73" s="321">
        <v>1003</v>
      </c>
      <c r="O73" s="307">
        <f t="shared" si="2"/>
        <v>4010930.1700000009</v>
      </c>
    </row>
    <row r="74" spans="1:15" x14ac:dyDescent="0.25">
      <c r="A74" s="278"/>
      <c r="B74" s="299"/>
      <c r="C74" s="299"/>
      <c r="D74" s="301"/>
      <c r="E74" s="299"/>
      <c r="F74" s="301"/>
      <c r="G74" s="303"/>
      <c r="H74" s="304"/>
      <c r="I74" s="299"/>
      <c r="J74" s="299">
        <v>40623</v>
      </c>
      <c r="K74" s="301">
        <v>45770</v>
      </c>
      <c r="L74" s="322" t="s">
        <v>195</v>
      </c>
      <c r="M74" s="306" t="s">
        <v>229</v>
      </c>
      <c r="N74" s="321">
        <v>125</v>
      </c>
      <c r="O74" s="307">
        <f t="shared" si="2"/>
        <v>4010805.1700000009</v>
      </c>
    </row>
    <row r="75" spans="1:15" x14ac:dyDescent="0.25">
      <c r="A75" s="278"/>
      <c r="B75" s="299"/>
      <c r="C75" s="299"/>
      <c r="D75" s="301"/>
      <c r="E75" s="299"/>
      <c r="F75" s="301"/>
      <c r="G75" s="303"/>
      <c r="H75" s="304"/>
      <c r="I75" s="299"/>
      <c r="J75" s="299">
        <v>40623</v>
      </c>
      <c r="K75" s="301">
        <v>45770</v>
      </c>
      <c r="L75" s="322" t="s">
        <v>195</v>
      </c>
      <c r="M75" s="306" t="s">
        <v>230</v>
      </c>
      <c r="N75" s="321">
        <v>1475</v>
      </c>
      <c r="O75" s="307">
        <f t="shared" si="2"/>
        <v>4009330.1700000009</v>
      </c>
    </row>
    <row r="76" spans="1:15" x14ac:dyDescent="0.25">
      <c r="A76" s="278"/>
      <c r="B76" s="299"/>
      <c r="C76" s="299"/>
      <c r="D76" s="301"/>
      <c r="E76" s="299"/>
      <c r="F76" s="301"/>
      <c r="G76" s="303"/>
      <c r="H76" s="304"/>
      <c r="I76" s="299"/>
      <c r="J76" s="299">
        <v>40623</v>
      </c>
      <c r="K76" s="301">
        <v>45770</v>
      </c>
      <c r="L76" s="322" t="s">
        <v>195</v>
      </c>
      <c r="M76" s="306" t="s">
        <v>214</v>
      </c>
      <c r="N76" s="321">
        <v>9349.85</v>
      </c>
      <c r="O76" s="307">
        <f t="shared" si="2"/>
        <v>3999980.3200000008</v>
      </c>
    </row>
    <row r="77" spans="1:15" x14ac:dyDescent="0.25">
      <c r="A77" s="278"/>
      <c r="B77" s="299"/>
      <c r="C77" s="299"/>
      <c r="D77" s="301"/>
      <c r="E77" s="299"/>
      <c r="F77" s="302"/>
      <c r="G77" s="303"/>
      <c r="H77" s="304"/>
      <c r="I77" s="299"/>
      <c r="J77" s="299">
        <v>40623</v>
      </c>
      <c r="K77" s="301">
        <v>45770</v>
      </c>
      <c r="L77" s="322" t="s">
        <v>195</v>
      </c>
      <c r="M77" s="306" t="s">
        <v>215</v>
      </c>
      <c r="N77" s="321">
        <v>1912.96</v>
      </c>
      <c r="O77" s="307">
        <f>+G77+O76</f>
        <v>3999980.3200000008</v>
      </c>
    </row>
    <row r="78" spans="1:15" x14ac:dyDescent="0.25">
      <c r="A78" s="278"/>
      <c r="B78" s="299"/>
      <c r="C78" s="299"/>
      <c r="D78" s="301"/>
      <c r="E78" s="299"/>
      <c r="F78" s="301"/>
      <c r="G78" s="303"/>
      <c r="H78" s="304"/>
      <c r="I78" s="299"/>
      <c r="J78" s="299">
        <v>40623</v>
      </c>
      <c r="K78" s="301">
        <v>45770</v>
      </c>
      <c r="L78" s="322" t="s">
        <v>195</v>
      </c>
      <c r="M78" s="306" t="s">
        <v>225</v>
      </c>
      <c r="N78" s="321">
        <v>53392.72</v>
      </c>
      <c r="O78" s="307">
        <f>+O77-N78</f>
        <v>3946587.6000000006</v>
      </c>
    </row>
    <row r="79" spans="1:15" ht="24" customHeight="1" x14ac:dyDescent="0.25">
      <c r="A79" s="278"/>
      <c r="B79" s="299"/>
      <c r="C79" s="299"/>
      <c r="D79" s="301"/>
      <c r="E79" s="299"/>
      <c r="F79" s="301"/>
      <c r="G79" s="303"/>
      <c r="H79" s="304"/>
      <c r="I79" s="299"/>
      <c r="J79" s="299">
        <v>40624</v>
      </c>
      <c r="K79" s="301">
        <v>45769</v>
      </c>
      <c r="L79" s="323" t="s">
        <v>169</v>
      </c>
      <c r="M79" s="311" t="s">
        <v>200</v>
      </c>
      <c r="N79" s="321">
        <v>210000</v>
      </c>
      <c r="O79" s="307">
        <f>+O78-N79</f>
        <v>3736587.6000000006</v>
      </c>
    </row>
    <row r="80" spans="1:15" ht="15" customHeight="1" x14ac:dyDescent="0.25">
      <c r="A80" s="278"/>
      <c r="B80" s="299"/>
      <c r="C80" s="299"/>
      <c r="D80" s="301"/>
      <c r="E80" s="299"/>
      <c r="F80" s="301"/>
      <c r="G80" s="303"/>
      <c r="H80" s="304"/>
      <c r="I80" s="299"/>
      <c r="J80" s="299">
        <v>40626</v>
      </c>
      <c r="K80" s="301">
        <v>45786</v>
      </c>
      <c r="L80" s="322" t="s">
        <v>195</v>
      </c>
      <c r="M80" s="306" t="s">
        <v>221</v>
      </c>
      <c r="N80" s="321">
        <v>3186.15</v>
      </c>
      <c r="O80" s="307">
        <f>+O79-N80</f>
        <v>3733401.4500000007</v>
      </c>
    </row>
    <row r="81" spans="1:15" x14ac:dyDescent="0.25">
      <c r="A81" s="278"/>
      <c r="B81" s="299"/>
      <c r="C81" s="299"/>
      <c r="D81" s="301"/>
      <c r="E81" s="299"/>
      <c r="F81" s="301"/>
      <c r="G81" s="303"/>
      <c r="H81" s="304"/>
      <c r="I81" s="299"/>
      <c r="J81" s="299">
        <v>40626</v>
      </c>
      <c r="K81" s="301">
        <v>45786</v>
      </c>
      <c r="L81" s="322" t="s">
        <v>195</v>
      </c>
      <c r="M81" s="306" t="s">
        <v>231</v>
      </c>
      <c r="N81" s="321">
        <v>1000</v>
      </c>
      <c r="O81" s="307">
        <f t="shared" ref="O81:O119" si="3">+O80-N81</f>
        <v>3732401.4500000007</v>
      </c>
    </row>
    <row r="82" spans="1:15" x14ac:dyDescent="0.25">
      <c r="A82" s="278"/>
      <c r="B82" s="299"/>
      <c r="C82" s="299"/>
      <c r="D82" s="301"/>
      <c r="E82" s="299"/>
      <c r="F82" s="301"/>
      <c r="G82" s="303"/>
      <c r="H82" s="304"/>
      <c r="I82" s="299"/>
      <c r="J82" s="299">
        <v>40626</v>
      </c>
      <c r="K82" s="301">
        <v>45786</v>
      </c>
      <c r="L82" s="322" t="s">
        <v>195</v>
      </c>
      <c r="M82" s="306" t="s">
        <v>205</v>
      </c>
      <c r="N82" s="321">
        <v>4720</v>
      </c>
      <c r="O82" s="307">
        <f t="shared" si="3"/>
        <v>3727681.4500000007</v>
      </c>
    </row>
    <row r="83" spans="1:15" x14ac:dyDescent="0.25">
      <c r="A83" s="278"/>
      <c r="B83" s="299"/>
      <c r="C83" s="299"/>
      <c r="D83" s="301"/>
      <c r="E83" s="299"/>
      <c r="F83" s="301"/>
      <c r="G83" s="303"/>
      <c r="H83" s="304"/>
      <c r="I83" s="299"/>
      <c r="J83" s="299">
        <v>40626</v>
      </c>
      <c r="K83" s="301">
        <v>45786</v>
      </c>
      <c r="L83" s="322" t="s">
        <v>195</v>
      </c>
      <c r="M83" s="306" t="s">
        <v>206</v>
      </c>
      <c r="N83" s="321">
        <v>11500</v>
      </c>
      <c r="O83" s="307">
        <f t="shared" si="3"/>
        <v>3716181.4500000007</v>
      </c>
    </row>
    <row r="84" spans="1:15" x14ac:dyDescent="0.25">
      <c r="A84" s="278"/>
      <c r="B84" s="299"/>
      <c r="C84" s="299"/>
      <c r="D84" s="301"/>
      <c r="E84" s="299"/>
      <c r="F84" s="301"/>
      <c r="G84" s="303"/>
      <c r="H84" s="304"/>
      <c r="I84" s="299"/>
      <c r="J84" s="299">
        <v>40626</v>
      </c>
      <c r="K84" s="301">
        <v>45786</v>
      </c>
      <c r="L84" s="322" t="s">
        <v>195</v>
      </c>
      <c r="M84" s="306" t="s">
        <v>208</v>
      </c>
      <c r="N84" s="321">
        <v>43752.95</v>
      </c>
      <c r="O84" s="307">
        <f t="shared" si="3"/>
        <v>3672428.5000000005</v>
      </c>
    </row>
    <row r="85" spans="1:15" x14ac:dyDescent="0.25">
      <c r="A85" s="278"/>
      <c r="B85" s="299"/>
      <c r="C85" s="299"/>
      <c r="D85" s="301"/>
      <c r="E85" s="299"/>
      <c r="F85" s="301"/>
      <c r="G85" s="303"/>
      <c r="H85" s="304"/>
      <c r="I85" s="299"/>
      <c r="J85" s="299">
        <v>40626</v>
      </c>
      <c r="K85" s="301">
        <v>45786</v>
      </c>
      <c r="L85" s="322" t="s">
        <v>195</v>
      </c>
      <c r="M85" s="306" t="s">
        <v>209</v>
      </c>
      <c r="N85" s="321">
        <v>21240</v>
      </c>
      <c r="O85" s="307">
        <f t="shared" si="3"/>
        <v>3651188.5000000005</v>
      </c>
    </row>
    <row r="86" spans="1:15" x14ac:dyDescent="0.25">
      <c r="A86" s="278"/>
      <c r="B86" s="299"/>
      <c r="C86" s="299"/>
      <c r="D86" s="301"/>
      <c r="E86" s="299"/>
      <c r="F86" s="301"/>
      <c r="G86" s="303"/>
      <c r="H86" s="304"/>
      <c r="I86" s="299"/>
      <c r="J86" s="299">
        <v>40626</v>
      </c>
      <c r="K86" s="301">
        <v>45786</v>
      </c>
      <c r="L86" s="322" t="s">
        <v>195</v>
      </c>
      <c r="M86" s="306" t="s">
        <v>229</v>
      </c>
      <c r="N86" s="321">
        <v>138</v>
      </c>
      <c r="O86" s="307">
        <f t="shared" si="3"/>
        <v>3651050.5000000005</v>
      </c>
    </row>
    <row r="87" spans="1:15" x14ac:dyDescent="0.25">
      <c r="A87" s="278"/>
      <c r="B87" s="299"/>
      <c r="C87" s="299"/>
      <c r="D87" s="301"/>
      <c r="E87" s="299"/>
      <c r="F87" s="301"/>
      <c r="G87" s="303"/>
      <c r="H87" s="304"/>
      <c r="I87" s="299"/>
      <c r="J87" s="299">
        <v>40626</v>
      </c>
      <c r="K87" s="301">
        <v>45786</v>
      </c>
      <c r="L87" s="322" t="s">
        <v>195</v>
      </c>
      <c r="M87" s="306" t="s">
        <v>232</v>
      </c>
      <c r="N87" s="321">
        <v>130</v>
      </c>
      <c r="O87" s="307">
        <f t="shared" si="3"/>
        <v>3650920.5000000005</v>
      </c>
    </row>
    <row r="88" spans="1:15" x14ac:dyDescent="0.25">
      <c r="A88" s="278"/>
      <c r="B88" s="299"/>
      <c r="C88" s="299"/>
      <c r="D88" s="301"/>
      <c r="E88" s="299"/>
      <c r="F88" s="301"/>
      <c r="G88" s="303"/>
      <c r="H88" s="304"/>
      <c r="I88" s="299"/>
      <c r="J88" s="299">
        <v>40626</v>
      </c>
      <c r="K88" s="301">
        <v>45786</v>
      </c>
      <c r="L88" s="322" t="s">
        <v>195</v>
      </c>
      <c r="M88" s="306" t="s">
        <v>223</v>
      </c>
      <c r="N88" s="321">
        <v>990</v>
      </c>
      <c r="O88" s="307">
        <f t="shared" si="3"/>
        <v>3649930.5000000005</v>
      </c>
    </row>
    <row r="89" spans="1:15" x14ac:dyDescent="0.25">
      <c r="A89" s="278"/>
      <c r="B89" s="299"/>
      <c r="C89" s="299"/>
      <c r="D89" s="301"/>
      <c r="E89" s="299"/>
      <c r="F89" s="301"/>
      <c r="G89" s="303"/>
      <c r="H89" s="304"/>
      <c r="I89" s="299"/>
      <c r="J89" s="299">
        <v>40626</v>
      </c>
      <c r="K89" s="301">
        <v>45786</v>
      </c>
      <c r="L89" s="322" t="s">
        <v>195</v>
      </c>
      <c r="M89" s="306" t="s">
        <v>214</v>
      </c>
      <c r="N89" s="321">
        <v>700</v>
      </c>
      <c r="O89" s="307">
        <f t="shared" si="3"/>
        <v>3649230.5000000005</v>
      </c>
    </row>
    <row r="90" spans="1:15" x14ac:dyDescent="0.25">
      <c r="A90" s="278"/>
      <c r="B90" s="299"/>
      <c r="C90" s="299"/>
      <c r="D90" s="301"/>
      <c r="E90" s="299"/>
      <c r="F90" s="301"/>
      <c r="G90" s="303"/>
      <c r="H90" s="304"/>
      <c r="I90" s="299"/>
      <c r="J90" s="299">
        <v>40626</v>
      </c>
      <c r="K90" s="301">
        <v>45786</v>
      </c>
      <c r="L90" s="322" t="s">
        <v>195</v>
      </c>
      <c r="M90" s="306" t="s">
        <v>225</v>
      </c>
      <c r="N90" s="321">
        <v>35448.120000000003</v>
      </c>
      <c r="O90" s="307">
        <f t="shared" si="3"/>
        <v>3613782.3800000004</v>
      </c>
    </row>
    <row r="91" spans="1:15" ht="15" customHeight="1" x14ac:dyDescent="0.25">
      <c r="A91" s="278"/>
      <c r="B91" s="299"/>
      <c r="C91" s="299"/>
      <c r="D91" s="301"/>
      <c r="E91" s="299"/>
      <c r="F91" s="301"/>
      <c r="G91" s="303"/>
      <c r="H91" s="304"/>
      <c r="I91" s="299"/>
      <c r="J91" s="299">
        <v>40628</v>
      </c>
      <c r="K91" s="301">
        <v>45796</v>
      </c>
      <c r="L91" s="324" t="s">
        <v>195</v>
      </c>
      <c r="M91" s="306" t="s">
        <v>233</v>
      </c>
      <c r="N91" s="321">
        <v>200000</v>
      </c>
      <c r="O91" s="307">
        <f t="shared" si="3"/>
        <v>3413782.3800000004</v>
      </c>
    </row>
    <row r="92" spans="1:15" ht="24" customHeight="1" x14ac:dyDescent="0.25">
      <c r="A92" s="278"/>
      <c r="B92" s="299"/>
      <c r="C92" s="299"/>
      <c r="D92" s="301"/>
      <c r="E92" s="299"/>
      <c r="F92" s="301"/>
      <c r="G92" s="303"/>
      <c r="H92" s="304"/>
      <c r="I92" s="299"/>
      <c r="J92" s="299">
        <v>40629</v>
      </c>
      <c r="K92" s="301">
        <v>45798</v>
      </c>
      <c r="L92" s="320" t="s">
        <v>169</v>
      </c>
      <c r="M92" s="306" t="s">
        <v>200</v>
      </c>
      <c r="N92" s="321">
        <v>210000</v>
      </c>
      <c r="O92" s="307">
        <f t="shared" si="3"/>
        <v>3203782.3800000004</v>
      </c>
    </row>
    <row r="93" spans="1:15" ht="24" customHeight="1" x14ac:dyDescent="0.25">
      <c r="A93" s="278"/>
      <c r="B93" s="299"/>
      <c r="C93" s="299"/>
      <c r="D93" s="301"/>
      <c r="E93" s="299"/>
      <c r="F93" s="301"/>
      <c r="G93" s="303"/>
      <c r="H93" s="304"/>
      <c r="I93" s="299"/>
      <c r="J93" s="299">
        <v>40630</v>
      </c>
      <c r="K93" s="301">
        <v>45800</v>
      </c>
      <c r="L93" s="317" t="s">
        <v>195</v>
      </c>
      <c r="M93" s="306" t="s">
        <v>233</v>
      </c>
      <c r="N93" s="321">
        <v>100000</v>
      </c>
      <c r="O93" s="307">
        <f t="shared" si="3"/>
        <v>3103782.3800000004</v>
      </c>
    </row>
    <row r="94" spans="1:15" ht="24" customHeight="1" x14ac:dyDescent="0.25">
      <c r="A94" s="278"/>
      <c r="B94" s="299"/>
      <c r="C94" s="299"/>
      <c r="D94" s="301"/>
      <c r="E94" s="299"/>
      <c r="F94" s="301"/>
      <c r="G94" s="303"/>
      <c r="H94" s="304"/>
      <c r="I94" s="299"/>
      <c r="J94" s="299">
        <v>40633</v>
      </c>
      <c r="K94" s="301">
        <v>45810</v>
      </c>
      <c r="L94" s="317" t="s">
        <v>195</v>
      </c>
      <c r="M94" s="306" t="s">
        <v>196</v>
      </c>
      <c r="N94" s="321">
        <v>18800</v>
      </c>
      <c r="O94" s="307">
        <f t="shared" si="3"/>
        <v>3084982.3800000004</v>
      </c>
    </row>
    <row r="95" spans="1:15" ht="24" customHeight="1" x14ac:dyDescent="0.25">
      <c r="A95" s="278"/>
      <c r="B95" s="299"/>
      <c r="C95" s="299"/>
      <c r="D95" s="301"/>
      <c r="E95" s="299"/>
      <c r="F95" s="301"/>
      <c r="G95" s="303"/>
      <c r="H95" s="304"/>
      <c r="I95" s="299"/>
      <c r="J95" s="299">
        <v>40634</v>
      </c>
      <c r="K95" s="301">
        <v>45810</v>
      </c>
      <c r="L95" s="317" t="s">
        <v>195</v>
      </c>
      <c r="M95" s="306" t="s">
        <v>221</v>
      </c>
      <c r="N95" s="321">
        <v>3327</v>
      </c>
      <c r="O95" s="307">
        <f t="shared" si="3"/>
        <v>3081655.3800000004</v>
      </c>
    </row>
    <row r="96" spans="1:15" ht="24" x14ac:dyDescent="0.25">
      <c r="A96" s="278"/>
      <c r="B96" s="299"/>
      <c r="C96" s="299"/>
      <c r="D96" s="301"/>
      <c r="E96" s="299"/>
      <c r="F96" s="301"/>
      <c r="G96" s="303"/>
      <c r="H96" s="304"/>
      <c r="I96" s="299"/>
      <c r="J96" s="299">
        <v>40634</v>
      </c>
      <c r="K96" s="301">
        <v>45810</v>
      </c>
      <c r="L96" s="317" t="s">
        <v>195</v>
      </c>
      <c r="M96" s="306" t="s">
        <v>204</v>
      </c>
      <c r="N96" s="321">
        <v>14306</v>
      </c>
      <c r="O96" s="307">
        <f t="shared" si="3"/>
        <v>3067349.3800000004</v>
      </c>
    </row>
    <row r="97" spans="1:15" ht="24" x14ac:dyDescent="0.25">
      <c r="A97" s="278"/>
      <c r="B97" s="299"/>
      <c r="C97" s="299"/>
      <c r="D97" s="301"/>
      <c r="E97" s="299"/>
      <c r="F97" s="301"/>
      <c r="G97" s="303"/>
      <c r="H97" s="304"/>
      <c r="I97" s="299"/>
      <c r="J97" s="299">
        <v>40634</v>
      </c>
      <c r="K97" s="301">
        <v>45810</v>
      </c>
      <c r="L97" s="317" t="s">
        <v>195</v>
      </c>
      <c r="M97" s="306" t="s">
        <v>217</v>
      </c>
      <c r="N97" s="321">
        <v>14750</v>
      </c>
      <c r="O97" s="307">
        <f t="shared" si="3"/>
        <v>3052599.3800000004</v>
      </c>
    </row>
    <row r="98" spans="1:15" ht="24" x14ac:dyDescent="0.25">
      <c r="A98" s="278"/>
      <c r="B98" s="299"/>
      <c r="C98" s="299"/>
      <c r="D98" s="301"/>
      <c r="E98" s="299"/>
      <c r="F98" s="301"/>
      <c r="G98" s="303"/>
      <c r="H98" s="304"/>
      <c r="I98" s="299"/>
      <c r="J98" s="299">
        <v>40634</v>
      </c>
      <c r="K98" s="301">
        <v>45810</v>
      </c>
      <c r="L98" s="317" t="s">
        <v>195</v>
      </c>
      <c r="M98" s="306" t="s">
        <v>227</v>
      </c>
      <c r="N98" s="321">
        <v>8053.5</v>
      </c>
      <c r="O98" s="307">
        <f t="shared" si="3"/>
        <v>3044545.8800000004</v>
      </c>
    </row>
    <row r="99" spans="1:15" ht="24" x14ac:dyDescent="0.25">
      <c r="A99" s="278"/>
      <c r="B99" s="299"/>
      <c r="C99" s="299"/>
      <c r="D99" s="301"/>
      <c r="E99" s="299"/>
      <c r="F99" s="301"/>
      <c r="G99" s="303"/>
      <c r="H99" s="304"/>
      <c r="I99" s="299"/>
      <c r="J99" s="299">
        <v>40634</v>
      </c>
      <c r="K99" s="301">
        <v>45810</v>
      </c>
      <c r="L99" s="317" t="s">
        <v>195</v>
      </c>
      <c r="M99" s="306" t="s">
        <v>205</v>
      </c>
      <c r="N99" s="321">
        <v>10000</v>
      </c>
      <c r="O99" s="307">
        <f t="shared" si="3"/>
        <v>3034545.8800000004</v>
      </c>
    </row>
    <row r="100" spans="1:15" ht="24" x14ac:dyDescent="0.25">
      <c r="A100" s="278"/>
      <c r="B100" s="299"/>
      <c r="C100" s="299"/>
      <c r="D100" s="301"/>
      <c r="E100" s="299"/>
      <c r="F100" s="301"/>
      <c r="G100" s="303"/>
      <c r="H100" s="304"/>
      <c r="I100" s="299"/>
      <c r="J100" s="299">
        <v>40634</v>
      </c>
      <c r="K100" s="301">
        <v>45810</v>
      </c>
      <c r="L100" s="317" t="s">
        <v>195</v>
      </c>
      <c r="M100" s="306" t="s">
        <v>208</v>
      </c>
      <c r="N100" s="321">
        <v>17638.05</v>
      </c>
      <c r="O100" s="307">
        <f t="shared" si="3"/>
        <v>3016907.8300000005</v>
      </c>
    </row>
    <row r="101" spans="1:15" ht="24" x14ac:dyDescent="0.25">
      <c r="A101" s="278"/>
      <c r="B101" s="299"/>
      <c r="C101" s="299"/>
      <c r="D101" s="301"/>
      <c r="E101" s="299"/>
      <c r="F101" s="301"/>
      <c r="G101" s="303"/>
      <c r="H101" s="304"/>
      <c r="I101" s="299"/>
      <c r="J101" s="299">
        <v>40634</v>
      </c>
      <c r="K101" s="301">
        <v>45810</v>
      </c>
      <c r="L101" s="317" t="s">
        <v>195</v>
      </c>
      <c r="M101" s="306" t="s">
        <v>234</v>
      </c>
      <c r="N101" s="321">
        <v>5900</v>
      </c>
      <c r="O101" s="307">
        <f t="shared" si="3"/>
        <v>3011007.8300000005</v>
      </c>
    </row>
    <row r="102" spans="1:15" ht="24" x14ac:dyDescent="0.25">
      <c r="A102" s="278"/>
      <c r="B102" s="299"/>
      <c r="C102" s="299"/>
      <c r="D102" s="301"/>
      <c r="E102" s="299"/>
      <c r="F102" s="301"/>
      <c r="G102" s="303"/>
      <c r="H102" s="304"/>
      <c r="I102" s="299"/>
      <c r="J102" s="299">
        <v>40634</v>
      </c>
      <c r="K102" s="301">
        <v>45810</v>
      </c>
      <c r="L102" s="317" t="s">
        <v>195</v>
      </c>
      <c r="M102" s="306" t="s">
        <v>209</v>
      </c>
      <c r="N102" s="321">
        <v>9440</v>
      </c>
      <c r="O102" s="307">
        <f t="shared" si="3"/>
        <v>3001567.8300000005</v>
      </c>
    </row>
    <row r="103" spans="1:15" ht="24" x14ac:dyDescent="0.25">
      <c r="A103" s="278"/>
      <c r="B103" s="299"/>
      <c r="C103" s="299"/>
      <c r="D103" s="301"/>
      <c r="E103" s="299"/>
      <c r="F103" s="301"/>
      <c r="G103" s="303"/>
      <c r="H103" s="304"/>
      <c r="I103" s="299"/>
      <c r="J103" s="299">
        <v>40634</v>
      </c>
      <c r="K103" s="301">
        <v>45810</v>
      </c>
      <c r="L103" s="317" t="s">
        <v>195</v>
      </c>
      <c r="M103" s="306" t="s">
        <v>232</v>
      </c>
      <c r="N103" s="321">
        <v>301.26</v>
      </c>
      <c r="O103" s="307">
        <f t="shared" si="3"/>
        <v>3001266.5700000008</v>
      </c>
    </row>
    <row r="104" spans="1:15" ht="24" x14ac:dyDescent="0.25">
      <c r="A104" s="278"/>
      <c r="B104" s="299"/>
      <c r="C104" s="299"/>
      <c r="D104" s="301"/>
      <c r="E104" s="299"/>
      <c r="F104" s="301"/>
      <c r="G104" s="303"/>
      <c r="H104" s="304"/>
      <c r="I104" s="299"/>
      <c r="J104" s="299">
        <v>40634</v>
      </c>
      <c r="K104" s="301">
        <v>45810</v>
      </c>
      <c r="L104" s="317" t="s">
        <v>195</v>
      </c>
      <c r="M104" s="306" t="s">
        <v>223</v>
      </c>
      <c r="N104" s="321">
        <v>1524.5</v>
      </c>
      <c r="O104" s="307">
        <f t="shared" si="3"/>
        <v>2999742.0700000008</v>
      </c>
    </row>
    <row r="105" spans="1:15" ht="24" x14ac:dyDescent="0.25">
      <c r="A105" s="278"/>
      <c r="B105" s="299"/>
      <c r="C105" s="299"/>
      <c r="D105" s="301"/>
      <c r="E105" s="299"/>
      <c r="F105" s="301"/>
      <c r="G105" s="303"/>
      <c r="H105" s="304"/>
      <c r="I105" s="299"/>
      <c r="J105" s="299">
        <v>40634</v>
      </c>
      <c r="K105" s="301">
        <v>45810</v>
      </c>
      <c r="L105" s="317" t="s">
        <v>195</v>
      </c>
      <c r="M105" s="1218" t="s">
        <v>219</v>
      </c>
      <c r="N105" s="321">
        <v>4900</v>
      </c>
      <c r="O105" s="307">
        <f t="shared" si="3"/>
        <v>2994842.0700000008</v>
      </c>
    </row>
    <row r="106" spans="1:15" ht="24" x14ac:dyDescent="0.25">
      <c r="A106" s="278"/>
      <c r="B106" s="299"/>
      <c r="C106" s="299"/>
      <c r="D106" s="301"/>
      <c r="E106" s="299"/>
      <c r="F106" s="301"/>
      <c r="G106" s="303"/>
      <c r="H106" s="304"/>
      <c r="I106" s="299"/>
      <c r="J106" s="299">
        <v>40634</v>
      </c>
      <c r="K106" s="301">
        <v>45810</v>
      </c>
      <c r="L106" s="317" t="s">
        <v>195</v>
      </c>
      <c r="M106" s="306" t="s">
        <v>214</v>
      </c>
      <c r="N106" s="321">
        <v>2659</v>
      </c>
      <c r="O106" s="307">
        <f t="shared" si="3"/>
        <v>2992183.0700000008</v>
      </c>
    </row>
    <row r="107" spans="1:15" ht="24" x14ac:dyDescent="0.25">
      <c r="A107" s="278"/>
      <c r="B107" s="299"/>
      <c r="C107" s="299"/>
      <c r="D107" s="301"/>
      <c r="E107" s="299"/>
      <c r="F107" s="301"/>
      <c r="G107" s="303"/>
      <c r="H107" s="304"/>
      <c r="I107" s="299"/>
      <c r="J107" s="299">
        <v>40634</v>
      </c>
      <c r="K107" s="301">
        <v>45810</v>
      </c>
      <c r="L107" s="317" t="s">
        <v>195</v>
      </c>
      <c r="M107" s="306" t="s">
        <v>235</v>
      </c>
      <c r="N107" s="321">
        <v>1695</v>
      </c>
      <c r="O107" s="307">
        <f t="shared" si="3"/>
        <v>2990488.0700000008</v>
      </c>
    </row>
    <row r="108" spans="1:15" ht="24" x14ac:dyDescent="0.25">
      <c r="A108" s="278"/>
      <c r="B108" s="299"/>
      <c r="C108" s="299"/>
      <c r="D108" s="301"/>
      <c r="E108" s="299"/>
      <c r="F108" s="301"/>
      <c r="G108" s="303"/>
      <c r="H108" s="304"/>
      <c r="I108" s="299"/>
      <c r="J108" s="299">
        <v>40634</v>
      </c>
      <c r="K108" s="301">
        <v>45810</v>
      </c>
      <c r="L108" s="317" t="s">
        <v>195</v>
      </c>
      <c r="M108" s="306" t="s">
        <v>220</v>
      </c>
      <c r="N108" s="321">
        <v>1619</v>
      </c>
      <c r="O108" s="307">
        <f>+O107-N108</f>
        <v>2988869.0700000008</v>
      </c>
    </row>
    <row r="109" spans="1:15" ht="24" x14ac:dyDescent="0.25">
      <c r="A109" s="278"/>
      <c r="B109" s="299"/>
      <c r="C109" s="299"/>
      <c r="D109" s="301"/>
      <c r="E109" s="299"/>
      <c r="F109" s="301"/>
      <c r="G109" s="303"/>
      <c r="H109" s="304"/>
      <c r="I109" s="299"/>
      <c r="J109" s="299">
        <v>40634</v>
      </c>
      <c r="K109" s="301">
        <v>45810</v>
      </c>
      <c r="L109" s="317" t="s">
        <v>195</v>
      </c>
      <c r="M109" s="306" t="s">
        <v>225</v>
      </c>
      <c r="N109" s="321">
        <v>26128.400000000001</v>
      </c>
      <c r="O109" s="307">
        <f t="shared" si="3"/>
        <v>2962740.6700000009</v>
      </c>
    </row>
    <row r="110" spans="1:15" ht="24" customHeight="1" x14ac:dyDescent="0.25">
      <c r="A110" s="278"/>
      <c r="B110" s="299"/>
      <c r="C110" s="299"/>
      <c r="D110" s="301"/>
      <c r="E110" s="299"/>
      <c r="F110" s="301"/>
      <c r="G110" s="303"/>
      <c r="H110" s="304"/>
      <c r="I110" s="299"/>
      <c r="J110" s="299">
        <v>40636</v>
      </c>
      <c r="K110" s="301">
        <v>45820</v>
      </c>
      <c r="L110" s="317" t="s">
        <v>195</v>
      </c>
      <c r="M110" s="306" t="s">
        <v>221</v>
      </c>
      <c r="N110" s="321">
        <v>20400.48</v>
      </c>
      <c r="O110" s="307">
        <f t="shared" si="3"/>
        <v>2942340.1900000009</v>
      </c>
    </row>
    <row r="111" spans="1:15" ht="24" x14ac:dyDescent="0.25">
      <c r="A111" s="278"/>
      <c r="B111" s="299"/>
      <c r="C111" s="299"/>
      <c r="D111" s="301"/>
      <c r="E111" s="299"/>
      <c r="F111" s="301"/>
      <c r="G111" s="303"/>
      <c r="H111" s="304"/>
      <c r="I111" s="299"/>
      <c r="J111" s="299">
        <v>40636</v>
      </c>
      <c r="K111" s="301">
        <v>45820</v>
      </c>
      <c r="L111" s="317" t="s">
        <v>195</v>
      </c>
      <c r="M111" s="306" t="s">
        <v>204</v>
      </c>
      <c r="N111" s="321">
        <v>27105</v>
      </c>
      <c r="O111" s="307">
        <f t="shared" si="3"/>
        <v>2915235.1900000009</v>
      </c>
    </row>
    <row r="112" spans="1:15" ht="24" x14ac:dyDescent="0.25">
      <c r="A112" s="278"/>
      <c r="B112" s="299"/>
      <c r="C112" s="299"/>
      <c r="D112" s="301"/>
      <c r="E112" s="299"/>
      <c r="F112" s="301"/>
      <c r="G112" s="303"/>
      <c r="H112" s="304"/>
      <c r="I112" s="299"/>
      <c r="J112" s="299">
        <v>40636</v>
      </c>
      <c r="K112" s="301">
        <v>45820</v>
      </c>
      <c r="L112" s="317" t="s">
        <v>195</v>
      </c>
      <c r="M112" s="306" t="s">
        <v>206</v>
      </c>
      <c r="N112" s="321">
        <v>3000</v>
      </c>
      <c r="O112" s="307">
        <f t="shared" si="3"/>
        <v>2912235.1900000009</v>
      </c>
    </row>
    <row r="113" spans="1:15" ht="24" x14ac:dyDescent="0.25">
      <c r="A113" s="278"/>
      <c r="B113" s="299"/>
      <c r="C113" s="299"/>
      <c r="D113" s="301"/>
      <c r="E113" s="299"/>
      <c r="F113" s="301"/>
      <c r="G113" s="303"/>
      <c r="H113" s="304"/>
      <c r="I113" s="299"/>
      <c r="J113" s="299">
        <v>40636</v>
      </c>
      <c r="K113" s="301">
        <v>45820</v>
      </c>
      <c r="L113" s="317" t="s">
        <v>195</v>
      </c>
      <c r="M113" s="306" t="s">
        <v>208</v>
      </c>
      <c r="N113" s="321">
        <v>26329.45</v>
      </c>
      <c r="O113" s="307">
        <f t="shared" si="3"/>
        <v>2885905.7400000007</v>
      </c>
    </row>
    <row r="114" spans="1:15" ht="24" x14ac:dyDescent="0.25">
      <c r="A114" s="278"/>
      <c r="B114" s="299"/>
      <c r="C114" s="299"/>
      <c r="D114" s="301"/>
      <c r="E114" s="299"/>
      <c r="F114" s="301"/>
      <c r="G114" s="303"/>
      <c r="H114" s="304"/>
      <c r="I114" s="299"/>
      <c r="J114" s="299">
        <v>40636</v>
      </c>
      <c r="K114" s="301">
        <v>45820</v>
      </c>
      <c r="L114" s="317" t="s">
        <v>195</v>
      </c>
      <c r="M114" s="306" t="s">
        <v>209</v>
      </c>
      <c r="N114" s="321">
        <v>9440</v>
      </c>
      <c r="O114" s="307">
        <f t="shared" si="3"/>
        <v>2876465.7400000007</v>
      </c>
    </row>
    <row r="115" spans="1:15" ht="24" x14ac:dyDescent="0.25">
      <c r="A115" s="278"/>
      <c r="B115" s="299"/>
      <c r="C115" s="299"/>
      <c r="D115" s="301"/>
      <c r="E115" s="299"/>
      <c r="F115" s="301"/>
      <c r="G115" s="303"/>
      <c r="H115" s="304"/>
      <c r="I115" s="299"/>
      <c r="J115" s="299">
        <v>40636</v>
      </c>
      <c r="K115" s="301">
        <v>45820</v>
      </c>
      <c r="L115" s="317" t="s">
        <v>195</v>
      </c>
      <c r="M115" s="306" t="s">
        <v>223</v>
      </c>
      <c r="N115" s="321">
        <v>6052.03</v>
      </c>
      <c r="O115" s="307">
        <f t="shared" si="3"/>
        <v>2870413.7100000009</v>
      </c>
    </row>
    <row r="116" spans="1:15" ht="24" x14ac:dyDescent="0.25">
      <c r="A116" s="278"/>
      <c r="B116" s="299"/>
      <c r="C116" s="299"/>
      <c r="D116" s="301"/>
      <c r="E116" s="299"/>
      <c r="F116" s="301"/>
      <c r="G116" s="303"/>
      <c r="H116" s="304"/>
      <c r="I116" s="299"/>
      <c r="J116" s="299">
        <v>40636</v>
      </c>
      <c r="K116" s="301">
        <v>45820</v>
      </c>
      <c r="L116" s="317" t="s">
        <v>195</v>
      </c>
      <c r="M116" s="306" t="s">
        <v>214</v>
      </c>
      <c r="N116" s="321">
        <v>4500</v>
      </c>
      <c r="O116" s="307">
        <f t="shared" si="3"/>
        <v>2865913.7100000009</v>
      </c>
    </row>
    <row r="117" spans="1:15" ht="24" x14ac:dyDescent="0.25">
      <c r="A117" s="278"/>
      <c r="B117" s="299"/>
      <c r="C117" s="299"/>
      <c r="D117" s="301"/>
      <c r="E117" s="299"/>
      <c r="F117" s="301"/>
      <c r="G117" s="303"/>
      <c r="H117" s="304"/>
      <c r="I117" s="299"/>
      <c r="J117" s="299">
        <v>40636</v>
      </c>
      <c r="K117" s="301">
        <v>45820</v>
      </c>
      <c r="L117" s="317" t="s">
        <v>195</v>
      </c>
      <c r="M117" s="306" t="s">
        <v>235</v>
      </c>
      <c r="N117" s="321">
        <v>2220</v>
      </c>
      <c r="O117" s="307">
        <f t="shared" si="3"/>
        <v>2863693.7100000009</v>
      </c>
    </row>
    <row r="118" spans="1:15" ht="24" x14ac:dyDescent="0.25">
      <c r="A118" s="278"/>
      <c r="B118" s="299"/>
      <c r="C118" s="299"/>
      <c r="D118" s="301"/>
      <c r="E118" s="299"/>
      <c r="F118" s="301"/>
      <c r="G118" s="303"/>
      <c r="H118" s="304"/>
      <c r="I118" s="299"/>
      <c r="J118" s="299">
        <v>40636</v>
      </c>
      <c r="K118" s="301">
        <v>45820</v>
      </c>
      <c r="L118" s="317" t="s">
        <v>195</v>
      </c>
      <c r="M118" s="306" t="s">
        <v>225</v>
      </c>
      <c r="N118" s="321">
        <v>20487.38</v>
      </c>
      <c r="O118" s="307">
        <f t="shared" si="3"/>
        <v>2843206.330000001</v>
      </c>
    </row>
    <row r="119" spans="1:15" ht="24" customHeight="1" x14ac:dyDescent="0.25">
      <c r="A119" s="278"/>
      <c r="B119" s="299"/>
      <c r="C119" s="299"/>
      <c r="D119" s="301"/>
      <c r="E119" s="299"/>
      <c r="F119" s="301"/>
      <c r="G119" s="303"/>
      <c r="H119" s="304"/>
      <c r="I119" s="299"/>
      <c r="J119" s="299">
        <v>40637</v>
      </c>
      <c r="K119" s="301">
        <v>45838</v>
      </c>
      <c r="L119" s="317" t="s">
        <v>169</v>
      </c>
      <c r="M119" s="306" t="s">
        <v>200</v>
      </c>
      <c r="N119" s="321">
        <v>210000</v>
      </c>
      <c r="O119" s="310">
        <f t="shared" si="3"/>
        <v>2633206.330000001</v>
      </c>
    </row>
    <row r="120" spans="1:15" x14ac:dyDescent="0.25">
      <c r="A120" s="278"/>
      <c r="B120" s="325"/>
      <c r="C120" s="325"/>
      <c r="D120" s="1650" t="s">
        <v>236</v>
      </c>
      <c r="E120" s="1650"/>
      <c r="F120" s="1650"/>
      <c r="G120" s="326">
        <f>SUM(G11:G119)</f>
        <v>800000</v>
      </c>
      <c r="H120" s="326">
        <f>SUM(H11:H90)</f>
        <v>0</v>
      </c>
      <c r="I120" s="326"/>
      <c r="J120" s="326"/>
      <c r="K120" s="327"/>
      <c r="L120" s="328"/>
      <c r="M120" s="326"/>
      <c r="N120" s="326">
        <f>SUM(N11:N119)</f>
        <v>2822407.1599999997</v>
      </c>
      <c r="O120" s="329">
        <f>+I8+G120+H120-N120</f>
        <v>3418996.31</v>
      </c>
    </row>
    <row r="121" spans="1:15" x14ac:dyDescent="0.25">
      <c r="A121" s="278"/>
      <c r="B121" s="278"/>
      <c r="C121" s="278"/>
      <c r="D121" s="279"/>
      <c r="E121" s="278"/>
      <c r="F121" s="280"/>
      <c r="G121" s="278"/>
      <c r="H121" s="278"/>
      <c r="I121" s="278"/>
      <c r="J121" s="278"/>
      <c r="K121" s="278"/>
      <c r="L121" s="330"/>
      <c r="M121" s="331"/>
      <c r="N121" s="332"/>
      <c r="O121" s="333" t="s">
        <v>237</v>
      </c>
    </row>
    <row r="122" spans="1:15" x14ac:dyDescent="0.25">
      <c r="A122" s="278"/>
      <c r="B122" s="278"/>
      <c r="C122" s="278"/>
      <c r="D122" s="279"/>
      <c r="E122" s="278"/>
      <c r="F122" s="280"/>
      <c r="G122" s="278"/>
      <c r="H122" s="278"/>
      <c r="I122" s="278"/>
      <c r="J122" s="278"/>
      <c r="K122" s="278"/>
      <c r="L122" s="330"/>
      <c r="M122" s="331"/>
      <c r="N122" s="332"/>
      <c r="O122" s="334"/>
    </row>
    <row r="123" spans="1:15" x14ac:dyDescent="0.25">
      <c r="A123" s="278"/>
      <c r="B123" s="278"/>
      <c r="C123" s="278"/>
      <c r="D123" s="279"/>
      <c r="E123" s="278"/>
      <c r="F123" s="280"/>
      <c r="G123" s="278"/>
      <c r="H123" s="278"/>
      <c r="I123" s="278"/>
      <c r="J123" s="278"/>
      <c r="K123" s="278"/>
      <c r="L123" s="330"/>
      <c r="M123" s="331"/>
      <c r="N123" s="332"/>
      <c r="O123" s="334"/>
    </row>
    <row r="124" spans="1:15" x14ac:dyDescent="0.25">
      <c r="A124" s="278"/>
      <c r="B124" s="278"/>
      <c r="C124" s="278"/>
      <c r="D124" s="279"/>
      <c r="E124" s="278"/>
      <c r="F124" s="280"/>
      <c r="G124" s="278"/>
      <c r="H124" s="278"/>
      <c r="I124" s="278"/>
      <c r="J124" s="278"/>
      <c r="K124" s="278"/>
      <c r="L124" s="330"/>
      <c r="M124" s="331"/>
      <c r="N124" s="332"/>
      <c r="O124" s="334"/>
    </row>
    <row r="125" spans="1:15" x14ac:dyDescent="0.25">
      <c r="A125" s="278"/>
      <c r="B125" s="278"/>
      <c r="C125" s="278"/>
      <c r="D125" s="279"/>
      <c r="E125" s="278"/>
      <c r="F125" s="280"/>
      <c r="G125" s="278"/>
      <c r="H125" s="278"/>
      <c r="I125" s="278"/>
      <c r="J125" s="278"/>
      <c r="K125" s="278"/>
      <c r="L125" s="330"/>
      <c r="M125" s="330"/>
      <c r="N125" s="332"/>
      <c r="O125" s="335"/>
    </row>
    <row r="126" spans="1:15" x14ac:dyDescent="0.25">
      <c r="A126" s="278"/>
      <c r="B126" s="278"/>
      <c r="C126" s="336"/>
      <c r="D126" s="1651" t="s">
        <v>238</v>
      </c>
      <c r="E126" s="1651"/>
      <c r="F126" s="336"/>
      <c r="G126" s="278"/>
      <c r="H126" s="1651" t="s">
        <v>239</v>
      </c>
      <c r="I126" s="1651"/>
      <c r="J126" s="278"/>
      <c r="K126" s="279"/>
      <c r="L126" s="337"/>
      <c r="M126" s="338" t="s">
        <v>240</v>
      </c>
      <c r="N126" s="339"/>
      <c r="O126" s="336"/>
    </row>
    <row r="127" spans="1:15" x14ac:dyDescent="0.25">
      <c r="A127" s="281"/>
      <c r="B127" s="281"/>
      <c r="C127" s="340"/>
      <c r="D127" s="1652" t="s">
        <v>14</v>
      </c>
      <c r="E127" s="1652"/>
      <c r="F127" s="341"/>
      <c r="G127" s="341"/>
      <c r="H127" s="1652" t="s">
        <v>15</v>
      </c>
      <c r="I127" s="1652"/>
      <c r="J127" s="341"/>
      <c r="K127" s="341"/>
      <c r="L127" s="278"/>
      <c r="M127" s="1644" t="s">
        <v>16</v>
      </c>
      <c r="N127" s="1644"/>
      <c r="O127" s="278"/>
    </row>
    <row r="128" spans="1:15" x14ac:dyDescent="0.25">
      <c r="A128" s="278"/>
      <c r="B128" s="278"/>
      <c r="C128" s="278" t="s">
        <v>241</v>
      </c>
      <c r="D128" s="278"/>
      <c r="E128" s="278"/>
      <c r="F128" s="278"/>
      <c r="G128" s="278"/>
      <c r="H128" s="1654" t="s">
        <v>57</v>
      </c>
      <c r="I128" s="1654"/>
      <c r="J128" s="278"/>
      <c r="K128" s="281"/>
      <c r="L128" s="281"/>
      <c r="M128" s="1654" t="s">
        <v>242</v>
      </c>
      <c r="N128" s="1654"/>
      <c r="O128" s="281"/>
    </row>
    <row r="129" spans="1:15" x14ac:dyDescent="0.25">
      <c r="A129" s="278"/>
      <c r="B129" s="278"/>
      <c r="C129" s="279"/>
      <c r="D129" s="1653" t="s">
        <v>17</v>
      </c>
      <c r="E129" s="1653"/>
      <c r="F129" s="342"/>
      <c r="G129" s="342"/>
      <c r="H129" s="1653" t="s">
        <v>17</v>
      </c>
      <c r="I129" s="1653"/>
      <c r="J129" s="342"/>
      <c r="K129" s="278"/>
      <c r="L129" s="278"/>
      <c r="M129" s="1653" t="s">
        <v>17</v>
      </c>
      <c r="N129" s="1653"/>
      <c r="O129" s="278"/>
    </row>
    <row r="130" spans="1:15" x14ac:dyDescent="0.25">
      <c r="A130" s="282"/>
      <c r="B130" s="282"/>
      <c r="C130" s="343"/>
      <c r="D130" s="1655">
        <v>45839</v>
      </c>
      <c r="E130" s="1655"/>
      <c r="F130" s="278"/>
      <c r="G130" s="278"/>
      <c r="H130" s="1655">
        <v>45840</v>
      </c>
      <c r="I130" s="1655"/>
      <c r="J130" s="278"/>
      <c r="K130" s="278"/>
      <c r="L130" s="278"/>
      <c r="M130" s="1655">
        <v>45849</v>
      </c>
      <c r="N130" s="1655"/>
      <c r="O130" s="278"/>
    </row>
    <row r="131" spans="1:15" x14ac:dyDescent="0.25">
      <c r="A131" s="278"/>
      <c r="B131" s="278"/>
      <c r="C131" s="279"/>
      <c r="D131" s="1653" t="s">
        <v>60</v>
      </c>
      <c r="E131" s="1653"/>
      <c r="F131" s="342"/>
      <c r="G131" s="342"/>
      <c r="H131" s="1652" t="s">
        <v>61</v>
      </c>
      <c r="I131" s="1652"/>
      <c r="J131" s="341"/>
      <c r="K131" s="282"/>
      <c r="L131" s="282"/>
      <c r="M131" s="1652" t="s">
        <v>62</v>
      </c>
      <c r="N131" s="1652"/>
      <c r="O131" s="282"/>
    </row>
  </sheetData>
  <mergeCells count="26">
    <mergeCell ref="D131:E131"/>
    <mergeCell ref="H131:I131"/>
    <mergeCell ref="M131:N131"/>
    <mergeCell ref="H128:I128"/>
    <mergeCell ref="M128:N128"/>
    <mergeCell ref="D129:E129"/>
    <mergeCell ref="H129:I129"/>
    <mergeCell ref="M129:N129"/>
    <mergeCell ref="D130:E130"/>
    <mergeCell ref="H130:I130"/>
    <mergeCell ref="M130:N130"/>
    <mergeCell ref="M127:N127"/>
    <mergeCell ref="A4:O4"/>
    <mergeCell ref="A5:O5"/>
    <mergeCell ref="A6:O6"/>
    <mergeCell ref="F7:G7"/>
    <mergeCell ref="B9:G9"/>
    <mergeCell ref="H9:H10"/>
    <mergeCell ref="I9:I10"/>
    <mergeCell ref="J9:N9"/>
    <mergeCell ref="O9:O10"/>
    <mergeCell ref="D120:F120"/>
    <mergeCell ref="D126:E126"/>
    <mergeCell ref="H126:I126"/>
    <mergeCell ref="D127:E127"/>
    <mergeCell ref="H127:I127"/>
  </mergeCells>
  <pageMargins left="0.7" right="0.7" top="0.16" bottom="0.75" header="0.16" footer="0.3"/>
  <pageSetup paperSize="5" scale="7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5AEE-A044-43D2-937A-5AC3F1A0EDF1}">
  <sheetPr>
    <pageSetUpPr fitToPage="1"/>
  </sheetPr>
  <dimension ref="B1:Q66"/>
  <sheetViews>
    <sheetView topLeftCell="A29" workbookViewId="0">
      <selection activeCell="H28" sqref="H28"/>
    </sheetView>
  </sheetViews>
  <sheetFormatPr baseColWidth="10" defaultColWidth="11.42578125" defaultRowHeight="12.75" x14ac:dyDescent="0.2"/>
  <cols>
    <col min="1" max="2" width="2.7109375" style="1033" customWidth="1"/>
    <col min="3" max="3" width="11.42578125" style="1033"/>
    <col min="4" max="4" width="15.140625" style="1033" customWidth="1"/>
    <col min="5" max="5" width="13.7109375" style="1033" customWidth="1"/>
    <col min="6" max="6" width="16.140625" style="1034" customWidth="1"/>
    <col min="7" max="7" width="15.28515625" style="1035" customWidth="1"/>
    <col min="8" max="8" width="16" style="1035" customWidth="1"/>
    <col min="9" max="9" width="13.7109375" style="1035" customWidth="1"/>
    <col min="10" max="10" width="15.7109375" style="1035" customWidth="1"/>
    <col min="11" max="11" width="23.42578125" style="1035" customWidth="1"/>
    <col min="12" max="12" width="16.140625" style="1033" customWidth="1"/>
    <col min="13" max="14" width="14.42578125" style="1033" hidden="1" customWidth="1"/>
    <col min="15" max="15" width="11.42578125" style="1297"/>
    <col min="16" max="16" width="11.42578125" style="1033"/>
    <col min="17" max="17" width="12" style="1033" bestFit="1" customWidth="1"/>
    <col min="18" max="16384" width="11.42578125" style="1033"/>
  </cols>
  <sheetData>
    <row r="1" spans="2:15" s="966" customFormat="1" x14ac:dyDescent="0.2">
      <c r="F1" s="967"/>
      <c r="G1" s="968"/>
      <c r="H1" s="968"/>
      <c r="I1" s="968"/>
      <c r="J1" s="968"/>
      <c r="K1" s="968"/>
      <c r="O1" s="1297"/>
    </row>
    <row r="2" spans="2:15" s="966" customFormat="1" ht="10.5" customHeight="1" x14ac:dyDescent="0.2">
      <c r="B2" s="969" t="s">
        <v>2226</v>
      </c>
      <c r="C2" s="970"/>
      <c r="D2" s="970"/>
      <c r="E2" s="970"/>
      <c r="F2" s="971"/>
      <c r="G2" s="972"/>
      <c r="H2" s="972"/>
      <c r="I2" s="972"/>
      <c r="J2" s="972"/>
      <c r="K2" s="972"/>
      <c r="L2" s="970"/>
      <c r="O2" s="1297"/>
    </row>
    <row r="3" spans="2:15" s="966" customFormat="1" ht="10.5" customHeight="1" x14ac:dyDescent="0.2">
      <c r="B3" s="973"/>
      <c r="C3" s="974"/>
      <c r="D3" s="974"/>
      <c r="E3" s="974"/>
      <c r="F3" s="975"/>
      <c r="G3" s="976"/>
      <c r="H3" s="976"/>
      <c r="I3" s="976"/>
      <c r="J3" s="976"/>
      <c r="K3" s="976"/>
      <c r="L3" s="974"/>
      <c r="O3" s="1297"/>
    </row>
    <row r="4" spans="2:15" s="966" customFormat="1" x14ac:dyDescent="0.2">
      <c r="B4" s="973"/>
      <c r="C4" s="974"/>
      <c r="D4" s="974"/>
      <c r="E4" s="974"/>
      <c r="F4" s="975"/>
      <c r="G4" s="976"/>
      <c r="H4" s="976"/>
      <c r="I4" s="976"/>
      <c r="J4" s="976"/>
      <c r="K4" s="976"/>
      <c r="L4" s="974"/>
      <c r="O4" s="1297"/>
    </row>
    <row r="5" spans="2:15" s="966" customFormat="1" x14ac:dyDescent="0.2">
      <c r="B5" s="973"/>
      <c r="C5" s="974"/>
      <c r="D5" s="974"/>
      <c r="E5" s="974"/>
      <c r="F5" s="975"/>
      <c r="G5" s="976"/>
      <c r="H5" s="976"/>
      <c r="I5" s="976"/>
      <c r="J5" s="976"/>
      <c r="K5" s="976"/>
      <c r="L5" s="974"/>
      <c r="O5" s="1297"/>
    </row>
    <row r="6" spans="2:15" s="966" customFormat="1" x14ac:dyDescent="0.2">
      <c r="B6" s="973"/>
      <c r="C6" s="974"/>
      <c r="D6" s="974"/>
      <c r="E6" s="974"/>
      <c r="F6" s="975"/>
      <c r="G6" s="976"/>
      <c r="H6" s="976"/>
      <c r="I6" s="976"/>
      <c r="J6" s="976"/>
      <c r="K6" s="976"/>
      <c r="L6" s="974"/>
      <c r="O6" s="1297"/>
    </row>
    <row r="7" spans="2:15" s="966" customFormat="1" ht="16.5" customHeight="1" x14ac:dyDescent="0.3">
      <c r="B7" s="1657" t="s">
        <v>18</v>
      </c>
      <c r="C7" s="1658"/>
      <c r="D7" s="1658"/>
      <c r="E7" s="1658"/>
      <c r="F7" s="1658"/>
      <c r="G7" s="1658"/>
      <c r="H7" s="1658"/>
      <c r="I7" s="1658"/>
      <c r="J7" s="1658"/>
      <c r="K7" s="1658"/>
      <c r="L7" s="1658"/>
      <c r="O7" s="1297"/>
    </row>
    <row r="8" spans="2:15" s="966" customFormat="1" ht="15.75" x14ac:dyDescent="0.25">
      <c r="B8" s="1659" t="s">
        <v>2113</v>
      </c>
      <c r="C8" s="1660"/>
      <c r="D8" s="1660"/>
      <c r="E8" s="1660"/>
      <c r="F8" s="1660"/>
      <c r="G8" s="1660"/>
      <c r="H8" s="1660"/>
      <c r="I8" s="1660"/>
      <c r="J8" s="1660"/>
      <c r="K8" s="1660"/>
      <c r="L8" s="1660"/>
      <c r="O8" s="1297"/>
    </row>
    <row r="9" spans="2:15" s="966" customFormat="1" ht="15.75" x14ac:dyDescent="0.25">
      <c r="B9" s="1661" t="s">
        <v>20</v>
      </c>
      <c r="C9" s="1662"/>
      <c r="D9" s="1662"/>
      <c r="E9" s="1662"/>
      <c r="F9" s="1662"/>
      <c r="G9" s="1662"/>
      <c r="H9" s="1662"/>
      <c r="I9" s="1662"/>
      <c r="J9" s="1662"/>
      <c r="K9" s="1662"/>
      <c r="L9" s="1662"/>
      <c r="O9" s="1297"/>
    </row>
    <row r="10" spans="2:15" s="966" customFormat="1" ht="15" x14ac:dyDescent="0.25">
      <c r="B10" s="1663"/>
      <c r="C10" s="1664"/>
      <c r="D10" s="1664"/>
      <c r="E10" s="1664"/>
      <c r="F10" s="1664"/>
      <c r="G10" s="1664"/>
      <c r="H10" s="1664"/>
      <c r="I10" s="1664"/>
      <c r="J10" s="1664"/>
      <c r="K10" s="1664"/>
      <c r="L10" s="1664"/>
      <c r="O10" s="1297"/>
    </row>
    <row r="11" spans="2:15" s="966" customFormat="1" ht="6" customHeight="1" x14ac:dyDescent="0.2">
      <c r="B11" s="977"/>
      <c r="F11" s="967"/>
      <c r="G11" s="968"/>
      <c r="H11" s="968"/>
      <c r="I11" s="968"/>
      <c r="J11" s="968"/>
      <c r="K11" s="968"/>
      <c r="O11" s="1297"/>
    </row>
    <row r="12" spans="2:15" s="966" customFormat="1" ht="15" x14ac:dyDescent="0.25">
      <c r="B12" s="977"/>
      <c r="D12" s="974"/>
      <c r="F12" s="978" t="s">
        <v>102</v>
      </c>
      <c r="G12" s="1665" t="str">
        <f>+'[4]Datos Generales'!C7</f>
        <v>DIGESETT</v>
      </c>
      <c r="H12" s="1666"/>
      <c r="I12" s="1667"/>
      <c r="J12" s="974"/>
      <c r="K12" s="976"/>
      <c r="L12" s="974"/>
      <c r="O12" s="1297"/>
    </row>
    <row r="13" spans="2:15" s="966" customFormat="1" ht="9" customHeight="1" x14ac:dyDescent="0.2">
      <c r="B13" s="977"/>
      <c r="D13" s="974"/>
      <c r="E13" s="978"/>
      <c r="F13" s="979"/>
      <c r="G13" s="979"/>
      <c r="H13" s="979"/>
      <c r="I13" s="974"/>
      <c r="J13" s="974"/>
      <c r="K13" s="976"/>
      <c r="L13" s="974"/>
      <c r="O13" s="1297"/>
    </row>
    <row r="14" spans="2:15" s="966" customFormat="1" ht="15" x14ac:dyDescent="0.25">
      <c r="B14" s="977"/>
      <c r="C14" s="978" t="s">
        <v>21</v>
      </c>
      <c r="D14" s="359">
        <f>'[4]Datos Generales'!C6</f>
        <v>45838</v>
      </c>
      <c r="E14" s="978" t="s">
        <v>23</v>
      </c>
      <c r="F14" s="980" t="str">
        <f>'[4]Datos Generales'!C8</f>
        <v>0202</v>
      </c>
      <c r="G14" s="978" t="s">
        <v>103</v>
      </c>
      <c r="H14" s="980" t="str">
        <f>'[4]Datos Generales'!C9</f>
        <v>02</v>
      </c>
      <c r="I14" s="978" t="s">
        <v>25</v>
      </c>
      <c r="J14" s="981" t="str">
        <f>+'[4]Datos Generales'!C10</f>
        <v>01</v>
      </c>
      <c r="K14" s="978" t="s">
        <v>26</v>
      </c>
      <c r="L14" s="981" t="str">
        <f>+'[4]Datos Generales'!C11</f>
        <v>0005</v>
      </c>
      <c r="O14" s="1297"/>
    </row>
    <row r="15" spans="2:15" s="966" customFormat="1" ht="9" customHeight="1" x14ac:dyDescent="0.25">
      <c r="B15" s="977"/>
      <c r="G15" s="982"/>
      <c r="H15" s="983"/>
      <c r="K15" s="968"/>
      <c r="O15" s="1297"/>
    </row>
    <row r="16" spans="2:15" s="966" customFormat="1" ht="6.75" customHeight="1" x14ac:dyDescent="0.25">
      <c r="B16" s="977"/>
      <c r="E16" s="984"/>
      <c r="F16" s="982"/>
      <c r="G16" s="982"/>
      <c r="H16" s="983"/>
      <c r="I16" s="984"/>
      <c r="J16" s="985"/>
      <c r="K16" s="968"/>
      <c r="O16" s="1297"/>
    </row>
    <row r="17" spans="2:17" s="966" customFormat="1" ht="15.75" x14ac:dyDescent="0.25">
      <c r="B17" s="977"/>
      <c r="C17" s="986"/>
      <c r="D17" s="986"/>
      <c r="E17" s="986"/>
      <c r="F17" s="987"/>
      <c r="G17" s="988"/>
      <c r="H17" s="989"/>
      <c r="I17" s="989"/>
      <c r="J17" s="990"/>
      <c r="K17" s="991"/>
      <c r="O17" s="1297"/>
    </row>
    <row r="18" spans="2:17" s="993" customFormat="1" ht="15.75" customHeight="1" x14ac:dyDescent="0.2">
      <c r="B18" s="992"/>
      <c r="C18" s="1656" t="s">
        <v>251</v>
      </c>
      <c r="D18" s="1656" t="s">
        <v>1544</v>
      </c>
      <c r="E18" s="1656" t="s">
        <v>252</v>
      </c>
      <c r="F18" s="1656" t="s">
        <v>2114</v>
      </c>
      <c r="G18" s="1036" t="s">
        <v>2115</v>
      </c>
      <c r="H18" s="1656" t="s">
        <v>2116</v>
      </c>
      <c r="I18" s="1656"/>
      <c r="J18" s="1656" t="s">
        <v>2117</v>
      </c>
      <c r="K18" s="1036" t="s">
        <v>2115</v>
      </c>
      <c r="L18" s="1656" t="s">
        <v>1391</v>
      </c>
      <c r="O18" s="1371"/>
    </row>
    <row r="19" spans="2:17" s="993" customFormat="1" ht="34.5" customHeight="1" x14ac:dyDescent="0.2">
      <c r="B19" s="992"/>
      <c r="C19" s="1656"/>
      <c r="D19" s="1656"/>
      <c r="E19" s="1656"/>
      <c r="F19" s="1656"/>
      <c r="G19" s="1656" t="s">
        <v>2118</v>
      </c>
      <c r="H19" s="1656" t="s">
        <v>2119</v>
      </c>
      <c r="I19" s="1656" t="s">
        <v>2120</v>
      </c>
      <c r="J19" s="1656"/>
      <c r="K19" s="1656" t="s">
        <v>2121</v>
      </c>
      <c r="L19" s="1656"/>
      <c r="O19" s="1371"/>
    </row>
    <row r="20" spans="2:17" s="993" customFormat="1" x14ac:dyDescent="0.2">
      <c r="B20" s="992"/>
      <c r="C20" s="1656"/>
      <c r="D20" s="1656"/>
      <c r="E20" s="1656"/>
      <c r="F20" s="1656"/>
      <c r="G20" s="1656"/>
      <c r="H20" s="1656"/>
      <c r="I20" s="1656"/>
      <c r="J20" s="1656"/>
      <c r="K20" s="1656"/>
      <c r="L20" s="1656"/>
      <c r="M20" s="994" t="s">
        <v>2115</v>
      </c>
      <c r="N20" s="994" t="s">
        <v>2115</v>
      </c>
      <c r="O20" s="1371"/>
    </row>
    <row r="21" spans="2:17" s="966" customFormat="1" ht="47.25" x14ac:dyDescent="0.25">
      <c r="B21" s="977"/>
      <c r="C21" s="995" t="s">
        <v>289</v>
      </c>
      <c r="D21" s="996" t="s">
        <v>2122</v>
      </c>
      <c r="E21" s="996" t="s">
        <v>2123</v>
      </c>
      <c r="F21" s="997" t="s">
        <v>2124</v>
      </c>
      <c r="G21" s="998">
        <v>0</v>
      </c>
      <c r="H21" s="998">
        <v>4894940.72</v>
      </c>
      <c r="I21" s="998"/>
      <c r="J21" s="998">
        <v>4894940.72</v>
      </c>
      <c r="K21" s="999">
        <f>+G21+H21+I21-J21</f>
        <v>0</v>
      </c>
      <c r="L21" s="1000"/>
      <c r="M21" s="1001">
        <v>44562</v>
      </c>
      <c r="N21" s="1001">
        <v>44592</v>
      </c>
      <c r="O21" s="1297"/>
    </row>
    <row r="22" spans="2:17" s="966" customFormat="1" ht="31.5" x14ac:dyDescent="0.25">
      <c r="B22" s="977"/>
      <c r="C22" s="995" t="s">
        <v>289</v>
      </c>
      <c r="D22" s="996" t="s">
        <v>2125</v>
      </c>
      <c r="E22" s="996" t="s">
        <v>2126</v>
      </c>
      <c r="F22" s="997" t="s">
        <v>2127</v>
      </c>
      <c r="G22" s="998">
        <v>24317155.589999996</v>
      </c>
      <c r="H22" s="998">
        <v>11202771.970000001</v>
      </c>
      <c r="I22" s="998"/>
      <c r="J22" s="998">
        <v>15750796.210000001</v>
      </c>
      <c r="K22" s="999">
        <f>+G22+H22+I22-J22</f>
        <v>19769131.349999994</v>
      </c>
      <c r="L22" s="1000"/>
      <c r="M22" s="1001">
        <v>44593</v>
      </c>
      <c r="N22" s="1001">
        <v>44620</v>
      </c>
      <c r="O22" s="1297"/>
    </row>
    <row r="23" spans="2:17" s="966" customFormat="1" ht="15.75" x14ac:dyDescent="0.25">
      <c r="B23" s="977"/>
      <c r="C23" s="995"/>
      <c r="D23" s="996" t="s">
        <v>2128</v>
      </c>
      <c r="E23" s="996"/>
      <c r="F23" s="997" t="s">
        <v>2129</v>
      </c>
      <c r="G23" s="998"/>
      <c r="H23" s="998">
        <v>4229200.24</v>
      </c>
      <c r="I23" s="998"/>
      <c r="J23" s="998">
        <v>3750061.24</v>
      </c>
      <c r="K23" s="999">
        <f t="shared" ref="K23:K37" si="0">+G23+H23+I23-J23</f>
        <v>479139</v>
      </c>
      <c r="L23" s="1000"/>
      <c r="M23" s="1001"/>
      <c r="N23" s="1001"/>
      <c r="O23" s="1297"/>
    </row>
    <row r="24" spans="2:17" s="966" customFormat="1" ht="47.25" x14ac:dyDescent="0.25">
      <c r="B24" s="977"/>
      <c r="C24" s="995" t="s">
        <v>289</v>
      </c>
      <c r="D24" s="996" t="s">
        <v>2130</v>
      </c>
      <c r="E24" s="996" t="s">
        <v>2131</v>
      </c>
      <c r="F24" s="997" t="s">
        <v>2132</v>
      </c>
      <c r="G24" s="998">
        <v>4713567.4799999995</v>
      </c>
      <c r="H24" s="998">
        <v>1044592.64</v>
      </c>
      <c r="I24" s="998"/>
      <c r="J24" s="998">
        <f>120241.65+999573.93</f>
        <v>1119815.58</v>
      </c>
      <c r="K24" s="999">
        <f t="shared" si="0"/>
        <v>4638344.5399999991</v>
      </c>
      <c r="L24" s="1000"/>
      <c r="M24" s="1001">
        <v>44621</v>
      </c>
      <c r="N24" s="1001">
        <v>44651</v>
      </c>
      <c r="O24" s="1297"/>
    </row>
    <row r="25" spans="2:17" s="966" customFormat="1" ht="31.5" x14ac:dyDescent="0.25">
      <c r="B25" s="977"/>
      <c r="C25" s="995" t="s">
        <v>289</v>
      </c>
      <c r="D25" s="996" t="s">
        <v>2133</v>
      </c>
      <c r="E25" s="996" t="s">
        <v>2134</v>
      </c>
      <c r="F25" s="997" t="s">
        <v>2135</v>
      </c>
      <c r="G25" s="998">
        <v>0</v>
      </c>
      <c r="H25" s="998">
        <v>482055.28</v>
      </c>
      <c r="I25" s="998"/>
      <c r="J25" s="998">
        <v>482055.28</v>
      </c>
      <c r="K25" s="999">
        <f t="shared" si="0"/>
        <v>0</v>
      </c>
      <c r="L25" s="1000"/>
      <c r="M25" s="1001">
        <v>44682</v>
      </c>
      <c r="N25" s="1001">
        <v>44712</v>
      </c>
      <c r="O25" s="1297"/>
    </row>
    <row r="26" spans="2:17" s="966" customFormat="1" ht="31.5" x14ac:dyDescent="0.25">
      <c r="B26" s="977"/>
      <c r="C26" s="995" t="s">
        <v>289</v>
      </c>
      <c r="D26" s="996" t="s">
        <v>2136</v>
      </c>
      <c r="E26" s="996" t="s">
        <v>2137</v>
      </c>
      <c r="F26" s="997" t="s">
        <v>2138</v>
      </c>
      <c r="G26" s="998">
        <v>3390843.25</v>
      </c>
      <c r="H26" s="998">
        <v>3095554.18</v>
      </c>
      <c r="I26" s="998"/>
      <c r="J26" s="998">
        <f>212164+2718143.86</f>
        <v>2930307.86</v>
      </c>
      <c r="K26" s="999">
        <f>+G26+H26+I26-J26</f>
        <v>3556089.57</v>
      </c>
      <c r="L26" s="1000"/>
      <c r="M26" s="1001">
        <v>44713</v>
      </c>
      <c r="N26" s="1001">
        <v>44742</v>
      </c>
      <c r="O26" s="1297"/>
    </row>
    <row r="27" spans="2:17" s="966" customFormat="1" ht="31.5" x14ac:dyDescent="0.25">
      <c r="B27" s="977"/>
      <c r="C27" s="995" t="s">
        <v>289</v>
      </c>
      <c r="D27" s="996" t="s">
        <v>2139</v>
      </c>
      <c r="E27" s="996" t="s">
        <v>2140</v>
      </c>
      <c r="F27" s="997" t="s">
        <v>2141</v>
      </c>
      <c r="G27" s="998">
        <v>0</v>
      </c>
      <c r="H27" s="998">
        <v>34572.57</v>
      </c>
      <c r="I27" s="998"/>
      <c r="J27" s="998">
        <v>34572.57</v>
      </c>
      <c r="K27" s="999">
        <f t="shared" si="0"/>
        <v>0</v>
      </c>
      <c r="L27" s="1000"/>
      <c r="M27" s="1001">
        <v>44774</v>
      </c>
      <c r="N27" s="1001">
        <v>44804</v>
      </c>
      <c r="O27" s="1297"/>
    </row>
    <row r="28" spans="2:17" s="966" customFormat="1" ht="63" x14ac:dyDescent="0.25">
      <c r="B28" s="977"/>
      <c r="C28" s="995" t="s">
        <v>289</v>
      </c>
      <c r="D28" s="996" t="s">
        <v>2142</v>
      </c>
      <c r="E28" s="996" t="s">
        <v>2143</v>
      </c>
      <c r="F28" s="997" t="s">
        <v>2144</v>
      </c>
      <c r="G28" s="998">
        <v>0</v>
      </c>
      <c r="H28" s="998">
        <v>53513542.530000001</v>
      </c>
      <c r="I28" s="998"/>
      <c r="J28" s="998">
        <f>+H28</f>
        <v>53513542.530000001</v>
      </c>
      <c r="K28" s="999">
        <f t="shared" si="0"/>
        <v>0</v>
      </c>
      <c r="L28" s="1000"/>
      <c r="M28" s="1001">
        <v>44805</v>
      </c>
      <c r="N28" s="1001">
        <v>44834</v>
      </c>
      <c r="O28" s="1297"/>
    </row>
    <row r="29" spans="2:17" s="966" customFormat="1" ht="78.75" x14ac:dyDescent="0.25">
      <c r="B29" s="977"/>
      <c r="C29" s="995" t="s">
        <v>289</v>
      </c>
      <c r="D29" s="996" t="s">
        <v>2145</v>
      </c>
      <c r="E29" s="996" t="s">
        <v>2146</v>
      </c>
      <c r="F29" s="997" t="s">
        <v>2147</v>
      </c>
      <c r="G29" s="998">
        <v>0</v>
      </c>
      <c r="H29" s="998">
        <v>117100.85</v>
      </c>
      <c r="I29" s="998"/>
      <c r="J29" s="998">
        <v>117100.85</v>
      </c>
      <c r="K29" s="999">
        <f t="shared" si="0"/>
        <v>0</v>
      </c>
      <c r="L29" s="1000"/>
      <c r="M29" s="1001">
        <v>44835</v>
      </c>
      <c r="N29" s="1001">
        <v>44865</v>
      </c>
      <c r="O29" s="1297"/>
    </row>
    <row r="30" spans="2:17" s="966" customFormat="1" ht="31.5" x14ac:dyDescent="0.25">
      <c r="B30" s="977"/>
      <c r="C30" s="995" t="s">
        <v>289</v>
      </c>
      <c r="D30" s="996" t="s">
        <v>2148</v>
      </c>
      <c r="E30" s="996" t="s">
        <v>2149</v>
      </c>
      <c r="F30" s="997" t="s">
        <v>2150</v>
      </c>
      <c r="G30" s="998">
        <v>889551.78999999911</v>
      </c>
      <c r="H30" s="998">
        <v>570239.72</v>
      </c>
      <c r="I30" s="998"/>
      <c r="J30" s="998">
        <v>456643.35</v>
      </c>
      <c r="K30" s="999">
        <f t="shared" si="0"/>
        <v>1003148.1599999991</v>
      </c>
      <c r="L30" s="1000"/>
      <c r="M30" s="1001">
        <v>44866</v>
      </c>
      <c r="N30" s="1001">
        <v>44895</v>
      </c>
      <c r="O30" s="1297"/>
      <c r="Q30" s="1114"/>
    </row>
    <row r="31" spans="2:17" s="966" customFormat="1" ht="63" x14ac:dyDescent="0.25">
      <c r="B31" s="977"/>
      <c r="C31" s="995" t="s">
        <v>289</v>
      </c>
      <c r="D31" s="996" t="s">
        <v>2151</v>
      </c>
      <c r="E31" s="996" t="s">
        <v>2152</v>
      </c>
      <c r="F31" s="997" t="s">
        <v>2153</v>
      </c>
      <c r="G31" s="998">
        <v>5001641.9700000007</v>
      </c>
      <c r="H31" s="998">
        <v>2253808.9300000002</v>
      </c>
      <c r="I31" s="998"/>
      <c r="J31" s="998">
        <f>393501.59+2485039.18+49608</f>
        <v>2928148.77</v>
      </c>
      <c r="K31" s="999">
        <f t="shared" si="0"/>
        <v>4327302.1300000008</v>
      </c>
      <c r="L31" s="1000"/>
      <c r="M31" s="1001">
        <v>44896</v>
      </c>
      <c r="N31" s="1001">
        <v>44926</v>
      </c>
      <c r="O31" s="1297"/>
      <c r="Q31" s="1115"/>
    </row>
    <row r="32" spans="2:17" s="966" customFormat="1" ht="63" x14ac:dyDescent="0.25">
      <c r="B32" s="977"/>
      <c r="C32" s="995" t="s">
        <v>289</v>
      </c>
      <c r="D32" s="996" t="s">
        <v>2154</v>
      </c>
      <c r="E32" s="996" t="s">
        <v>2155</v>
      </c>
      <c r="F32" s="997" t="s">
        <v>2156</v>
      </c>
      <c r="G32" s="998">
        <v>0</v>
      </c>
      <c r="H32" s="998">
        <v>18184.5</v>
      </c>
      <c r="I32" s="998"/>
      <c r="J32" s="998">
        <v>18184.5</v>
      </c>
      <c r="K32" s="999">
        <f t="shared" si="0"/>
        <v>0</v>
      </c>
      <c r="L32" s="1000"/>
      <c r="O32" s="1297"/>
    </row>
    <row r="33" spans="2:17" s="966" customFormat="1" ht="31.5" x14ac:dyDescent="0.25">
      <c r="B33" s="977"/>
      <c r="C33" s="995" t="s">
        <v>289</v>
      </c>
      <c r="D33" s="996" t="s">
        <v>2157</v>
      </c>
      <c r="E33" s="996" t="s">
        <v>2158</v>
      </c>
      <c r="F33" s="997" t="s">
        <v>2159</v>
      </c>
      <c r="G33" s="998">
        <v>0</v>
      </c>
      <c r="H33" s="998">
        <v>2282793.54</v>
      </c>
      <c r="I33" s="998"/>
      <c r="J33" s="998">
        <v>2282793.54</v>
      </c>
      <c r="K33" s="999">
        <f t="shared" si="0"/>
        <v>0</v>
      </c>
      <c r="L33" s="1000"/>
      <c r="O33" s="1297"/>
    </row>
    <row r="34" spans="2:17" s="966" customFormat="1" ht="47.25" x14ac:dyDescent="0.25">
      <c r="B34" s="977"/>
      <c r="C34" s="995" t="s">
        <v>289</v>
      </c>
      <c r="D34" s="996" t="s">
        <v>2160</v>
      </c>
      <c r="E34" s="996" t="s">
        <v>2161</v>
      </c>
      <c r="F34" s="997" t="s">
        <v>2162</v>
      </c>
      <c r="G34" s="998">
        <v>5591563.1400000025</v>
      </c>
      <c r="H34" s="998">
        <v>5818860</v>
      </c>
      <c r="I34" s="998"/>
      <c r="J34" s="998">
        <f>2044350+37201.62+1296820+3327053.62</f>
        <v>6705425.2400000002</v>
      </c>
      <c r="K34" s="999">
        <f t="shared" si="0"/>
        <v>4704997.9000000022</v>
      </c>
      <c r="L34" s="1000"/>
      <c r="O34" s="1297"/>
    </row>
    <row r="35" spans="2:17" s="966" customFormat="1" ht="15.75" x14ac:dyDescent="0.25">
      <c r="B35" s="977"/>
      <c r="C35" s="995" t="s">
        <v>289</v>
      </c>
      <c r="D35" s="996" t="s">
        <v>2163</v>
      </c>
      <c r="E35" s="996" t="s">
        <v>2164</v>
      </c>
      <c r="F35" s="997" t="s">
        <v>2165</v>
      </c>
      <c r="G35" s="998">
        <v>6637244.4300000016</v>
      </c>
      <c r="H35" s="998">
        <v>5768285.5499999998</v>
      </c>
      <c r="I35" s="998"/>
      <c r="J35" s="998">
        <f>90188.58+65200.53+6365640.1</f>
        <v>6521029.21</v>
      </c>
      <c r="K35" s="999">
        <f t="shared" si="0"/>
        <v>5884500.7700000005</v>
      </c>
      <c r="L35" s="1000"/>
      <c r="O35" s="1297"/>
    </row>
    <row r="36" spans="2:17" s="966" customFormat="1" ht="63" x14ac:dyDescent="0.25">
      <c r="B36" s="977"/>
      <c r="C36" s="995" t="s">
        <v>289</v>
      </c>
      <c r="D36" s="996" t="s">
        <v>2166</v>
      </c>
      <c r="E36" s="996" t="s">
        <v>2167</v>
      </c>
      <c r="F36" s="997" t="s">
        <v>2168</v>
      </c>
      <c r="G36" s="998">
        <v>10393489.169999998</v>
      </c>
      <c r="H36" s="998"/>
      <c r="I36" s="998"/>
      <c r="J36" s="998">
        <v>10393489.17</v>
      </c>
      <c r="K36" s="999">
        <f t="shared" si="0"/>
        <v>0</v>
      </c>
      <c r="L36" s="1000"/>
      <c r="O36" s="1297"/>
    </row>
    <row r="37" spans="2:17" s="966" customFormat="1" ht="94.5" x14ac:dyDescent="0.25">
      <c r="B37" s="977"/>
      <c r="C37" s="995" t="s">
        <v>289</v>
      </c>
      <c r="D37" s="996" t="s">
        <v>2169</v>
      </c>
      <c r="E37" s="996" t="s">
        <v>2164</v>
      </c>
      <c r="F37" s="997" t="s">
        <v>2224</v>
      </c>
      <c r="G37" s="998"/>
      <c r="H37" s="998">
        <v>5577577.3700000001</v>
      </c>
      <c r="I37" s="998"/>
      <c r="J37" s="998">
        <f>1357059+236000</f>
        <v>1593059</v>
      </c>
      <c r="K37" s="999">
        <f t="shared" si="0"/>
        <v>3984518.37</v>
      </c>
      <c r="L37" s="1000"/>
      <c r="O37" s="1297"/>
    </row>
    <row r="38" spans="2:17" s="966" customFormat="1" ht="15.75" x14ac:dyDescent="0.25">
      <c r="B38" s="977"/>
      <c r="C38" s="1669" t="s">
        <v>2170</v>
      </c>
      <c r="D38" s="1669"/>
      <c r="E38" s="1669"/>
      <c r="F38" s="1669"/>
      <c r="G38" s="1037">
        <f>SUM(G21:G36)</f>
        <v>60935056.819999993</v>
      </c>
      <c r="H38" s="1037">
        <f>SUM(H21:H37)</f>
        <v>100904080.59</v>
      </c>
      <c r="I38" s="1037">
        <f>SUM(I21:I36)</f>
        <v>0</v>
      </c>
      <c r="J38" s="1037">
        <f>SUM(J21:J37)</f>
        <v>113491965.61999999</v>
      </c>
      <c r="K38" s="1037">
        <f>SUM(K21:K37)</f>
        <v>48347171.789999992</v>
      </c>
      <c r="L38" s="1038"/>
      <c r="O38" s="1297"/>
      <c r="P38" s="968"/>
    </row>
    <row r="39" spans="2:17" s="966" customFormat="1" x14ac:dyDescent="0.2">
      <c r="B39" s="977"/>
      <c r="C39" s="994"/>
      <c r="D39" s="994"/>
      <c r="E39" s="994"/>
      <c r="F39" s="1002"/>
      <c r="G39" s="1003"/>
      <c r="H39" s="1003"/>
      <c r="I39" s="1003"/>
      <c r="J39" s="1003"/>
      <c r="K39" s="1003"/>
      <c r="L39" s="1004" t="s">
        <v>2171</v>
      </c>
      <c r="O39" s="1297"/>
    </row>
    <row r="40" spans="2:17" s="966" customFormat="1" x14ac:dyDescent="0.2">
      <c r="B40" s="977"/>
      <c r="C40" s="994"/>
      <c r="D40" s="994"/>
      <c r="E40" s="994"/>
      <c r="F40" s="1002"/>
      <c r="G40" s="1003"/>
      <c r="H40" s="1003"/>
      <c r="I40" s="1003"/>
      <c r="J40" s="1003"/>
      <c r="K40" s="1003"/>
      <c r="L40" s="1004"/>
      <c r="O40" s="1297"/>
    </row>
    <row r="41" spans="2:17" s="966" customFormat="1" x14ac:dyDescent="0.2">
      <c r="B41" s="977"/>
      <c r="C41" s="994"/>
      <c r="D41" s="994"/>
      <c r="E41" s="994"/>
      <c r="F41" s="1002"/>
      <c r="G41" s="1003"/>
      <c r="H41" s="1003"/>
      <c r="I41" s="1003"/>
      <c r="J41" s="1003"/>
      <c r="K41" s="1003"/>
      <c r="L41" s="1004"/>
      <c r="O41" s="1297"/>
    </row>
    <row r="42" spans="2:17" s="966" customFormat="1" x14ac:dyDescent="0.2">
      <c r="B42" s="977"/>
      <c r="C42" s="994"/>
      <c r="D42" s="994"/>
      <c r="E42" s="994"/>
      <c r="F42" s="1002"/>
      <c r="G42" s="1003"/>
      <c r="H42" s="1003"/>
      <c r="I42" s="1003"/>
      <c r="J42" s="1003"/>
      <c r="K42" s="1003"/>
      <c r="L42" s="1004"/>
      <c r="O42" s="1297"/>
    </row>
    <row r="43" spans="2:17" s="966" customFormat="1" x14ac:dyDescent="0.2">
      <c r="B43" s="977"/>
      <c r="C43" s="994"/>
      <c r="D43" s="994"/>
      <c r="E43" s="994"/>
      <c r="F43" s="1002"/>
      <c r="G43" s="1003"/>
      <c r="H43" s="1003"/>
      <c r="I43" s="1003"/>
      <c r="J43" s="1003"/>
      <c r="K43" s="1003"/>
      <c r="L43" s="1004"/>
      <c r="O43" s="1297"/>
    </row>
    <row r="44" spans="2:17" s="966" customFormat="1" x14ac:dyDescent="0.2">
      <c r="B44" s="977"/>
      <c r="C44" s="994"/>
      <c r="D44" s="994"/>
      <c r="E44" s="994"/>
      <c r="F44" s="1002"/>
      <c r="G44" s="1003"/>
      <c r="H44" s="1003"/>
      <c r="I44" s="1003"/>
      <c r="J44" s="1003"/>
      <c r="K44" s="1003"/>
      <c r="L44" s="1004"/>
      <c r="O44" s="1297"/>
      <c r="Q44" s="968"/>
    </row>
    <row r="45" spans="2:17" s="1009" customFormat="1" ht="19.5" customHeight="1" x14ac:dyDescent="0.25">
      <c r="B45" s="1005"/>
      <c r="C45" s="1006"/>
      <c r="D45" s="1670" t="s">
        <v>2173</v>
      </c>
      <c r="E45" s="1670"/>
      <c r="F45" s="1007"/>
      <c r="G45" s="1623" t="s">
        <v>64</v>
      </c>
      <c r="H45" s="1623"/>
      <c r="I45" s="1008"/>
      <c r="J45" s="1008"/>
      <c r="K45" s="949" t="s">
        <v>65</v>
      </c>
      <c r="L45" s="1006"/>
      <c r="O45" s="1372"/>
    </row>
    <row r="46" spans="2:17" s="1015" customFormat="1" ht="15.75" x14ac:dyDescent="0.25">
      <c r="B46" s="1010"/>
      <c r="C46" s="1011"/>
      <c r="D46" s="1591" t="str">
        <f>'[4]Datos Generales'!C16</f>
        <v>Preparado por</v>
      </c>
      <c r="E46" s="1591"/>
      <c r="F46" s="1008"/>
      <c r="G46" s="1671" t="str">
        <f>'[4]Datos Generales'!D16</f>
        <v>Revisado por</v>
      </c>
      <c r="H46" s="1671"/>
      <c r="I46" s="1013"/>
      <c r="J46" s="1014"/>
      <c r="K46" s="1012" t="str">
        <f>'[5]Datos Generales'!D15</f>
        <v>Autorizado por</v>
      </c>
      <c r="L46" s="1011"/>
      <c r="N46" s="1016"/>
      <c r="O46" s="1373"/>
      <c r="P46" s="1016"/>
    </row>
    <row r="47" spans="2:17" s="1021" customFormat="1" ht="27" customHeight="1" x14ac:dyDescent="0.25">
      <c r="B47" s="1017"/>
      <c r="C47" s="1018"/>
      <c r="D47" s="1668" t="s">
        <v>2174</v>
      </c>
      <c r="E47" s="1668"/>
      <c r="F47" s="1020"/>
      <c r="G47" s="1668" t="s">
        <v>127</v>
      </c>
      <c r="H47" s="1668"/>
      <c r="I47" s="1020"/>
      <c r="J47" s="1014"/>
      <c r="K47" s="1019" t="s">
        <v>242</v>
      </c>
      <c r="L47" s="1018"/>
      <c r="O47" s="1374"/>
      <c r="Q47" s="1120"/>
    </row>
    <row r="48" spans="2:17" s="1027" customFormat="1" ht="15.75" x14ac:dyDescent="0.25">
      <c r="B48" s="1022"/>
      <c r="C48" s="1023"/>
      <c r="D48" s="1625" t="str">
        <f>'[4]Datos Generales'!C17</f>
        <v>Puesto que ocupa</v>
      </c>
      <c r="E48" s="1625"/>
      <c r="F48" s="1024"/>
      <c r="G48" s="1625" t="str">
        <f>'[5]Datos Generales'!C16</f>
        <v>Puesto que ocupa</v>
      </c>
      <c r="H48" s="1625"/>
      <c r="I48" s="1025"/>
      <c r="J48" s="1026"/>
      <c r="K48" s="948" t="str">
        <f>'[5]Datos Generales'!D16</f>
        <v>Puesto que ocupa</v>
      </c>
      <c r="L48" s="192"/>
      <c r="O48" s="1375"/>
    </row>
    <row r="49" spans="2:15" s="1027" customFormat="1" ht="24.75" customHeight="1" x14ac:dyDescent="0.25">
      <c r="B49" s="1022"/>
      <c r="C49" s="1023"/>
      <c r="D49" s="1624">
        <f>+G49</f>
        <v>45846</v>
      </c>
      <c r="E49" s="1624"/>
      <c r="F49" s="1020"/>
      <c r="G49" s="1624">
        <v>45846</v>
      </c>
      <c r="H49" s="1624"/>
      <c r="I49" s="1020"/>
      <c r="J49" s="1014"/>
      <c r="K49" s="947">
        <f>+G49</f>
        <v>45846</v>
      </c>
      <c r="L49" s="192"/>
      <c r="O49" s="1375"/>
    </row>
    <row r="50" spans="2:15" s="1027" customFormat="1" ht="15.75" x14ac:dyDescent="0.25">
      <c r="B50" s="1022"/>
      <c r="C50" s="1023"/>
      <c r="D50" s="1625" t="s">
        <v>60</v>
      </c>
      <c r="E50" s="1625"/>
      <c r="F50" s="1024"/>
      <c r="G50" s="1625" t="s">
        <v>61</v>
      </c>
      <c r="H50" s="1625"/>
      <c r="I50" s="1025"/>
      <c r="J50" s="1026"/>
      <c r="K50" s="948" t="s">
        <v>62</v>
      </c>
      <c r="L50" s="192"/>
      <c r="O50" s="1375"/>
    </row>
    <row r="51" spans="2:15" s="1031" customFormat="1" ht="15" x14ac:dyDescent="0.25">
      <c r="B51" s="1028"/>
      <c r="C51" s="1029"/>
      <c r="D51" s="1030"/>
      <c r="E51" s="1030"/>
      <c r="F51" s="1030"/>
      <c r="G51" s="1030"/>
      <c r="H51" s="1030"/>
      <c r="I51" s="1030"/>
      <c r="J51" s="1030"/>
      <c r="K51" s="1030"/>
      <c r="L51" s="1030"/>
      <c r="O51" s="1032"/>
    </row>
    <row r="52" spans="2:15" s="1031" customFormat="1" ht="15" x14ac:dyDescent="0.25">
      <c r="O52" s="1032"/>
    </row>
    <row r="53" spans="2:15" s="1031" customFormat="1" ht="15" x14ac:dyDescent="0.25">
      <c r="O53" s="1032"/>
    </row>
    <row r="54" spans="2:15" s="1032" customFormat="1" ht="15" x14ac:dyDescent="0.25"/>
    <row r="55" spans="2:15" s="1032" customFormat="1" ht="15" x14ac:dyDescent="0.25"/>
    <row r="56" spans="2:15" s="1032" customFormat="1" ht="15" x14ac:dyDescent="0.25"/>
    <row r="57" spans="2:15" s="1032" customFormat="1" ht="15" x14ac:dyDescent="0.25"/>
    <row r="58" spans="2:15" s="1032" customFormat="1" ht="15" x14ac:dyDescent="0.25"/>
    <row r="59" spans="2:15" s="1032" customFormat="1" ht="15" x14ac:dyDescent="0.25"/>
    <row r="60" spans="2:15" s="1032" customFormat="1" ht="15" x14ac:dyDescent="0.25"/>
    <row r="61" spans="2:15" s="1032" customFormat="1" ht="15" x14ac:dyDescent="0.25"/>
    <row r="62" spans="2:15" s="1032" customFormat="1" ht="15" x14ac:dyDescent="0.25"/>
    <row r="63" spans="2:15" s="1032" customFormat="1" ht="15" x14ac:dyDescent="0.25"/>
    <row r="64" spans="2:15" s="1032" customFormat="1" ht="15" x14ac:dyDescent="0.25"/>
    <row r="65" s="1032" customFormat="1" ht="15" x14ac:dyDescent="0.25"/>
    <row r="66" s="1032" customFormat="1" ht="15" x14ac:dyDescent="0.25"/>
  </sheetData>
  <mergeCells count="29">
    <mergeCell ref="D48:E48"/>
    <mergeCell ref="G48:H48"/>
    <mergeCell ref="D49:E49"/>
    <mergeCell ref="G49:H49"/>
    <mergeCell ref="D50:E50"/>
    <mergeCell ref="G50:H50"/>
    <mergeCell ref="D47:E47"/>
    <mergeCell ref="G47:H47"/>
    <mergeCell ref="J18:J20"/>
    <mergeCell ref="L18:L20"/>
    <mergeCell ref="G19:G20"/>
    <mergeCell ref="H19:H20"/>
    <mergeCell ref="I19:I20"/>
    <mergeCell ref="K19:K20"/>
    <mergeCell ref="C38:F38"/>
    <mergeCell ref="D45:E45"/>
    <mergeCell ref="G45:H45"/>
    <mergeCell ref="D46:E46"/>
    <mergeCell ref="G46:H46"/>
    <mergeCell ref="C18:C20"/>
    <mergeCell ref="D18:D20"/>
    <mergeCell ref="E18:E20"/>
    <mergeCell ref="F18:F20"/>
    <mergeCell ref="H18:I18"/>
    <mergeCell ref="B7:L7"/>
    <mergeCell ref="B8:L8"/>
    <mergeCell ref="B9:L9"/>
    <mergeCell ref="B10:L10"/>
    <mergeCell ref="G12:I12"/>
  </mergeCells>
  <dataValidations count="2">
    <dataValidation type="list" allowBlank="1" showInputMessage="1" showErrorMessage="1" sqref="G18" xr:uid="{82CD4AB6-2610-4466-9FD3-1972822BA1E7}">
      <formula1>$M$20:$M$31</formula1>
    </dataValidation>
    <dataValidation type="list" allowBlank="1" showInputMessage="1" showErrorMessage="1" sqref="K18" xr:uid="{C50B32AB-A521-46C6-AE2C-ACA5480BAA32}">
      <formula1>$N$20:$N$31</formula1>
    </dataValidation>
  </dataValidations>
  <pageMargins left="0.72" right="0.46" top="0.33" bottom="0.75" header="0.3" footer="0.3"/>
  <pageSetup scale="63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C5014-B2EA-4942-BFB0-6CD01DDDC7B0}">
  <sheetPr>
    <pageSetUpPr fitToPage="1"/>
  </sheetPr>
  <dimension ref="B2:L74"/>
  <sheetViews>
    <sheetView topLeftCell="A7" workbookViewId="0">
      <selection activeCell="H23" sqref="H23"/>
    </sheetView>
  </sheetViews>
  <sheetFormatPr baseColWidth="10" defaultColWidth="17.28515625" defaultRowHeight="15" x14ac:dyDescent="0.25"/>
  <cols>
    <col min="1" max="1" width="3" style="2" customWidth="1"/>
    <col min="2" max="2" width="2.42578125" style="2" customWidth="1"/>
    <col min="3" max="3" width="3.28515625" style="20" bestFit="1" customWidth="1"/>
    <col min="4" max="4" width="15.42578125" style="2" customWidth="1"/>
    <col min="5" max="5" width="18.42578125" style="2" customWidth="1"/>
    <col min="6" max="6" width="17.7109375" style="2" customWidth="1"/>
    <col min="7" max="7" width="39.28515625" style="531" customWidth="1"/>
    <col min="8" max="8" width="17.7109375" style="2" customWidth="1"/>
    <col min="9" max="9" width="16.85546875" style="2" customWidth="1"/>
    <col min="10" max="10" width="16.7109375" style="2" customWidth="1"/>
    <col min="11" max="11" width="15.85546875" style="531" customWidth="1"/>
    <col min="12" max="12" width="2.7109375" style="2" customWidth="1"/>
    <col min="13" max="16384" width="17.28515625" style="2"/>
  </cols>
  <sheetData>
    <row r="2" spans="2:12" x14ac:dyDescent="0.25">
      <c r="B2" s="788"/>
      <c r="C2" s="1039"/>
      <c r="D2" s="1040"/>
      <c r="E2" s="1040"/>
      <c r="F2" s="1040"/>
      <c r="G2" s="1041"/>
      <c r="H2" s="1040"/>
      <c r="I2" s="1040"/>
      <c r="J2" s="1040"/>
      <c r="K2" s="1041"/>
      <c r="L2" s="167"/>
    </row>
    <row r="3" spans="2:12" s="1049" customFormat="1" ht="12.75" x14ac:dyDescent="0.2">
      <c r="B3" s="1042"/>
      <c r="C3" s="1043"/>
      <c r="D3" s="1044"/>
      <c r="E3" s="1044"/>
      <c r="F3" s="1045"/>
      <c r="G3" s="1046"/>
      <c r="H3" s="1044"/>
      <c r="I3" s="1044"/>
      <c r="J3" s="1044"/>
      <c r="K3" s="1047"/>
      <c r="L3" s="1048"/>
    </row>
    <row r="4" spans="2:12" s="1049" customFormat="1" ht="18.75" x14ac:dyDescent="0.3">
      <c r="B4" s="1675"/>
      <c r="C4" s="1676"/>
      <c r="D4" s="1676"/>
      <c r="E4" s="1676"/>
      <c r="F4" s="1676"/>
      <c r="G4" s="1676"/>
      <c r="H4" s="1676"/>
      <c r="I4" s="1676"/>
      <c r="J4" s="1676"/>
      <c r="K4" s="1676"/>
      <c r="L4" s="1677"/>
    </row>
    <row r="5" spans="2:12" s="1049" customFormat="1" ht="18.75" x14ac:dyDescent="0.3">
      <c r="B5" s="1678" t="s">
        <v>18</v>
      </c>
      <c r="C5" s="1679"/>
      <c r="D5" s="1679"/>
      <c r="E5" s="1679"/>
      <c r="F5" s="1679"/>
      <c r="G5" s="1679"/>
      <c r="H5" s="1679"/>
      <c r="I5" s="1679"/>
      <c r="J5" s="1679"/>
      <c r="K5" s="1679"/>
      <c r="L5" s="1680"/>
    </row>
    <row r="6" spans="2:12" s="1049" customFormat="1" ht="15.75" x14ac:dyDescent="0.25">
      <c r="B6" s="1681" t="s">
        <v>2175</v>
      </c>
      <c r="C6" s="1682"/>
      <c r="D6" s="1682"/>
      <c r="E6" s="1682"/>
      <c r="F6" s="1682"/>
      <c r="G6" s="1682"/>
      <c r="H6" s="1682"/>
      <c r="I6" s="1682"/>
      <c r="J6" s="1682"/>
      <c r="K6" s="1682"/>
      <c r="L6" s="1683"/>
    </row>
    <row r="7" spans="2:12" s="1049" customFormat="1" ht="15.75" x14ac:dyDescent="0.25">
      <c r="B7" s="1684" t="s">
        <v>20</v>
      </c>
      <c r="C7" s="1685"/>
      <c r="D7" s="1685"/>
      <c r="E7" s="1685"/>
      <c r="F7" s="1685"/>
      <c r="G7" s="1685"/>
      <c r="H7" s="1685"/>
      <c r="I7" s="1685"/>
      <c r="J7" s="1685"/>
      <c r="K7" s="1685"/>
      <c r="L7" s="1686"/>
    </row>
    <row r="8" spans="2:12" s="1049" customFormat="1" ht="5.25" customHeight="1" x14ac:dyDescent="0.25">
      <c r="B8" s="1687"/>
      <c r="C8" s="1688"/>
      <c r="D8" s="1688"/>
      <c r="E8" s="1688"/>
      <c r="F8" s="1688"/>
      <c r="G8" s="1688"/>
      <c r="H8" s="1688"/>
      <c r="I8" s="1688"/>
      <c r="J8" s="1688"/>
      <c r="K8" s="1688"/>
      <c r="L8" s="1689"/>
    </row>
    <row r="9" spans="2:12" s="1049" customFormat="1" ht="14.25" customHeight="1" x14ac:dyDescent="0.3">
      <c r="B9" s="1042"/>
      <c r="C9" s="1050"/>
      <c r="D9" s="1051"/>
      <c r="E9" s="1052" t="s">
        <v>102</v>
      </c>
      <c r="F9" s="1690" t="str">
        <f>'[1]Datos Generales'!C7</f>
        <v>DIGESETT</v>
      </c>
      <c r="G9" s="1690"/>
      <c r="H9" s="1052" t="s">
        <v>21</v>
      </c>
      <c r="I9" s="1053">
        <f>+'Datos Generales'!C6</f>
        <v>45838</v>
      </c>
      <c r="J9" s="182"/>
      <c r="K9" s="1054"/>
      <c r="L9" s="1048"/>
    </row>
    <row r="10" spans="2:12" s="1049" customFormat="1" ht="4.5" customHeight="1" x14ac:dyDescent="0.3">
      <c r="B10" s="1042"/>
      <c r="C10" s="1050"/>
      <c r="D10" s="1051"/>
      <c r="E10" s="1052"/>
      <c r="F10" s="1055"/>
      <c r="G10" s="1055"/>
      <c r="H10" s="1052"/>
      <c r="I10" s="1056"/>
      <c r="J10" s="182"/>
      <c r="K10" s="1054"/>
      <c r="L10" s="1048"/>
    </row>
    <row r="11" spans="2:12" s="1049" customFormat="1" ht="15" customHeight="1" x14ac:dyDescent="0.3">
      <c r="B11" s="1042"/>
      <c r="C11" s="1050"/>
      <c r="D11" s="1052" t="s">
        <v>23</v>
      </c>
      <c r="E11" s="1057" t="str">
        <f>'[1]Datos Generales'!C8</f>
        <v>0202</v>
      </c>
      <c r="F11" s="1052" t="s">
        <v>103</v>
      </c>
      <c r="G11" s="1057" t="str">
        <f>'[1]Datos Generales'!C9</f>
        <v>02</v>
      </c>
      <c r="H11" s="1052" t="s">
        <v>25</v>
      </c>
      <c r="I11" s="1057" t="str">
        <f>'[1]Datos Generales'!C10</f>
        <v>01</v>
      </c>
      <c r="J11" s="1052" t="s">
        <v>26</v>
      </c>
      <c r="K11" s="1057" t="str">
        <f>'[1]Datos Generales'!C11</f>
        <v>0005</v>
      </c>
      <c r="L11" s="1048"/>
    </row>
    <row r="12" spans="2:12" s="1049" customFormat="1" ht="4.5" customHeight="1" x14ac:dyDescent="0.3">
      <c r="B12" s="1042"/>
      <c r="C12" s="1050"/>
      <c r="D12" s="1051"/>
      <c r="E12" s="1051"/>
      <c r="F12" s="1051"/>
      <c r="G12" s="1058"/>
      <c r="H12" s="1051"/>
      <c r="I12" s="1051"/>
      <c r="J12" s="15"/>
      <c r="K12" s="1059"/>
      <c r="L12" s="1048"/>
    </row>
    <row r="13" spans="2:12" s="1049" customFormat="1" ht="30" x14ac:dyDescent="0.3">
      <c r="B13" s="1042"/>
      <c r="C13" s="1050"/>
      <c r="D13" s="1060" t="s">
        <v>2176</v>
      </c>
      <c r="E13" s="1691"/>
      <c r="F13" s="1691"/>
      <c r="G13" s="1692" t="s">
        <v>2177</v>
      </c>
      <c r="H13" s="1693"/>
      <c r="I13" s="1061" t="s">
        <v>2194</v>
      </c>
      <c r="J13" s="15"/>
      <c r="K13" s="1062"/>
      <c r="L13" s="1048"/>
    </row>
    <row r="14" spans="2:12" s="1049" customFormat="1" ht="9.75" customHeight="1" x14ac:dyDescent="0.3">
      <c r="B14" s="1042"/>
      <c r="C14" s="1050"/>
      <c r="G14" s="1058"/>
      <c r="J14" s="15"/>
      <c r="K14" s="1059"/>
      <c r="L14" s="1048"/>
    </row>
    <row r="15" spans="2:12" s="1065" customFormat="1" ht="28.5" x14ac:dyDescent="0.25">
      <c r="B15" s="1063"/>
      <c r="C15" s="1099" t="s">
        <v>1584</v>
      </c>
      <c r="D15" s="1100" t="s">
        <v>1545</v>
      </c>
      <c r="E15" s="1101" t="s">
        <v>1544</v>
      </c>
      <c r="F15" s="1100" t="s">
        <v>252</v>
      </c>
      <c r="G15" s="1102" t="s">
        <v>2178</v>
      </c>
      <c r="H15" s="1103" t="s">
        <v>118</v>
      </c>
      <c r="I15" s="1103" t="s">
        <v>119</v>
      </c>
      <c r="J15" s="1104" t="s">
        <v>2179</v>
      </c>
      <c r="K15" s="1105" t="s">
        <v>1391</v>
      </c>
      <c r="L15" s="1064"/>
    </row>
    <row r="16" spans="2:12" s="1049" customFormat="1" ht="30" x14ac:dyDescent="0.25">
      <c r="B16" s="1042"/>
      <c r="C16" s="1066">
        <v>1</v>
      </c>
      <c r="D16" s="1067" t="s">
        <v>289</v>
      </c>
      <c r="E16" s="1068" t="s">
        <v>2122</v>
      </c>
      <c r="F16" s="1069" t="s">
        <v>2180</v>
      </c>
      <c r="G16" s="1070" t="s">
        <v>2198</v>
      </c>
      <c r="H16" s="1118">
        <v>4894940.72</v>
      </c>
      <c r="I16" s="1071"/>
      <c r="J16" s="1071" t="s">
        <v>2171</v>
      </c>
      <c r="K16" s="1072"/>
      <c r="L16" s="1048"/>
    </row>
    <row r="17" spans="2:12" s="1049" customFormat="1" ht="15.75" x14ac:dyDescent="0.25">
      <c r="B17" s="1042"/>
      <c r="C17" s="1066"/>
      <c r="D17" s="1067" t="s">
        <v>289</v>
      </c>
      <c r="E17" s="1068" t="s">
        <v>2125</v>
      </c>
      <c r="F17" s="1069" t="s">
        <v>2199</v>
      </c>
      <c r="G17" s="1070" t="s">
        <v>2200</v>
      </c>
      <c r="H17" s="1118">
        <v>15750796.210000001</v>
      </c>
      <c r="I17" s="1071"/>
      <c r="J17" s="1071" t="s">
        <v>2171</v>
      </c>
      <c r="K17" s="1072"/>
      <c r="L17" s="1048"/>
    </row>
    <row r="18" spans="2:12" s="1049" customFormat="1" ht="15.75" x14ac:dyDescent="0.25">
      <c r="B18" s="1042"/>
      <c r="C18" s="1066"/>
      <c r="D18" s="1067" t="s">
        <v>289</v>
      </c>
      <c r="E18" s="1068" t="s">
        <v>2128</v>
      </c>
      <c r="F18" s="1069" t="s">
        <v>2181</v>
      </c>
      <c r="G18" s="1070" t="s">
        <v>2201</v>
      </c>
      <c r="H18" s="1118">
        <v>3750061.24</v>
      </c>
      <c r="I18" s="1071"/>
      <c r="J18" s="1071" t="s">
        <v>2171</v>
      </c>
      <c r="K18" s="1072"/>
      <c r="L18" s="1048"/>
    </row>
    <row r="19" spans="2:12" s="1049" customFormat="1" ht="15.75" x14ac:dyDescent="0.25">
      <c r="B19" s="1042"/>
      <c r="C19" s="1066"/>
      <c r="D19" s="1067" t="s">
        <v>289</v>
      </c>
      <c r="E19" s="1068" t="s">
        <v>2130</v>
      </c>
      <c r="F19" s="1069" t="s">
        <v>2202</v>
      </c>
      <c r="G19" s="1070" t="s">
        <v>2203</v>
      </c>
      <c r="H19" s="1118">
        <v>1119815.58</v>
      </c>
      <c r="I19" s="1071"/>
      <c r="J19" s="1071" t="s">
        <v>2171</v>
      </c>
      <c r="K19" s="1072"/>
      <c r="L19" s="1048"/>
    </row>
    <row r="20" spans="2:12" s="1049" customFormat="1" ht="15.75" x14ac:dyDescent="0.25">
      <c r="B20" s="1042"/>
      <c r="C20" s="1066"/>
      <c r="D20" s="1067" t="s">
        <v>289</v>
      </c>
      <c r="E20" s="1068" t="s">
        <v>2133</v>
      </c>
      <c r="F20" s="1069" t="s">
        <v>2134</v>
      </c>
      <c r="G20" s="1070" t="s">
        <v>2204</v>
      </c>
      <c r="H20" s="1119">
        <v>482055.28</v>
      </c>
      <c r="I20" s="1071"/>
      <c r="J20" s="1071" t="s">
        <v>2171</v>
      </c>
      <c r="K20" s="1072"/>
      <c r="L20" s="1048"/>
    </row>
    <row r="21" spans="2:12" s="1049" customFormat="1" ht="15.75" x14ac:dyDescent="0.25">
      <c r="B21" s="1042"/>
      <c r="C21" s="1066"/>
      <c r="D21" s="1067" t="s">
        <v>289</v>
      </c>
      <c r="E21" s="1068" t="s">
        <v>2136</v>
      </c>
      <c r="F21" s="1069" t="s">
        <v>2182</v>
      </c>
      <c r="G21" s="1070" t="s">
        <v>2205</v>
      </c>
      <c r="H21" s="1119">
        <v>2930307.86</v>
      </c>
      <c r="I21" s="1071"/>
      <c r="J21" s="1071" t="s">
        <v>2171</v>
      </c>
      <c r="K21" s="1072"/>
      <c r="L21" s="1048"/>
    </row>
    <row r="22" spans="2:12" s="1049" customFormat="1" ht="15.75" x14ac:dyDescent="0.25">
      <c r="B22" s="1042"/>
      <c r="C22" s="1066"/>
      <c r="D22" s="1067" t="s">
        <v>289</v>
      </c>
      <c r="E22" s="1068" t="s">
        <v>2139</v>
      </c>
      <c r="F22" s="1069" t="s">
        <v>2140</v>
      </c>
      <c r="G22" s="1070" t="s">
        <v>2206</v>
      </c>
      <c r="H22" s="1119">
        <v>34572.57</v>
      </c>
      <c r="I22" s="1071"/>
      <c r="J22" s="1071" t="s">
        <v>2171</v>
      </c>
      <c r="K22" s="1072"/>
      <c r="L22" s="1048"/>
    </row>
    <row r="23" spans="2:12" s="1049" customFormat="1" ht="15.75" x14ac:dyDescent="0.25">
      <c r="B23" s="1042"/>
      <c r="C23" s="1066"/>
      <c r="D23" s="1067" t="s">
        <v>289</v>
      </c>
      <c r="E23" s="1068" t="s">
        <v>2142</v>
      </c>
      <c r="F23" s="1069" t="s">
        <v>2183</v>
      </c>
      <c r="G23" s="1070" t="s">
        <v>2207</v>
      </c>
      <c r="H23" s="1119">
        <v>53513542.530000001</v>
      </c>
      <c r="I23" s="1071"/>
      <c r="J23" s="1071" t="s">
        <v>2171</v>
      </c>
      <c r="K23" s="1072"/>
      <c r="L23" s="1048"/>
    </row>
    <row r="24" spans="2:12" s="1049" customFormat="1" ht="29.25" customHeight="1" x14ac:dyDescent="0.25">
      <c r="B24" s="1042"/>
      <c r="C24" s="1066"/>
      <c r="D24" s="1067" t="s">
        <v>289</v>
      </c>
      <c r="E24" s="1068" t="s">
        <v>2145</v>
      </c>
      <c r="F24" s="1368" t="s">
        <v>2164</v>
      </c>
      <c r="G24" s="1070" t="s">
        <v>2208</v>
      </c>
      <c r="H24" s="1119">
        <f>117100.85+6521029.21+10393489.17+1593059</f>
        <v>18624678.23</v>
      </c>
      <c r="I24" s="1071"/>
      <c r="J24" s="1071" t="s">
        <v>2171</v>
      </c>
      <c r="K24" s="1072"/>
      <c r="L24" s="1048"/>
    </row>
    <row r="25" spans="2:12" s="1049" customFormat="1" ht="31.5" customHeight="1" x14ac:dyDescent="0.25">
      <c r="B25" s="1042"/>
      <c r="C25" s="1066"/>
      <c r="D25" s="1067" t="s">
        <v>289</v>
      </c>
      <c r="E25" s="1068" t="s">
        <v>2148</v>
      </c>
      <c r="F25" s="1069" t="s">
        <v>2184</v>
      </c>
      <c r="G25" s="1070" t="s">
        <v>2209</v>
      </c>
      <c r="H25" s="1119">
        <v>456643.35</v>
      </c>
      <c r="I25" s="1071"/>
      <c r="J25" s="1071" t="s">
        <v>2171</v>
      </c>
      <c r="K25" s="1072"/>
      <c r="L25" s="1048"/>
    </row>
    <row r="26" spans="2:12" s="1049" customFormat="1" ht="31.5" customHeight="1" x14ac:dyDescent="0.25">
      <c r="B26" s="1042"/>
      <c r="C26" s="1066"/>
      <c r="D26" s="1067" t="s">
        <v>289</v>
      </c>
      <c r="E26" s="1068" t="s">
        <v>2151</v>
      </c>
      <c r="F26" s="1069" t="s">
        <v>2152</v>
      </c>
      <c r="G26" s="1070" t="s">
        <v>2210</v>
      </c>
      <c r="H26" s="1119">
        <v>2928148.77</v>
      </c>
      <c r="I26" s="1071"/>
      <c r="J26" s="1071" t="s">
        <v>2171</v>
      </c>
      <c r="K26" s="1072"/>
      <c r="L26" s="1048"/>
    </row>
    <row r="27" spans="2:12" s="1049" customFormat="1" ht="35.25" customHeight="1" x14ac:dyDescent="0.25">
      <c r="B27" s="1042"/>
      <c r="C27" s="1066"/>
      <c r="D27" s="1067" t="s">
        <v>289</v>
      </c>
      <c r="E27" s="1068" t="s">
        <v>2154</v>
      </c>
      <c r="F27" s="1069" t="s">
        <v>2155</v>
      </c>
      <c r="G27" s="1070" t="s">
        <v>2211</v>
      </c>
      <c r="H27" s="1119">
        <v>18184.5</v>
      </c>
      <c r="I27" s="1071"/>
      <c r="J27" s="1071" t="s">
        <v>2171</v>
      </c>
      <c r="K27" s="1072"/>
      <c r="L27" s="1048"/>
    </row>
    <row r="28" spans="2:12" s="1049" customFormat="1" ht="21" customHeight="1" x14ac:dyDescent="0.25">
      <c r="B28" s="1042"/>
      <c r="C28" s="1066"/>
      <c r="D28" s="1067" t="s">
        <v>289</v>
      </c>
      <c r="E28" s="1068" t="s">
        <v>2157</v>
      </c>
      <c r="F28" s="1069" t="s">
        <v>2158</v>
      </c>
      <c r="G28" s="1070" t="s">
        <v>2212</v>
      </c>
      <c r="H28" s="1119">
        <v>2282793.54</v>
      </c>
      <c r="I28" s="1071"/>
      <c r="J28" s="1071" t="s">
        <v>2171</v>
      </c>
      <c r="K28" s="1072"/>
      <c r="L28" s="1048"/>
    </row>
    <row r="29" spans="2:12" s="1049" customFormat="1" ht="19.5" customHeight="1" x14ac:dyDescent="0.25">
      <c r="B29" s="1042"/>
      <c r="C29" s="1066"/>
      <c r="D29" s="1067" t="s">
        <v>289</v>
      </c>
      <c r="E29" s="1068" t="s">
        <v>2160</v>
      </c>
      <c r="F29" s="1073" t="s">
        <v>2161</v>
      </c>
      <c r="G29" s="1070" t="s">
        <v>2213</v>
      </c>
      <c r="H29" s="1119">
        <v>6705425.2400000002</v>
      </c>
      <c r="I29" s="1071"/>
      <c r="J29" s="1071" t="s">
        <v>2171</v>
      </c>
      <c r="K29" s="1072"/>
      <c r="L29" s="1048"/>
    </row>
    <row r="30" spans="2:12" s="1049" customFormat="1" ht="15.75" x14ac:dyDescent="0.25">
      <c r="B30" s="1042"/>
      <c r="C30" s="1066"/>
      <c r="D30" s="1067" t="s">
        <v>289</v>
      </c>
      <c r="E30" s="1068" t="s">
        <v>2122</v>
      </c>
      <c r="F30" s="1076" t="s">
        <v>2185</v>
      </c>
      <c r="G30" s="1077" t="s">
        <v>2214</v>
      </c>
      <c r="H30" s="1071"/>
      <c r="I30" s="1119">
        <f>+H16</f>
        <v>4894940.72</v>
      </c>
      <c r="J30" s="1071" t="s">
        <v>2171</v>
      </c>
      <c r="K30" s="1072"/>
      <c r="L30" s="1048"/>
    </row>
    <row r="31" spans="2:12" s="1049" customFormat="1" ht="15.75" x14ac:dyDescent="0.25">
      <c r="B31" s="1042"/>
      <c r="C31" s="1066"/>
      <c r="D31" s="1067" t="s">
        <v>289</v>
      </c>
      <c r="E31" s="1068" t="s">
        <v>2125</v>
      </c>
      <c r="F31" s="1076" t="s">
        <v>2186</v>
      </c>
      <c r="G31" s="1078" t="s">
        <v>2215</v>
      </c>
      <c r="H31" s="1071"/>
      <c r="I31" s="1119">
        <f>+H17+H18</f>
        <v>19500857.450000003</v>
      </c>
      <c r="J31" s="1071" t="s">
        <v>2171</v>
      </c>
      <c r="K31" s="1072"/>
      <c r="L31" s="1048"/>
    </row>
    <row r="32" spans="2:12" s="1049" customFormat="1" ht="15.75" x14ac:dyDescent="0.25">
      <c r="B32" s="1042"/>
      <c r="C32" s="1066"/>
      <c r="D32" s="1067" t="s">
        <v>289</v>
      </c>
      <c r="E32" s="1068" t="s">
        <v>2130</v>
      </c>
      <c r="F32" s="1076" t="s">
        <v>2187</v>
      </c>
      <c r="G32" s="1078" t="s">
        <v>2216</v>
      </c>
      <c r="H32" s="1071"/>
      <c r="I32" s="1119">
        <f>+H19</f>
        <v>1119815.58</v>
      </c>
      <c r="J32" s="1071" t="s">
        <v>2171</v>
      </c>
      <c r="K32" s="1072"/>
      <c r="L32" s="1048"/>
    </row>
    <row r="33" spans="2:12" s="1049" customFormat="1" ht="15.75" x14ac:dyDescent="0.25">
      <c r="B33" s="1042"/>
      <c r="C33" s="1066"/>
      <c r="D33" s="1067" t="s">
        <v>289</v>
      </c>
      <c r="E33" s="1068" t="s">
        <v>2133</v>
      </c>
      <c r="F33" s="1076" t="s">
        <v>2217</v>
      </c>
      <c r="G33" s="1078" t="s">
        <v>2218</v>
      </c>
      <c r="H33" s="1071"/>
      <c r="I33" s="1119">
        <f>+H20+H27</f>
        <v>500239.78</v>
      </c>
      <c r="J33" s="1071" t="s">
        <v>2171</v>
      </c>
      <c r="K33" s="1072"/>
      <c r="L33" s="1048"/>
    </row>
    <row r="34" spans="2:12" s="1049" customFormat="1" ht="24" x14ac:dyDescent="0.25">
      <c r="B34" s="1042"/>
      <c r="C34" s="1066"/>
      <c r="D34" s="1067" t="s">
        <v>289</v>
      </c>
      <c r="E34" s="1068" t="s">
        <v>2136</v>
      </c>
      <c r="F34" s="1076" t="s">
        <v>2219</v>
      </c>
      <c r="G34" s="1078" t="s">
        <v>2220</v>
      </c>
      <c r="H34" s="1071"/>
      <c r="I34" s="1119">
        <v>9451337.0700000003</v>
      </c>
      <c r="J34" s="1071" t="s">
        <v>2171</v>
      </c>
      <c r="K34" s="1072"/>
      <c r="L34" s="1048"/>
    </row>
    <row r="35" spans="2:12" s="1049" customFormat="1" ht="24" x14ac:dyDescent="0.25">
      <c r="B35" s="1042"/>
      <c r="C35" s="1066"/>
      <c r="D35" s="1067" t="s">
        <v>289</v>
      </c>
      <c r="E35" s="1068" t="s">
        <v>2142</v>
      </c>
      <c r="F35" s="1076" t="s">
        <v>2188</v>
      </c>
      <c r="G35" s="1078" t="s">
        <v>2221</v>
      </c>
      <c r="H35" s="1071"/>
      <c r="I35" s="1119">
        <f>+H23</f>
        <v>53513542.530000001</v>
      </c>
      <c r="J35" s="1071" t="s">
        <v>2171</v>
      </c>
      <c r="K35" s="1072"/>
      <c r="L35" s="1048"/>
    </row>
    <row r="36" spans="2:12" s="1049" customFormat="1" ht="15.75" x14ac:dyDescent="0.25">
      <c r="B36" s="1042"/>
      <c r="C36" s="1066"/>
      <c r="D36" s="1067" t="s">
        <v>289</v>
      </c>
      <c r="E36" s="1068" t="s">
        <v>2151</v>
      </c>
      <c r="F36" s="1076" t="s">
        <v>2189</v>
      </c>
      <c r="G36" s="1078" t="s">
        <v>2222</v>
      </c>
      <c r="H36" s="1071"/>
      <c r="I36" s="1119">
        <v>22918173.49000001</v>
      </c>
      <c r="J36" s="1071" t="s">
        <v>2171</v>
      </c>
      <c r="K36" s="1072"/>
      <c r="L36" s="1048"/>
    </row>
    <row r="37" spans="2:12" s="1049" customFormat="1" ht="24" x14ac:dyDescent="0.25">
      <c r="B37" s="1042"/>
      <c r="C37" s="1066"/>
      <c r="D37" s="1074" t="s">
        <v>289</v>
      </c>
      <c r="E37" s="1075" t="s">
        <v>2169</v>
      </c>
      <c r="F37" s="1076" t="s">
        <v>2223</v>
      </c>
      <c r="G37" s="1078" t="s">
        <v>2224</v>
      </c>
      <c r="H37" s="1071"/>
      <c r="I37" s="1119">
        <v>1593059</v>
      </c>
      <c r="J37" s="1071" t="s">
        <v>2171</v>
      </c>
      <c r="K37" s="1072"/>
      <c r="L37" s="1048"/>
    </row>
    <row r="38" spans="2:12" s="1049" customFormat="1" ht="102.75" customHeight="1" x14ac:dyDescent="0.25">
      <c r="B38" s="1042"/>
      <c r="C38" s="1066"/>
      <c r="D38" s="1079"/>
      <c r="E38" s="1080"/>
      <c r="F38" s="1106" t="s">
        <v>2838</v>
      </c>
      <c r="G38" s="1106" t="s">
        <v>2839</v>
      </c>
      <c r="H38" s="1071"/>
      <c r="J38" s="1071"/>
      <c r="K38" s="1072"/>
      <c r="L38" s="1048"/>
    </row>
    <row r="39" spans="2:12" s="1049" customFormat="1" ht="18" customHeight="1" x14ac:dyDescent="0.25">
      <c r="B39" s="1042"/>
      <c r="C39" s="1081"/>
      <c r="D39" s="1082"/>
      <c r="E39" s="1083"/>
      <c r="F39" s="1084"/>
      <c r="G39" s="1085"/>
      <c r="H39" s="1086"/>
      <c r="I39" s="1086"/>
      <c r="J39" s="1087"/>
      <c r="K39" s="1088"/>
      <c r="L39" s="1048"/>
    </row>
    <row r="40" spans="2:12" s="1049" customFormat="1" x14ac:dyDescent="0.25">
      <c r="B40" s="1042"/>
      <c r="C40" s="1107"/>
      <c r="D40" s="1108"/>
      <c r="E40" s="1108"/>
      <c r="F40" s="1108"/>
      <c r="G40" s="1109" t="s">
        <v>2190</v>
      </c>
      <c r="H40" s="1110">
        <f>SUM(H16:H37)</f>
        <v>113491965.62</v>
      </c>
      <c r="I40" s="1111">
        <f>SUM(I30:I37)</f>
        <v>113491965.62</v>
      </c>
      <c r="J40" s="1112"/>
      <c r="K40" s="1113"/>
      <c r="L40" s="1048"/>
    </row>
    <row r="41" spans="2:12" s="1049" customFormat="1" ht="12.75" x14ac:dyDescent="0.2">
      <c r="B41" s="1042"/>
      <c r="C41" s="1043"/>
      <c r="D41" s="1044"/>
      <c r="E41" s="1044"/>
      <c r="F41" s="1044"/>
      <c r="G41" s="1047"/>
      <c r="H41" s="1089"/>
      <c r="I41" s="1090"/>
      <c r="J41" s="1044"/>
      <c r="K41" s="1047"/>
      <c r="L41" s="1048"/>
    </row>
    <row r="42" spans="2:12" s="1049" customFormat="1" ht="12.75" x14ac:dyDescent="0.2">
      <c r="B42" s="1042"/>
      <c r="C42" s="1043"/>
      <c r="D42" s="1044"/>
      <c r="E42" s="1044"/>
      <c r="F42" s="1044"/>
      <c r="G42" s="1047"/>
      <c r="H42" s="1089"/>
      <c r="I42" s="1090"/>
      <c r="J42" s="1044"/>
      <c r="K42" s="1047"/>
      <c r="L42" s="1048"/>
    </row>
    <row r="43" spans="2:12" s="1049" customFormat="1" ht="12.75" x14ac:dyDescent="0.2">
      <c r="B43" s="1042"/>
      <c r="C43" s="1043"/>
      <c r="D43" s="1044"/>
      <c r="E43" s="1044"/>
      <c r="F43" s="1044"/>
      <c r="G43" s="1047"/>
      <c r="H43" s="1089"/>
      <c r="I43" s="1090"/>
      <c r="J43" s="1044"/>
      <c r="K43" s="1047"/>
      <c r="L43" s="1048"/>
    </row>
    <row r="44" spans="2:12" s="1049" customFormat="1" ht="15" customHeight="1" x14ac:dyDescent="0.25">
      <c r="B44" s="1042"/>
      <c r="C44" s="1043"/>
      <c r="D44" s="1694" t="s">
        <v>2172</v>
      </c>
      <c r="E44" s="1694"/>
      <c r="F44" s="1091"/>
      <c r="G44" s="1695" t="s">
        <v>2192</v>
      </c>
      <c r="H44" s="1695"/>
      <c r="I44" s="1093"/>
      <c r="J44" s="1696" t="s">
        <v>2193</v>
      </c>
      <c r="K44" s="1696"/>
      <c r="L44" s="1048"/>
    </row>
    <row r="45" spans="2:12" s="1049" customFormat="1" ht="15" customHeight="1" x14ac:dyDescent="0.25">
      <c r="B45" s="1042"/>
      <c r="C45" s="1043"/>
      <c r="D45" s="1672" t="str">
        <f>'[1]Datos Generales'!C16</f>
        <v>Preparado por</v>
      </c>
      <c r="E45" s="1672"/>
      <c r="F45" s="1091"/>
      <c r="G45" s="1673" t="s">
        <v>15</v>
      </c>
      <c r="H45" s="1673"/>
      <c r="I45" s="1092"/>
      <c r="J45" s="1674" t="str">
        <f>'[1]Datos Generales'!E16</f>
        <v>Autorizado por</v>
      </c>
      <c r="K45" s="1674"/>
      <c r="L45" s="1048"/>
    </row>
    <row r="46" spans="2:12" s="1049" customFormat="1" ht="18" customHeight="1" x14ac:dyDescent="0.25">
      <c r="B46" s="1042"/>
      <c r="C46" s="1043"/>
      <c r="D46" s="1696" t="s">
        <v>57</v>
      </c>
      <c r="E46" s="1696"/>
      <c r="F46" s="1091"/>
      <c r="G46" s="1694" t="s">
        <v>152</v>
      </c>
      <c r="H46" s="1694"/>
      <c r="I46" s="1093"/>
      <c r="J46" s="1696" t="s">
        <v>2191</v>
      </c>
      <c r="K46" s="1696"/>
      <c r="L46" s="1048"/>
    </row>
    <row r="47" spans="2:12" s="1049" customFormat="1" ht="15" customHeight="1" x14ac:dyDescent="0.25">
      <c r="B47" s="1042"/>
      <c r="C47" s="1043"/>
      <c r="D47" s="1672" t="str">
        <f>'[1]Datos Generales'!C17</f>
        <v>Puesto que ocupa</v>
      </c>
      <c r="E47" s="1672"/>
      <c r="F47" s="1091"/>
      <c r="G47" s="1673" t="str">
        <f>'[1]Datos Generales'!D17</f>
        <v>Puesto que ocupa</v>
      </c>
      <c r="H47" s="1673"/>
      <c r="J47" s="1674" t="str">
        <f>'[1]Datos Generales'!E17</f>
        <v>Puesto que ocupa</v>
      </c>
      <c r="K47" s="1674"/>
      <c r="L47" s="1048"/>
    </row>
    <row r="48" spans="2:12" s="1049" customFormat="1" ht="16.5" customHeight="1" x14ac:dyDescent="0.25">
      <c r="B48" s="1042"/>
      <c r="C48" s="1043"/>
      <c r="D48" s="1697">
        <v>45847</v>
      </c>
      <c r="E48" s="1697"/>
      <c r="F48" s="1091"/>
      <c r="G48" s="1697">
        <f>+D48</f>
        <v>45847</v>
      </c>
      <c r="H48" s="1697"/>
      <c r="I48" s="508"/>
      <c r="J48" s="1697">
        <f>+G48</f>
        <v>45847</v>
      </c>
      <c r="K48" s="1697"/>
      <c r="L48" s="1048"/>
    </row>
    <row r="49" spans="2:12" s="1049" customFormat="1" ht="15" customHeight="1" x14ac:dyDescent="0.25">
      <c r="B49" s="1042"/>
      <c r="C49" s="1043"/>
      <c r="D49" s="1672" t="s">
        <v>60</v>
      </c>
      <c r="E49" s="1672"/>
      <c r="F49" s="1091"/>
      <c r="G49" s="1673" t="s">
        <v>61</v>
      </c>
      <c r="H49" s="1673"/>
      <c r="J49" s="1674" t="s">
        <v>62</v>
      </c>
      <c r="K49" s="1674"/>
      <c r="L49" s="1048"/>
    </row>
    <row r="50" spans="2:12" x14ac:dyDescent="0.25">
      <c r="B50" s="162"/>
      <c r="C50" s="1094"/>
      <c r="D50" s="1095"/>
      <c r="E50" s="707"/>
      <c r="F50" s="1095"/>
      <c r="G50" s="1096"/>
      <c r="H50" s="1095"/>
      <c r="I50" s="1095"/>
      <c r="J50" s="1095"/>
      <c r="K50" s="1096"/>
      <c r="L50" s="163"/>
    </row>
    <row r="51" spans="2:12" x14ac:dyDescent="0.25">
      <c r="C51" s="1097"/>
      <c r="D51" s="1049"/>
      <c r="E51" s="1049"/>
      <c r="F51" s="1049"/>
      <c r="G51" s="1098"/>
      <c r="H51" s="1049"/>
      <c r="I51" s="1049"/>
      <c r="J51" s="1049"/>
      <c r="K51" s="1098"/>
    </row>
    <row r="54" spans="2:12" customFormat="1" x14ac:dyDescent="0.25">
      <c r="C54" s="673"/>
    </row>
    <row r="55" spans="2:12" customFormat="1" x14ac:dyDescent="0.25">
      <c r="C55" s="673"/>
    </row>
    <row r="56" spans="2:12" customFormat="1" x14ac:dyDescent="0.25">
      <c r="C56" s="673"/>
    </row>
    <row r="57" spans="2:12" customFormat="1" x14ac:dyDescent="0.25">
      <c r="C57" s="673"/>
    </row>
    <row r="58" spans="2:12" customFormat="1" x14ac:dyDescent="0.25">
      <c r="C58" s="673"/>
    </row>
    <row r="59" spans="2:12" customFormat="1" x14ac:dyDescent="0.25">
      <c r="C59" s="673"/>
    </row>
    <row r="60" spans="2:12" customFormat="1" x14ac:dyDescent="0.25">
      <c r="C60" s="673"/>
    </row>
    <row r="61" spans="2:12" customFormat="1" x14ac:dyDescent="0.25">
      <c r="C61" s="673"/>
    </row>
    <row r="62" spans="2:12" customFormat="1" x14ac:dyDescent="0.25">
      <c r="C62" s="673"/>
    </row>
    <row r="63" spans="2:12" customFormat="1" x14ac:dyDescent="0.25">
      <c r="C63" s="673"/>
    </row>
    <row r="64" spans="2:12" customFormat="1" x14ac:dyDescent="0.25">
      <c r="C64" s="673"/>
    </row>
    <row r="65" spans="3:6" customFormat="1" x14ac:dyDescent="0.25">
      <c r="C65" s="673"/>
    </row>
    <row r="66" spans="3:6" customFormat="1" x14ac:dyDescent="0.25">
      <c r="C66" s="673"/>
    </row>
    <row r="67" spans="3:6" customFormat="1" x14ac:dyDescent="0.25">
      <c r="C67" s="673"/>
    </row>
    <row r="68" spans="3:6" customFormat="1" x14ac:dyDescent="0.25">
      <c r="C68" s="673"/>
    </row>
    <row r="69" spans="3:6" x14ac:dyDescent="0.25">
      <c r="C69" s="490"/>
      <c r="D69" s="716"/>
      <c r="E69"/>
      <c r="F69"/>
    </row>
    <row r="70" spans="3:6" x14ac:dyDescent="0.25">
      <c r="C70" s="490"/>
      <c r="D70" s="716"/>
      <c r="E70"/>
      <c r="F70"/>
    </row>
    <row r="71" spans="3:6" x14ac:dyDescent="0.25">
      <c r="C71" s="490"/>
      <c r="D71" s="716"/>
      <c r="E71"/>
      <c r="F71"/>
    </row>
    <row r="72" spans="3:6" x14ac:dyDescent="0.25">
      <c r="C72" s="490"/>
      <c r="D72" s="716"/>
      <c r="E72"/>
      <c r="F72"/>
    </row>
    <row r="73" spans="3:6" x14ac:dyDescent="0.25">
      <c r="C73" s="490"/>
      <c r="D73" s="716"/>
      <c r="E73"/>
      <c r="F73"/>
    </row>
    <row r="74" spans="3:6" x14ac:dyDescent="0.25">
      <c r="C74" s="490"/>
      <c r="D74" s="716"/>
      <c r="E74"/>
      <c r="F74"/>
    </row>
  </sheetData>
  <mergeCells count="26">
    <mergeCell ref="D48:E48"/>
    <mergeCell ref="G48:H48"/>
    <mergeCell ref="J48:K48"/>
    <mergeCell ref="D49:E49"/>
    <mergeCell ref="G49:H49"/>
    <mergeCell ref="J49:K49"/>
    <mergeCell ref="D46:E46"/>
    <mergeCell ref="G46:H46"/>
    <mergeCell ref="J46:K46"/>
    <mergeCell ref="D47:E47"/>
    <mergeCell ref="G47:H47"/>
    <mergeCell ref="J47:K47"/>
    <mergeCell ref="D45:E45"/>
    <mergeCell ref="G45:H45"/>
    <mergeCell ref="J45:K45"/>
    <mergeCell ref="B4:L4"/>
    <mergeCell ref="B5:L5"/>
    <mergeCell ref="B6:L6"/>
    <mergeCell ref="B7:L7"/>
    <mergeCell ref="B8:L8"/>
    <mergeCell ref="F9:G9"/>
    <mergeCell ref="E13:F13"/>
    <mergeCell ref="G13:H13"/>
    <mergeCell ref="D44:E44"/>
    <mergeCell ref="G44:H44"/>
    <mergeCell ref="J44:K44"/>
  </mergeCells>
  <pageMargins left="0.89" right="0.75" top="0.26" bottom="0.75" header="0.3" footer="0.3"/>
  <pageSetup paperSize="5" scale="93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D978-F928-41B9-A80A-8584E38081F1}">
  <dimension ref="B1:L373"/>
  <sheetViews>
    <sheetView topLeftCell="A90" workbookViewId="0">
      <selection activeCell="I112" sqref="I112"/>
    </sheetView>
  </sheetViews>
  <sheetFormatPr baseColWidth="10" defaultColWidth="11.42578125" defaultRowHeight="15" x14ac:dyDescent="0.25"/>
  <cols>
    <col min="1" max="1" width="6.140625" style="594" customWidth="1"/>
    <col min="2" max="2" width="5.5703125" style="594" customWidth="1"/>
    <col min="3" max="3" width="19.42578125" style="1149" customWidth="1"/>
    <col min="4" max="4" width="16.7109375" style="1149" customWidth="1"/>
    <col min="5" max="5" width="14.42578125" style="1150" customWidth="1"/>
    <col min="6" max="6" width="33.5703125" style="594" customWidth="1"/>
    <col min="7" max="7" width="10.28515625" style="594" customWidth="1"/>
    <col min="8" max="8" width="8.7109375" style="594" customWidth="1"/>
    <col min="9" max="9" width="11.5703125" style="594" customWidth="1"/>
    <col min="10" max="10" width="16.85546875" style="594" customWidth="1"/>
    <col min="11" max="16384" width="11.42578125" style="594"/>
  </cols>
  <sheetData>
    <row r="1" spans="2:10" x14ac:dyDescent="0.25">
      <c r="B1"/>
      <c r="C1" s="673"/>
      <c r="D1" s="673"/>
      <c r="E1" s="1121"/>
      <c r="F1"/>
      <c r="G1"/>
      <c r="H1"/>
      <c r="I1"/>
      <c r="J1"/>
    </row>
    <row r="2" spans="2:10" x14ac:dyDescent="0.25">
      <c r="B2"/>
      <c r="C2" s="673"/>
      <c r="D2" s="673"/>
      <c r="E2" s="1121"/>
      <c r="F2"/>
      <c r="G2"/>
      <c r="H2"/>
      <c r="I2"/>
      <c r="J2"/>
    </row>
    <row r="3" spans="2:10" x14ac:dyDescent="0.25">
      <c r="B3"/>
      <c r="C3" s="673"/>
      <c r="D3" s="673"/>
      <c r="E3" s="1121"/>
      <c r="F3"/>
      <c r="G3"/>
      <c r="H3"/>
      <c r="I3"/>
      <c r="J3"/>
    </row>
    <row r="4" spans="2:10" x14ac:dyDescent="0.25">
      <c r="B4"/>
      <c r="C4" s="673"/>
      <c r="D4" s="673"/>
      <c r="E4" s="1121"/>
      <c r="F4"/>
      <c r="G4"/>
      <c r="H4"/>
      <c r="I4"/>
      <c r="J4"/>
    </row>
    <row r="5" spans="2:10" x14ac:dyDescent="0.25">
      <c r="B5"/>
      <c r="C5" s="673"/>
      <c r="D5" s="673"/>
      <c r="E5" s="1121"/>
      <c r="F5"/>
      <c r="G5"/>
      <c r="H5"/>
      <c r="I5"/>
      <c r="J5"/>
    </row>
    <row r="6" spans="2:10" x14ac:dyDescent="0.25">
      <c r="B6" s="1122"/>
      <c r="C6" s="1123"/>
      <c r="D6" s="1123"/>
      <c r="E6" s="1124"/>
      <c r="F6" s="1122"/>
      <c r="G6" s="1122"/>
      <c r="H6" s="1122"/>
      <c r="I6" s="1122"/>
      <c r="J6" s="1122"/>
    </row>
    <row r="7" spans="2:10" ht="11.25" customHeight="1" x14ac:dyDescent="0.25">
      <c r="B7" s="1125" t="s">
        <v>2227</v>
      </c>
      <c r="C7" s="1125"/>
      <c r="D7" s="1125"/>
      <c r="E7" s="1125"/>
      <c r="F7" s="1125"/>
      <c r="G7" s="1125"/>
      <c r="H7" s="1125"/>
      <c r="I7" s="1125"/>
      <c r="J7" s="1125"/>
    </row>
    <row r="8" spans="2:10" ht="15.75" x14ac:dyDescent="0.25">
      <c r="B8" s="1700" t="s">
        <v>2228</v>
      </c>
      <c r="C8" s="1700"/>
      <c r="D8" s="1700"/>
      <c r="E8" s="1700"/>
      <c r="F8" s="1700"/>
      <c r="G8" s="1700"/>
      <c r="H8" s="1700"/>
      <c r="I8" s="1700"/>
      <c r="J8" s="1700"/>
    </row>
    <row r="9" spans="2:10" ht="15.75" x14ac:dyDescent="0.25">
      <c r="B9" s="1701" t="s">
        <v>2229</v>
      </c>
      <c r="C9" s="1701"/>
      <c r="D9" s="1701"/>
      <c r="E9" s="1701"/>
      <c r="F9" s="1701"/>
      <c r="G9" s="1701"/>
      <c r="H9" s="1701"/>
      <c r="I9" s="1701"/>
      <c r="J9" s="1701"/>
    </row>
    <row r="10" spans="2:10" s="1126" customFormat="1" ht="15" customHeight="1" x14ac:dyDescent="0.25">
      <c r="B10" s="1702" t="str">
        <f>+[6]LIMPIEZA!A12</f>
        <v>Al 30 de junio 2025</v>
      </c>
      <c r="C10" s="1702"/>
      <c r="D10" s="1702"/>
      <c r="E10" s="1702"/>
      <c r="F10" s="1702"/>
      <c r="G10" s="1702"/>
      <c r="H10" s="1702"/>
      <c r="I10" s="1702"/>
      <c r="J10" s="1702"/>
    </row>
    <row r="11" spans="2:10" s="1126" customFormat="1" ht="57.75" customHeight="1" x14ac:dyDescent="0.25">
      <c r="B11" s="1127" t="s">
        <v>2230</v>
      </c>
      <c r="C11" s="1128" t="s">
        <v>2231</v>
      </c>
      <c r="D11" s="1128" t="s">
        <v>2232</v>
      </c>
      <c r="E11" s="1129" t="s">
        <v>2233</v>
      </c>
      <c r="F11" s="1130" t="s">
        <v>2234</v>
      </c>
      <c r="G11" s="1703" t="s">
        <v>2235</v>
      </c>
      <c r="H11" s="1704"/>
      <c r="I11" s="1131" t="s">
        <v>2236</v>
      </c>
      <c r="J11" s="1127" t="s">
        <v>2237</v>
      </c>
    </row>
    <row r="12" spans="2:10" s="1138" customFormat="1" ht="13.5" customHeight="1" x14ac:dyDescent="0.25">
      <c r="B12" s="1132">
        <v>1</v>
      </c>
      <c r="C12" s="1133">
        <v>45457</v>
      </c>
      <c r="D12" s="1133">
        <v>45457</v>
      </c>
      <c r="E12" s="1134" t="s">
        <v>2238</v>
      </c>
      <c r="F12" s="1135" t="s">
        <v>2239</v>
      </c>
      <c r="G12" s="1132">
        <v>206</v>
      </c>
      <c r="H12" s="1132" t="s">
        <v>2240</v>
      </c>
      <c r="I12" s="1136">
        <v>536.9</v>
      </c>
      <c r="J12" s="1137">
        <f>+G12*I12</f>
        <v>110601.4</v>
      </c>
    </row>
    <row r="13" spans="2:10" s="1138" customFormat="1" ht="12.75" customHeight="1" x14ac:dyDescent="0.25">
      <c r="B13" s="1132">
        <v>2</v>
      </c>
      <c r="C13" s="1133">
        <v>45457</v>
      </c>
      <c r="D13" s="1133">
        <v>45457</v>
      </c>
      <c r="E13" s="1134" t="s">
        <v>2241</v>
      </c>
      <c r="F13" s="1135" t="s">
        <v>2242</v>
      </c>
      <c r="G13" s="1132">
        <v>351</v>
      </c>
      <c r="H13" s="1132" t="s">
        <v>2240</v>
      </c>
      <c r="I13" s="1136">
        <v>702.69</v>
      </c>
      <c r="J13" s="1137">
        <f t="shared" ref="J13:J76" si="0">+G13*I13</f>
        <v>246644.19000000003</v>
      </c>
    </row>
    <row r="14" spans="2:10" s="1138" customFormat="1" ht="12.75" customHeight="1" x14ac:dyDescent="0.25">
      <c r="B14" s="1132">
        <v>3</v>
      </c>
      <c r="C14" s="1133">
        <v>45833</v>
      </c>
      <c r="D14" s="1133">
        <v>45833</v>
      </c>
      <c r="E14" s="1134" t="s">
        <v>2243</v>
      </c>
      <c r="F14" s="1135" t="s">
        <v>2244</v>
      </c>
      <c r="G14" s="1132">
        <v>100</v>
      </c>
      <c r="H14" s="1132" t="s">
        <v>2240</v>
      </c>
      <c r="I14" s="1136">
        <v>572.29999999999995</v>
      </c>
      <c r="J14" s="1137">
        <f t="shared" si="0"/>
        <v>57229.999999999993</v>
      </c>
    </row>
    <row r="15" spans="2:10" s="1138" customFormat="1" ht="12.75" customHeight="1" x14ac:dyDescent="0.25">
      <c r="B15" s="1132">
        <v>4</v>
      </c>
      <c r="C15" s="1133">
        <v>45833</v>
      </c>
      <c r="D15" s="1133">
        <v>45833</v>
      </c>
      <c r="E15" s="1134" t="s">
        <v>2245</v>
      </c>
      <c r="F15" s="1135" t="s">
        <v>2246</v>
      </c>
      <c r="G15" s="1132">
        <v>271</v>
      </c>
      <c r="H15" s="1132" t="s">
        <v>2247</v>
      </c>
      <c r="I15" s="1136">
        <v>45.73</v>
      </c>
      <c r="J15" s="1137">
        <f t="shared" si="0"/>
        <v>12392.83</v>
      </c>
    </row>
    <row r="16" spans="2:10" s="1138" customFormat="1" ht="12.75" customHeight="1" x14ac:dyDescent="0.25">
      <c r="B16" s="1132">
        <v>5</v>
      </c>
      <c r="C16" s="1133">
        <v>45617</v>
      </c>
      <c r="D16" s="1133">
        <v>45617</v>
      </c>
      <c r="E16" s="1134" t="s">
        <v>2248</v>
      </c>
      <c r="F16" s="1135" t="s">
        <v>2249</v>
      </c>
      <c r="G16" s="1132">
        <v>123</v>
      </c>
      <c r="H16" s="1132" t="s">
        <v>2250</v>
      </c>
      <c r="I16" s="1136">
        <v>160.55000000000001</v>
      </c>
      <c r="J16" s="1137">
        <f t="shared" si="0"/>
        <v>19747.650000000001</v>
      </c>
    </row>
    <row r="17" spans="2:10" s="1138" customFormat="1" ht="12.75" customHeight="1" x14ac:dyDescent="0.25">
      <c r="B17" s="1132">
        <v>6</v>
      </c>
      <c r="C17" s="1133">
        <v>45833</v>
      </c>
      <c r="D17" s="1133">
        <v>45833</v>
      </c>
      <c r="E17" s="1134" t="s">
        <v>2251</v>
      </c>
      <c r="F17" s="1135" t="s">
        <v>2252</v>
      </c>
      <c r="G17" s="1132">
        <v>300</v>
      </c>
      <c r="H17" s="1132" t="s">
        <v>2247</v>
      </c>
      <c r="I17" s="1136">
        <v>137</v>
      </c>
      <c r="J17" s="1137">
        <f t="shared" si="0"/>
        <v>41100</v>
      </c>
    </row>
    <row r="18" spans="2:10" s="1138" customFormat="1" ht="12.75" customHeight="1" x14ac:dyDescent="0.25">
      <c r="B18" s="1132">
        <v>7</v>
      </c>
      <c r="C18" s="1133">
        <v>45833</v>
      </c>
      <c r="D18" s="1133">
        <v>45833</v>
      </c>
      <c r="E18" s="1134" t="s">
        <v>2253</v>
      </c>
      <c r="F18" s="1135" t="s">
        <v>2254</v>
      </c>
      <c r="G18" s="1132">
        <v>50</v>
      </c>
      <c r="H18" s="1132" t="s">
        <v>2247</v>
      </c>
      <c r="I18" s="1136">
        <v>2655</v>
      </c>
      <c r="J18" s="1137">
        <f t="shared" si="0"/>
        <v>132750</v>
      </c>
    </row>
    <row r="19" spans="2:10" s="1138" customFormat="1" ht="12.75" customHeight="1" x14ac:dyDescent="0.25">
      <c r="B19" s="1132">
        <v>8</v>
      </c>
      <c r="C19" s="1133">
        <v>45527</v>
      </c>
      <c r="D19" s="1133">
        <v>45527</v>
      </c>
      <c r="E19" s="1134" t="s">
        <v>2255</v>
      </c>
      <c r="F19" s="1135" t="s">
        <v>2256</v>
      </c>
      <c r="G19" s="1132">
        <v>900</v>
      </c>
      <c r="H19" s="1132" t="s">
        <v>2240</v>
      </c>
      <c r="I19" s="1136">
        <v>649</v>
      </c>
      <c r="J19" s="1137">
        <f t="shared" si="0"/>
        <v>584100</v>
      </c>
    </row>
    <row r="20" spans="2:10" s="1138" customFormat="1" ht="12.75" customHeight="1" x14ac:dyDescent="0.25">
      <c r="B20" s="1132">
        <v>9</v>
      </c>
      <c r="C20" s="1133">
        <v>45527</v>
      </c>
      <c r="D20" s="1133">
        <v>45527</v>
      </c>
      <c r="E20" s="1134" t="s">
        <v>2257</v>
      </c>
      <c r="F20" s="1135" t="s">
        <v>2258</v>
      </c>
      <c r="G20" s="1132">
        <v>602</v>
      </c>
      <c r="H20" s="1132" t="s">
        <v>2240</v>
      </c>
      <c r="I20" s="1136">
        <v>79</v>
      </c>
      <c r="J20" s="1137">
        <f t="shared" si="0"/>
        <v>47558</v>
      </c>
    </row>
    <row r="21" spans="2:10" s="1138" customFormat="1" ht="12.75" customHeight="1" x14ac:dyDescent="0.25">
      <c r="B21" s="1132">
        <v>10</v>
      </c>
      <c r="C21" s="1133">
        <v>45230</v>
      </c>
      <c r="D21" s="1133">
        <v>45230</v>
      </c>
      <c r="E21" s="1134" t="s">
        <v>2259</v>
      </c>
      <c r="F21" s="1135" t="s">
        <v>2260</v>
      </c>
      <c r="G21" s="1132">
        <v>834</v>
      </c>
      <c r="H21" s="1132" t="s">
        <v>2240</v>
      </c>
      <c r="I21" s="1136">
        <v>14.4998416666</v>
      </c>
      <c r="J21" s="1137">
        <f t="shared" si="0"/>
        <v>12092.867949944401</v>
      </c>
    </row>
    <row r="22" spans="2:10" s="1138" customFormat="1" ht="12.75" customHeight="1" x14ac:dyDescent="0.25">
      <c r="B22" s="1132">
        <v>11</v>
      </c>
      <c r="C22" s="1133">
        <v>45230</v>
      </c>
      <c r="D22" s="1133">
        <v>45230</v>
      </c>
      <c r="E22" s="1134" t="s">
        <v>2259</v>
      </c>
      <c r="F22" s="1135" t="s">
        <v>2261</v>
      </c>
      <c r="G22" s="1132">
        <v>3480</v>
      </c>
      <c r="H22" s="1132" t="s">
        <v>2240</v>
      </c>
      <c r="I22" s="1136">
        <v>14.4998416666</v>
      </c>
      <c r="J22" s="1137">
        <f t="shared" si="0"/>
        <v>50459.448999767999</v>
      </c>
    </row>
    <row r="23" spans="2:10" s="1138" customFormat="1" ht="12.75" customHeight="1" x14ac:dyDescent="0.25">
      <c r="B23" s="1132">
        <v>12</v>
      </c>
      <c r="C23" s="1133">
        <v>45420</v>
      </c>
      <c r="D23" s="1133">
        <v>45420</v>
      </c>
      <c r="E23" s="1134" t="s">
        <v>2262</v>
      </c>
      <c r="F23" s="1135" t="s">
        <v>2263</v>
      </c>
      <c r="G23" s="1132">
        <v>18</v>
      </c>
      <c r="H23" s="1132" t="s">
        <v>2240</v>
      </c>
      <c r="I23" s="1136">
        <v>10750.8</v>
      </c>
      <c r="J23" s="1137">
        <f t="shared" si="0"/>
        <v>193514.4</v>
      </c>
    </row>
    <row r="24" spans="2:10" s="1138" customFormat="1" ht="12.75" customHeight="1" x14ac:dyDescent="0.25">
      <c r="B24" s="1132">
        <v>13</v>
      </c>
      <c r="C24" s="1133">
        <v>45617</v>
      </c>
      <c r="D24" s="1133">
        <v>45617</v>
      </c>
      <c r="E24" s="1134" t="s">
        <v>2264</v>
      </c>
      <c r="F24" s="1135" t="s">
        <v>2265</v>
      </c>
      <c r="G24" s="1132">
        <v>79</v>
      </c>
      <c r="H24" s="1132" t="s">
        <v>2266</v>
      </c>
      <c r="I24" s="1136">
        <v>83.49</v>
      </c>
      <c r="J24" s="1137">
        <f t="shared" si="0"/>
        <v>6595.71</v>
      </c>
    </row>
    <row r="25" spans="2:10" s="1138" customFormat="1" ht="12.75" customHeight="1" x14ac:dyDescent="0.25">
      <c r="B25" s="1132">
        <v>14</v>
      </c>
      <c r="C25" s="1133">
        <v>45833</v>
      </c>
      <c r="D25" s="1133">
        <v>45833</v>
      </c>
      <c r="E25" s="1134" t="s">
        <v>2264</v>
      </c>
      <c r="F25" s="1135" t="s">
        <v>2267</v>
      </c>
      <c r="G25" s="1132">
        <v>300</v>
      </c>
      <c r="H25" s="1132" t="s">
        <v>2240</v>
      </c>
      <c r="I25" s="1136">
        <v>108.68</v>
      </c>
      <c r="J25" s="1137">
        <f t="shared" si="0"/>
        <v>32604.000000000004</v>
      </c>
    </row>
    <row r="26" spans="2:10" s="1138" customFormat="1" ht="12.75" customHeight="1" x14ac:dyDescent="0.25">
      <c r="B26" s="1132">
        <v>15</v>
      </c>
      <c r="C26" s="1133">
        <v>45833</v>
      </c>
      <c r="D26" s="1133">
        <v>45813</v>
      </c>
      <c r="E26" s="1134" t="s">
        <v>2268</v>
      </c>
      <c r="F26" s="1135" t="s">
        <v>2269</v>
      </c>
      <c r="G26" s="1132">
        <v>200</v>
      </c>
      <c r="H26" s="1132" t="s">
        <v>2240</v>
      </c>
      <c r="I26" s="1136">
        <v>96.76</v>
      </c>
      <c r="J26" s="1137">
        <f t="shared" si="0"/>
        <v>19352</v>
      </c>
    </row>
    <row r="27" spans="2:10" s="1138" customFormat="1" ht="12.75" customHeight="1" x14ac:dyDescent="0.25">
      <c r="B27" s="1132">
        <v>16</v>
      </c>
      <c r="C27" s="1133">
        <v>45833</v>
      </c>
      <c r="D27" s="1133">
        <v>45833</v>
      </c>
      <c r="E27" s="1134" t="s">
        <v>2270</v>
      </c>
      <c r="F27" s="1135" t="s">
        <v>2271</v>
      </c>
      <c r="G27" s="1132">
        <v>156</v>
      </c>
      <c r="H27" s="1132" t="s">
        <v>2240</v>
      </c>
      <c r="I27" s="1136">
        <v>30.09</v>
      </c>
      <c r="J27" s="1137">
        <f t="shared" si="0"/>
        <v>4694.04</v>
      </c>
    </row>
    <row r="28" spans="2:10" s="1138" customFormat="1" ht="12.75" customHeight="1" x14ac:dyDescent="0.25">
      <c r="B28" s="1132">
        <v>17</v>
      </c>
      <c r="C28" s="1133">
        <v>44748</v>
      </c>
      <c r="D28" s="1133">
        <v>44748</v>
      </c>
      <c r="E28" s="1134" t="s">
        <v>2272</v>
      </c>
      <c r="F28" s="1135" t="s">
        <v>2273</v>
      </c>
      <c r="G28" s="1132">
        <v>915</v>
      </c>
      <c r="H28" s="1132" t="s">
        <v>2274</v>
      </c>
      <c r="I28" s="1136">
        <v>14.75</v>
      </c>
      <c r="J28" s="1137">
        <f t="shared" si="0"/>
        <v>13496.25</v>
      </c>
    </row>
    <row r="29" spans="2:10" s="1138" customFormat="1" ht="12.75" customHeight="1" x14ac:dyDescent="0.25">
      <c r="B29" s="1132">
        <v>18</v>
      </c>
      <c r="C29" s="1133">
        <v>45833</v>
      </c>
      <c r="D29" s="1133">
        <v>45833</v>
      </c>
      <c r="E29" s="1134" t="s">
        <v>2275</v>
      </c>
      <c r="F29" s="1135" t="s">
        <v>2276</v>
      </c>
      <c r="G29" s="1132">
        <v>225</v>
      </c>
      <c r="H29" s="1132" t="s">
        <v>2240</v>
      </c>
      <c r="I29" s="1136">
        <v>16.52</v>
      </c>
      <c r="J29" s="1137">
        <f t="shared" si="0"/>
        <v>3717</v>
      </c>
    </row>
    <row r="30" spans="2:10" s="1138" customFormat="1" ht="12.75" customHeight="1" x14ac:dyDescent="0.25">
      <c r="B30" s="1132">
        <v>19</v>
      </c>
      <c r="C30" s="1133">
        <v>45446</v>
      </c>
      <c r="D30" s="1133">
        <v>45446</v>
      </c>
      <c r="E30" s="1134" t="s">
        <v>2277</v>
      </c>
      <c r="F30" s="1135" t="s">
        <v>2278</v>
      </c>
      <c r="G30" s="1132">
        <v>495</v>
      </c>
      <c r="H30" s="1132" t="s">
        <v>2240</v>
      </c>
      <c r="I30" s="1136">
        <v>55</v>
      </c>
      <c r="J30" s="1137">
        <f t="shared" si="0"/>
        <v>27225</v>
      </c>
    </row>
    <row r="31" spans="2:10" s="1138" customFormat="1" ht="12.75" customHeight="1" x14ac:dyDescent="0.25">
      <c r="B31" s="1132">
        <v>20</v>
      </c>
      <c r="C31" s="1133">
        <v>45457</v>
      </c>
      <c r="D31" s="1133">
        <v>45457</v>
      </c>
      <c r="E31" s="1134" t="s">
        <v>2279</v>
      </c>
      <c r="F31" s="1135" t="s">
        <v>2280</v>
      </c>
      <c r="G31" s="1132">
        <v>1448</v>
      </c>
      <c r="H31" s="1132" t="s">
        <v>2240</v>
      </c>
      <c r="I31" s="1136">
        <v>188.8</v>
      </c>
      <c r="J31" s="1137">
        <f t="shared" si="0"/>
        <v>273382.40000000002</v>
      </c>
    </row>
    <row r="32" spans="2:10" s="1138" customFormat="1" ht="12.75" customHeight="1" x14ac:dyDescent="0.25">
      <c r="B32" s="1132">
        <v>21</v>
      </c>
      <c r="C32" s="1133">
        <v>45833</v>
      </c>
      <c r="D32" s="1133">
        <v>45833</v>
      </c>
      <c r="E32" s="1134" t="s">
        <v>2279</v>
      </c>
      <c r="F32" s="1135" t="s">
        <v>2281</v>
      </c>
      <c r="G32" s="1132">
        <v>250</v>
      </c>
      <c r="H32" s="1132" t="s">
        <v>2240</v>
      </c>
      <c r="I32" s="1136">
        <v>188.8</v>
      </c>
      <c r="J32" s="1137">
        <f t="shared" si="0"/>
        <v>47200</v>
      </c>
    </row>
    <row r="33" spans="2:10" s="1138" customFormat="1" ht="12.75" customHeight="1" x14ac:dyDescent="0.25">
      <c r="B33" s="1132">
        <v>22</v>
      </c>
      <c r="C33" s="1133">
        <v>45617</v>
      </c>
      <c r="D33" s="1133">
        <v>45617</v>
      </c>
      <c r="E33" s="1134" t="s">
        <v>2277</v>
      </c>
      <c r="F33" s="1135" t="s">
        <v>2282</v>
      </c>
      <c r="G33" s="1132">
        <v>901</v>
      </c>
      <c r="H33" s="1132" t="s">
        <v>2240</v>
      </c>
      <c r="I33" s="1136">
        <v>40.119999999999997</v>
      </c>
      <c r="J33" s="1137">
        <f t="shared" si="0"/>
        <v>36148.119999999995</v>
      </c>
    </row>
    <row r="34" spans="2:10" s="1138" customFormat="1" ht="12.75" customHeight="1" x14ac:dyDescent="0.25">
      <c r="B34" s="1132">
        <v>23</v>
      </c>
      <c r="C34" s="1133">
        <v>43685</v>
      </c>
      <c r="D34" s="1133">
        <v>43685</v>
      </c>
      <c r="E34" s="1134" t="s">
        <v>2283</v>
      </c>
      <c r="F34" s="1135" t="s">
        <v>2284</v>
      </c>
      <c r="G34" s="1132">
        <v>111</v>
      </c>
      <c r="H34" s="1132" t="s">
        <v>2240</v>
      </c>
      <c r="I34" s="1136">
        <v>259.60000000000002</v>
      </c>
      <c r="J34" s="1137">
        <f t="shared" si="0"/>
        <v>28815.600000000002</v>
      </c>
    </row>
    <row r="35" spans="2:10" s="1138" customFormat="1" ht="12.75" customHeight="1" x14ac:dyDescent="0.25">
      <c r="B35" s="1132">
        <v>24</v>
      </c>
      <c r="C35" s="1133">
        <v>45833</v>
      </c>
      <c r="D35" s="1133">
        <v>45833</v>
      </c>
      <c r="E35" s="1134" t="s">
        <v>2283</v>
      </c>
      <c r="F35" s="1135" t="s">
        <v>2285</v>
      </c>
      <c r="G35" s="1132">
        <v>100</v>
      </c>
      <c r="H35" s="1132" t="s">
        <v>2240</v>
      </c>
      <c r="I35" s="1136">
        <v>141.6</v>
      </c>
      <c r="J35" s="1137">
        <f t="shared" si="0"/>
        <v>14160</v>
      </c>
    </row>
    <row r="36" spans="2:10" s="1138" customFormat="1" ht="12.75" customHeight="1" x14ac:dyDescent="0.25">
      <c r="B36" s="1132">
        <v>25</v>
      </c>
      <c r="C36" s="1133">
        <v>45833</v>
      </c>
      <c r="D36" s="1133">
        <v>45833</v>
      </c>
      <c r="E36" s="1134" t="s">
        <v>2286</v>
      </c>
      <c r="F36" s="1135" t="s">
        <v>2287</v>
      </c>
      <c r="G36" s="1132">
        <v>150</v>
      </c>
      <c r="H36" s="1132" t="s">
        <v>2240</v>
      </c>
      <c r="I36" s="1136">
        <v>411.23</v>
      </c>
      <c r="J36" s="1137">
        <f t="shared" si="0"/>
        <v>61684.5</v>
      </c>
    </row>
    <row r="37" spans="2:10" s="1138" customFormat="1" ht="12.75" customHeight="1" x14ac:dyDescent="0.25">
      <c r="B37" s="1132">
        <v>26</v>
      </c>
      <c r="C37" s="1133">
        <v>45833</v>
      </c>
      <c r="D37" s="1133">
        <v>45833</v>
      </c>
      <c r="E37" s="1134" t="s">
        <v>2288</v>
      </c>
      <c r="F37" s="1135" t="s">
        <v>2289</v>
      </c>
      <c r="G37" s="1132">
        <v>100</v>
      </c>
      <c r="H37" s="1132" t="s">
        <v>2240</v>
      </c>
      <c r="I37" s="1136">
        <v>644.23</v>
      </c>
      <c r="J37" s="1137">
        <f t="shared" si="0"/>
        <v>64423</v>
      </c>
    </row>
    <row r="38" spans="2:10" s="1138" customFormat="1" ht="12.75" customHeight="1" x14ac:dyDescent="0.25">
      <c r="B38" s="1132">
        <v>27</v>
      </c>
      <c r="C38" s="1133">
        <v>45230</v>
      </c>
      <c r="D38" s="1133">
        <v>45230</v>
      </c>
      <c r="E38" s="1134" t="s">
        <v>2290</v>
      </c>
      <c r="F38" s="1135" t="s">
        <v>2291</v>
      </c>
      <c r="G38" s="1132">
        <v>171</v>
      </c>
      <c r="H38" s="1132" t="s">
        <v>2274</v>
      </c>
      <c r="I38" s="1136">
        <v>490.29</v>
      </c>
      <c r="J38" s="1137">
        <f t="shared" si="0"/>
        <v>83839.59</v>
      </c>
    </row>
    <row r="39" spans="2:10" s="1138" customFormat="1" ht="12.75" customHeight="1" x14ac:dyDescent="0.25">
      <c r="B39" s="1132">
        <v>28</v>
      </c>
      <c r="C39" s="1133">
        <v>45230</v>
      </c>
      <c r="D39" s="1133">
        <v>45230</v>
      </c>
      <c r="E39" s="1134" t="s">
        <v>2292</v>
      </c>
      <c r="F39" s="1135" t="s">
        <v>2293</v>
      </c>
      <c r="G39" s="1132">
        <v>206</v>
      </c>
      <c r="H39" s="1132" t="s">
        <v>2274</v>
      </c>
      <c r="I39" s="1136">
        <v>706.23</v>
      </c>
      <c r="J39" s="1137">
        <f t="shared" si="0"/>
        <v>145483.38</v>
      </c>
    </row>
    <row r="40" spans="2:10" s="1138" customFormat="1" ht="12.75" customHeight="1" x14ac:dyDescent="0.25">
      <c r="B40" s="1132">
        <v>29</v>
      </c>
      <c r="C40" s="1133">
        <v>45230</v>
      </c>
      <c r="D40" s="1133">
        <v>45230</v>
      </c>
      <c r="E40" s="1134" t="s">
        <v>2294</v>
      </c>
      <c r="F40" s="1135" t="s">
        <v>2295</v>
      </c>
      <c r="G40" s="1132">
        <v>141</v>
      </c>
      <c r="H40" s="1132" t="s">
        <v>2274</v>
      </c>
      <c r="I40" s="1136">
        <v>267.86</v>
      </c>
      <c r="J40" s="1137">
        <f t="shared" si="0"/>
        <v>37768.26</v>
      </c>
    </row>
    <row r="41" spans="2:10" s="1138" customFormat="1" ht="12.75" customHeight="1" x14ac:dyDescent="0.25">
      <c r="B41" s="1132">
        <v>30</v>
      </c>
      <c r="C41" s="1133">
        <v>45833</v>
      </c>
      <c r="D41" s="1133">
        <v>45833</v>
      </c>
      <c r="E41" s="1134" t="s">
        <v>2294</v>
      </c>
      <c r="F41" s="1135" t="s">
        <v>2296</v>
      </c>
      <c r="G41" s="1132">
        <v>100</v>
      </c>
      <c r="H41" s="1132" t="s">
        <v>2240</v>
      </c>
      <c r="I41" s="1136">
        <v>100.3</v>
      </c>
      <c r="J41" s="1137">
        <f t="shared" si="0"/>
        <v>10030</v>
      </c>
    </row>
    <row r="42" spans="2:10" s="1138" customFormat="1" ht="12.75" customHeight="1" x14ac:dyDescent="0.25">
      <c r="B42" s="1132">
        <v>31</v>
      </c>
      <c r="C42" s="1133">
        <v>45230</v>
      </c>
      <c r="D42" s="1133">
        <v>45230</v>
      </c>
      <c r="E42" s="1134" t="s">
        <v>2297</v>
      </c>
      <c r="F42" s="1135" t="s">
        <v>2298</v>
      </c>
      <c r="G42" s="1132">
        <v>242</v>
      </c>
      <c r="H42" s="1132" t="s">
        <v>2274</v>
      </c>
      <c r="I42" s="1136">
        <v>65.489999999999995</v>
      </c>
      <c r="J42" s="1137">
        <f t="shared" si="0"/>
        <v>15848.579999999998</v>
      </c>
    </row>
    <row r="43" spans="2:10" s="1138" customFormat="1" ht="12.75" customHeight="1" x14ac:dyDescent="0.25">
      <c r="B43" s="1132">
        <v>32</v>
      </c>
      <c r="C43" s="1133">
        <v>45833</v>
      </c>
      <c r="D43" s="1133">
        <v>45833</v>
      </c>
      <c r="E43" s="1134" t="s">
        <v>875</v>
      </c>
      <c r="F43" s="1135" t="s">
        <v>2299</v>
      </c>
      <c r="G43" s="1132">
        <v>500</v>
      </c>
      <c r="H43" s="1132" t="s">
        <v>2274</v>
      </c>
      <c r="I43" s="1136">
        <v>67.260000000000005</v>
      </c>
      <c r="J43" s="1137">
        <f t="shared" si="0"/>
        <v>33630</v>
      </c>
    </row>
    <row r="44" spans="2:10" s="1138" customFormat="1" ht="12.75" customHeight="1" x14ac:dyDescent="0.25">
      <c r="B44" s="1132">
        <v>33</v>
      </c>
      <c r="C44" s="1133">
        <v>45230</v>
      </c>
      <c r="D44" s="1133">
        <v>45230</v>
      </c>
      <c r="E44" s="1134" t="s">
        <v>888</v>
      </c>
      <c r="F44" s="1135" t="s">
        <v>2300</v>
      </c>
      <c r="G44" s="1132">
        <v>432</v>
      </c>
      <c r="H44" s="1132" t="s">
        <v>2274</v>
      </c>
      <c r="I44" s="1136">
        <v>72.3</v>
      </c>
      <c r="J44" s="1137">
        <f t="shared" si="0"/>
        <v>31233.599999999999</v>
      </c>
    </row>
    <row r="45" spans="2:10" s="1138" customFormat="1" ht="12.75" customHeight="1" x14ac:dyDescent="0.25">
      <c r="B45" s="1132">
        <v>34</v>
      </c>
      <c r="C45" s="1133">
        <v>45617</v>
      </c>
      <c r="D45" s="1133">
        <v>45617</v>
      </c>
      <c r="E45" s="1134" t="s">
        <v>2301</v>
      </c>
      <c r="F45" s="1135" t="s">
        <v>2302</v>
      </c>
      <c r="G45" s="1132">
        <v>4</v>
      </c>
      <c r="H45" s="1132" t="s">
        <v>2240</v>
      </c>
      <c r="I45" s="1136">
        <v>690.89</v>
      </c>
      <c r="J45" s="1137">
        <f t="shared" si="0"/>
        <v>2763.56</v>
      </c>
    </row>
    <row r="46" spans="2:10" s="1138" customFormat="1" ht="16.5" customHeight="1" x14ac:dyDescent="0.25">
      <c r="B46" s="1132">
        <v>35</v>
      </c>
      <c r="C46" s="1133">
        <v>45833</v>
      </c>
      <c r="D46" s="1133">
        <v>45833</v>
      </c>
      <c r="E46" s="1134" t="s">
        <v>2301</v>
      </c>
      <c r="F46" s="1135" t="s">
        <v>2303</v>
      </c>
      <c r="G46" s="1132">
        <v>200</v>
      </c>
      <c r="H46" s="1132" t="s">
        <v>2240</v>
      </c>
      <c r="I46" s="1136">
        <v>289.10000000000002</v>
      </c>
      <c r="J46" s="1137">
        <f t="shared" si="0"/>
        <v>57820.000000000007</v>
      </c>
    </row>
    <row r="47" spans="2:10" s="1138" customFormat="1" ht="12.75" customHeight="1" x14ac:dyDescent="0.25">
      <c r="B47" s="1132">
        <v>36</v>
      </c>
      <c r="C47" s="1133">
        <v>45833</v>
      </c>
      <c r="D47" s="1133">
        <v>45833</v>
      </c>
      <c r="E47" s="1134" t="s">
        <v>2304</v>
      </c>
      <c r="F47" s="1135" t="s">
        <v>2305</v>
      </c>
      <c r="G47" s="1132">
        <v>72</v>
      </c>
      <c r="H47" s="1132" t="s">
        <v>2240</v>
      </c>
      <c r="I47" s="1136">
        <v>132.16</v>
      </c>
      <c r="J47" s="1137">
        <f t="shared" si="0"/>
        <v>9515.52</v>
      </c>
    </row>
    <row r="48" spans="2:10" s="1138" customFormat="1" ht="12.75" customHeight="1" x14ac:dyDescent="0.25">
      <c r="B48" s="1132">
        <v>37</v>
      </c>
      <c r="C48" s="1133">
        <v>45617</v>
      </c>
      <c r="D48" s="1133">
        <v>45617</v>
      </c>
      <c r="E48" s="1134" t="s">
        <v>2306</v>
      </c>
      <c r="F48" s="1135" t="s">
        <v>2307</v>
      </c>
      <c r="G48" s="1132">
        <v>5040</v>
      </c>
      <c r="H48" s="1132" t="s">
        <v>2240</v>
      </c>
      <c r="I48" s="1136">
        <v>58.75</v>
      </c>
      <c r="J48" s="1137">
        <f t="shared" si="0"/>
        <v>296100</v>
      </c>
    </row>
    <row r="49" spans="2:12" s="1138" customFormat="1" ht="12.75" customHeight="1" x14ac:dyDescent="0.25">
      <c r="B49" s="1132">
        <v>38</v>
      </c>
      <c r="C49" s="1133">
        <v>45230</v>
      </c>
      <c r="D49" s="1133">
        <v>45230</v>
      </c>
      <c r="E49" s="1134" t="s">
        <v>2308</v>
      </c>
      <c r="F49" s="1135" t="s">
        <v>2309</v>
      </c>
      <c r="G49" s="1132">
        <v>12</v>
      </c>
      <c r="H49" s="1132" t="s">
        <v>2240</v>
      </c>
      <c r="I49" s="1136">
        <v>69.295500000000004</v>
      </c>
      <c r="J49" s="1137">
        <f t="shared" si="0"/>
        <v>831.54600000000005</v>
      </c>
    </row>
    <row r="50" spans="2:12" s="1138" customFormat="1" ht="12.75" customHeight="1" x14ac:dyDescent="0.25">
      <c r="B50" s="1132">
        <v>39</v>
      </c>
      <c r="C50" s="1133">
        <v>45833</v>
      </c>
      <c r="D50" s="1133">
        <v>45833</v>
      </c>
      <c r="E50" s="1134" t="s">
        <v>2308</v>
      </c>
      <c r="F50" s="1135" t="s">
        <v>2310</v>
      </c>
      <c r="G50" s="1132">
        <v>50</v>
      </c>
      <c r="H50" s="1132" t="s">
        <v>2240</v>
      </c>
      <c r="I50" s="1136">
        <v>830.13</v>
      </c>
      <c r="J50" s="1137">
        <f t="shared" si="0"/>
        <v>41506.5</v>
      </c>
    </row>
    <row r="51" spans="2:12" s="1138" customFormat="1" ht="12.75" customHeight="1" x14ac:dyDescent="0.25">
      <c r="B51" s="1132">
        <v>40</v>
      </c>
      <c r="C51" s="1133">
        <v>44166</v>
      </c>
      <c r="D51" s="1133">
        <v>44166</v>
      </c>
      <c r="E51" s="1134" t="s">
        <v>2311</v>
      </c>
      <c r="F51" s="1135" t="s">
        <v>2312</v>
      </c>
      <c r="G51" s="1132">
        <v>1392</v>
      </c>
      <c r="H51" s="1132" t="s">
        <v>2240</v>
      </c>
      <c r="I51" s="1136">
        <v>78.666666000000006</v>
      </c>
      <c r="J51" s="1137">
        <f t="shared" si="0"/>
        <v>109503.99907200001</v>
      </c>
    </row>
    <row r="52" spans="2:12" s="1138" customFormat="1" ht="12.75" customHeight="1" x14ac:dyDescent="0.25">
      <c r="B52" s="1132">
        <v>41</v>
      </c>
      <c r="C52" s="1133">
        <v>45617</v>
      </c>
      <c r="D52" s="1133">
        <v>45617</v>
      </c>
      <c r="E52" s="1134" t="s">
        <v>2313</v>
      </c>
      <c r="F52" s="1135" t="s">
        <v>2314</v>
      </c>
      <c r="G52" s="1132">
        <v>1456</v>
      </c>
      <c r="H52" s="1132" t="s">
        <v>2240</v>
      </c>
      <c r="I52" s="1136">
        <v>277.3</v>
      </c>
      <c r="J52" s="1137">
        <f t="shared" si="0"/>
        <v>403748.8</v>
      </c>
    </row>
    <row r="53" spans="2:12" s="1138" customFormat="1" ht="12.75" customHeight="1" x14ac:dyDescent="0.25">
      <c r="B53" s="1132">
        <v>42</v>
      </c>
      <c r="C53" s="1133">
        <v>45833</v>
      </c>
      <c r="D53" s="1133">
        <v>45833</v>
      </c>
      <c r="E53" s="1134" t="s">
        <v>913</v>
      </c>
      <c r="F53" s="1135" t="s">
        <v>2315</v>
      </c>
      <c r="G53" s="1132">
        <v>200</v>
      </c>
      <c r="H53" s="1132" t="s">
        <v>2240</v>
      </c>
      <c r="I53" s="1136">
        <v>378.19</v>
      </c>
      <c r="J53" s="1137">
        <f t="shared" si="0"/>
        <v>75638</v>
      </c>
    </row>
    <row r="54" spans="2:12" s="1138" customFormat="1" ht="12.75" customHeight="1" x14ac:dyDescent="0.25">
      <c r="B54" s="1132">
        <v>43</v>
      </c>
      <c r="C54" s="1133">
        <v>45833</v>
      </c>
      <c r="D54" s="1133">
        <v>45833</v>
      </c>
      <c r="E54" s="1134" t="s">
        <v>2316</v>
      </c>
      <c r="F54" s="1135" t="s">
        <v>2317</v>
      </c>
      <c r="G54" s="1132">
        <v>141</v>
      </c>
      <c r="H54" s="1132" t="s">
        <v>2240</v>
      </c>
      <c r="I54" s="1136">
        <v>318.60000000000002</v>
      </c>
      <c r="J54" s="1137">
        <f t="shared" si="0"/>
        <v>44922.600000000006</v>
      </c>
      <c r="L54" s="1138" t="s">
        <v>2318</v>
      </c>
    </row>
    <row r="55" spans="2:12" s="1138" customFormat="1" ht="12.75" customHeight="1" x14ac:dyDescent="0.25">
      <c r="B55" s="1132">
        <v>44</v>
      </c>
      <c r="C55" s="1133">
        <v>45617</v>
      </c>
      <c r="D55" s="1133">
        <v>45617</v>
      </c>
      <c r="E55" s="1134" t="s">
        <v>913</v>
      </c>
      <c r="F55" s="1135" t="s">
        <v>2319</v>
      </c>
      <c r="G55" s="1132">
        <v>7</v>
      </c>
      <c r="H55" s="1132" t="s">
        <v>2266</v>
      </c>
      <c r="I55" s="1136">
        <v>272.17</v>
      </c>
      <c r="J55" s="1137">
        <f t="shared" si="0"/>
        <v>1905.19</v>
      </c>
    </row>
    <row r="56" spans="2:12" s="1138" customFormat="1" ht="12.75" customHeight="1" x14ac:dyDescent="0.25">
      <c r="B56" s="1132">
        <v>45</v>
      </c>
      <c r="C56" s="1133">
        <v>45617</v>
      </c>
      <c r="D56" s="1133">
        <v>45617</v>
      </c>
      <c r="E56" s="1134" t="s">
        <v>2316</v>
      </c>
      <c r="F56" s="1135" t="s">
        <v>2320</v>
      </c>
      <c r="G56" s="1132">
        <v>137</v>
      </c>
      <c r="H56" s="1132" t="s">
        <v>2266</v>
      </c>
      <c r="I56" s="1136">
        <v>241.9</v>
      </c>
      <c r="J56" s="1137">
        <f t="shared" si="0"/>
        <v>33140.300000000003</v>
      </c>
    </row>
    <row r="57" spans="2:12" s="1138" customFormat="1" ht="12.75" customHeight="1" x14ac:dyDescent="0.25">
      <c r="B57" s="1132">
        <v>46</v>
      </c>
      <c r="C57" s="1133">
        <v>45833</v>
      </c>
      <c r="D57" s="1133">
        <v>45833</v>
      </c>
      <c r="E57" s="1134" t="s">
        <v>2321</v>
      </c>
      <c r="F57" s="1135" t="s">
        <v>2322</v>
      </c>
      <c r="G57" s="1132">
        <v>144</v>
      </c>
      <c r="H57" s="1132" t="s">
        <v>2240</v>
      </c>
      <c r="I57" s="1136">
        <v>28.32</v>
      </c>
      <c r="J57" s="1137">
        <f t="shared" si="0"/>
        <v>4078.08</v>
      </c>
    </row>
    <row r="58" spans="2:12" s="1138" customFormat="1" ht="30" customHeight="1" x14ac:dyDescent="0.25">
      <c r="B58" s="1132">
        <v>47</v>
      </c>
      <c r="C58" s="1133">
        <v>45833</v>
      </c>
      <c r="D58" s="1133">
        <v>45833</v>
      </c>
      <c r="E58" s="1134" t="s">
        <v>2323</v>
      </c>
      <c r="F58" s="1135" t="s">
        <v>2324</v>
      </c>
      <c r="G58" s="1132">
        <v>20</v>
      </c>
      <c r="H58" s="1132" t="s">
        <v>2240</v>
      </c>
      <c r="I58" s="1136">
        <v>210.28</v>
      </c>
      <c r="J58" s="1137">
        <f t="shared" si="0"/>
        <v>4205.6000000000004</v>
      </c>
    </row>
    <row r="59" spans="2:12" s="1138" customFormat="1" ht="12.75" customHeight="1" x14ac:dyDescent="0.25">
      <c r="B59" s="1132">
        <v>48</v>
      </c>
      <c r="C59" s="1133">
        <v>45833</v>
      </c>
      <c r="D59" s="1133">
        <v>45833</v>
      </c>
      <c r="E59" s="1134" t="s">
        <v>2325</v>
      </c>
      <c r="F59" s="1135" t="s">
        <v>2326</v>
      </c>
      <c r="G59" s="1132">
        <v>2</v>
      </c>
      <c r="H59" s="1132" t="s">
        <v>2240</v>
      </c>
      <c r="I59" s="1136">
        <v>1127.9000000000001</v>
      </c>
      <c r="J59" s="1137">
        <f t="shared" si="0"/>
        <v>2255.8000000000002</v>
      </c>
    </row>
    <row r="60" spans="2:12" s="1138" customFormat="1" ht="12.75" customHeight="1" x14ac:dyDescent="0.25">
      <c r="B60" s="1132">
        <v>49</v>
      </c>
      <c r="C60" s="1133">
        <v>45833</v>
      </c>
      <c r="D60" s="1133">
        <v>45833</v>
      </c>
      <c r="E60" s="1134" t="s">
        <v>2327</v>
      </c>
      <c r="F60" s="1135" t="s">
        <v>2328</v>
      </c>
      <c r="G60" s="1132">
        <v>2</v>
      </c>
      <c r="H60" s="1132" t="s">
        <v>2240</v>
      </c>
      <c r="I60" s="1136">
        <v>1191.8</v>
      </c>
      <c r="J60" s="1137">
        <f t="shared" si="0"/>
        <v>2383.6</v>
      </c>
    </row>
    <row r="61" spans="2:12" s="1138" customFormat="1" ht="12.75" customHeight="1" x14ac:dyDescent="0.25">
      <c r="B61" s="1132">
        <v>50</v>
      </c>
      <c r="C61" s="1133">
        <v>45457</v>
      </c>
      <c r="D61" s="1133">
        <v>45457</v>
      </c>
      <c r="E61" s="1134" t="s">
        <v>2329</v>
      </c>
      <c r="F61" s="1135" t="s">
        <v>2330</v>
      </c>
      <c r="G61" s="1132">
        <v>33</v>
      </c>
      <c r="H61" s="1132" t="s">
        <v>2240</v>
      </c>
      <c r="I61" s="1136">
        <v>86.73</v>
      </c>
      <c r="J61" s="1137">
        <f t="shared" si="0"/>
        <v>2862.09</v>
      </c>
    </row>
    <row r="62" spans="2:12" s="1138" customFormat="1" ht="12.75" customHeight="1" x14ac:dyDescent="0.25">
      <c r="B62" s="1132">
        <v>51</v>
      </c>
      <c r="C62" s="1133">
        <v>45833</v>
      </c>
      <c r="D62" s="1133">
        <v>45833</v>
      </c>
      <c r="E62" s="1134" t="s">
        <v>2329</v>
      </c>
      <c r="F62" s="1135" t="s">
        <v>2331</v>
      </c>
      <c r="G62" s="1132">
        <v>60</v>
      </c>
      <c r="H62" s="1132" t="s">
        <v>2240</v>
      </c>
      <c r="I62" s="1136">
        <v>222.43</v>
      </c>
      <c r="J62" s="1137">
        <f t="shared" si="0"/>
        <v>13345.800000000001</v>
      </c>
    </row>
    <row r="63" spans="2:12" s="1138" customFormat="1" ht="12.75" customHeight="1" x14ac:dyDescent="0.25">
      <c r="B63" s="1132">
        <v>52</v>
      </c>
      <c r="C63" s="1133">
        <v>45617</v>
      </c>
      <c r="D63" s="1133">
        <v>45617</v>
      </c>
      <c r="E63" s="1134" t="s">
        <v>2332</v>
      </c>
      <c r="F63" s="1135" t="s">
        <v>2333</v>
      </c>
      <c r="G63" s="1132">
        <v>216</v>
      </c>
      <c r="H63" s="1132" t="s">
        <v>2266</v>
      </c>
      <c r="I63" s="1136">
        <v>41.83</v>
      </c>
      <c r="J63" s="1137">
        <f t="shared" si="0"/>
        <v>9035.2799999999988</v>
      </c>
    </row>
    <row r="64" spans="2:12" s="1138" customFormat="1" ht="12.75" customHeight="1" x14ac:dyDescent="0.25">
      <c r="B64" s="1132">
        <v>53</v>
      </c>
      <c r="C64" s="1133">
        <v>45833</v>
      </c>
      <c r="D64" s="1133">
        <v>45833</v>
      </c>
      <c r="E64" s="1134" t="s">
        <v>2332</v>
      </c>
      <c r="F64" s="1135" t="s">
        <v>2334</v>
      </c>
      <c r="G64" s="1132">
        <v>100</v>
      </c>
      <c r="H64" s="1132" t="s">
        <v>2240</v>
      </c>
      <c r="I64" s="1136">
        <v>63.13</v>
      </c>
      <c r="J64" s="1137">
        <f t="shared" si="0"/>
        <v>6313</v>
      </c>
    </row>
    <row r="65" spans="2:10" s="1138" customFormat="1" ht="12.75" customHeight="1" x14ac:dyDescent="0.25">
      <c r="B65" s="1132">
        <v>54</v>
      </c>
      <c r="C65" s="1133">
        <v>45833</v>
      </c>
      <c r="D65" s="1133">
        <v>45833</v>
      </c>
      <c r="E65" s="1134" t="s">
        <v>2335</v>
      </c>
      <c r="F65" s="1135" t="s">
        <v>2336</v>
      </c>
      <c r="G65" s="1132">
        <v>200</v>
      </c>
      <c r="H65" s="1132" t="s">
        <v>2337</v>
      </c>
      <c r="I65" s="1136">
        <v>407.69</v>
      </c>
      <c r="J65" s="1137">
        <f t="shared" si="0"/>
        <v>81538</v>
      </c>
    </row>
    <row r="66" spans="2:10" s="1138" customFormat="1" ht="12.75" customHeight="1" x14ac:dyDescent="0.25">
      <c r="B66" s="1132">
        <v>55</v>
      </c>
      <c r="C66" s="1133">
        <v>45833</v>
      </c>
      <c r="D66" s="1133">
        <v>45833</v>
      </c>
      <c r="E66" s="1134" t="s">
        <v>2338</v>
      </c>
      <c r="F66" s="1135" t="s">
        <v>2339</v>
      </c>
      <c r="G66" s="1132">
        <v>200</v>
      </c>
      <c r="H66" s="1132" t="s">
        <v>2337</v>
      </c>
      <c r="I66" s="1136">
        <v>462.56</v>
      </c>
      <c r="J66" s="1137">
        <f t="shared" si="0"/>
        <v>92512</v>
      </c>
    </row>
    <row r="67" spans="2:10" s="1138" customFormat="1" ht="12.75" customHeight="1" x14ac:dyDescent="0.25">
      <c r="B67" s="1132">
        <v>56</v>
      </c>
      <c r="C67" s="1133">
        <v>45833</v>
      </c>
      <c r="D67" s="1133">
        <v>45833</v>
      </c>
      <c r="E67" s="1134" t="s">
        <v>976</v>
      </c>
      <c r="F67" s="1135" t="s">
        <v>2340</v>
      </c>
      <c r="G67" s="1132">
        <v>150</v>
      </c>
      <c r="H67" s="1132" t="s">
        <v>2337</v>
      </c>
      <c r="I67" s="1136">
        <v>649.12</v>
      </c>
      <c r="J67" s="1137">
        <f t="shared" si="0"/>
        <v>97368</v>
      </c>
    </row>
    <row r="68" spans="2:10" s="1138" customFormat="1" ht="12.75" customHeight="1" x14ac:dyDescent="0.25">
      <c r="B68" s="1132">
        <v>57</v>
      </c>
      <c r="C68" s="1133">
        <v>45617</v>
      </c>
      <c r="D68" s="1133">
        <v>45617</v>
      </c>
      <c r="E68" s="1134" t="s">
        <v>2335</v>
      </c>
      <c r="F68" s="1135" t="s">
        <v>2341</v>
      </c>
      <c r="G68" s="1132">
        <v>363</v>
      </c>
      <c r="H68" s="1132" t="s">
        <v>2337</v>
      </c>
      <c r="I68" s="1136">
        <v>277.3</v>
      </c>
      <c r="J68" s="1137">
        <f t="shared" si="0"/>
        <v>100659.90000000001</v>
      </c>
    </row>
    <row r="69" spans="2:10" s="1138" customFormat="1" ht="12.75" customHeight="1" x14ac:dyDescent="0.25">
      <c r="B69" s="1132">
        <v>58</v>
      </c>
      <c r="C69" s="1133">
        <v>45617</v>
      </c>
      <c r="D69" s="1133">
        <v>45617</v>
      </c>
      <c r="E69" s="1134" t="s">
        <v>2338</v>
      </c>
      <c r="F69" s="1135" t="s">
        <v>2342</v>
      </c>
      <c r="G69" s="1132">
        <v>323</v>
      </c>
      <c r="H69" s="1132" t="s">
        <v>2337</v>
      </c>
      <c r="I69" s="1136">
        <v>371.7</v>
      </c>
      <c r="J69" s="1137">
        <f t="shared" si="0"/>
        <v>120059.09999999999</v>
      </c>
    </row>
    <row r="70" spans="2:10" s="1138" customFormat="1" ht="12.75" customHeight="1" x14ac:dyDescent="0.25">
      <c r="B70" s="1132">
        <v>59</v>
      </c>
      <c r="C70" s="1133">
        <v>45617</v>
      </c>
      <c r="D70" s="1133">
        <v>45617</v>
      </c>
      <c r="E70" s="1134" t="s">
        <v>976</v>
      </c>
      <c r="F70" s="1135" t="s">
        <v>2343</v>
      </c>
      <c r="G70" s="1132">
        <v>128</v>
      </c>
      <c r="H70" s="1132" t="s">
        <v>2337</v>
      </c>
      <c r="I70" s="1136">
        <v>513.29999999999995</v>
      </c>
      <c r="J70" s="1137">
        <f t="shared" si="0"/>
        <v>65702.399999999994</v>
      </c>
    </row>
    <row r="71" spans="2:10" s="1138" customFormat="1" ht="12.75" customHeight="1" x14ac:dyDescent="0.25">
      <c r="B71" s="1132">
        <v>60</v>
      </c>
      <c r="C71" s="1133">
        <v>45544</v>
      </c>
      <c r="D71" s="1133">
        <v>45544</v>
      </c>
      <c r="E71" s="1134" t="s">
        <v>2344</v>
      </c>
      <c r="F71" s="1135" t="s">
        <v>2345</v>
      </c>
      <c r="G71" s="1132">
        <v>558</v>
      </c>
      <c r="H71" s="1132" t="s">
        <v>2346</v>
      </c>
      <c r="I71" s="1136">
        <v>253.2</v>
      </c>
      <c r="J71" s="1137">
        <f t="shared" si="0"/>
        <v>141285.6</v>
      </c>
    </row>
    <row r="72" spans="2:10" s="1138" customFormat="1" ht="12.75" customHeight="1" x14ac:dyDescent="0.25">
      <c r="B72" s="1132">
        <v>61</v>
      </c>
      <c r="C72" s="1133">
        <v>45544</v>
      </c>
      <c r="D72" s="1133">
        <v>45544</v>
      </c>
      <c r="E72" s="1134" t="s">
        <v>2347</v>
      </c>
      <c r="F72" s="1135" t="s">
        <v>2348</v>
      </c>
      <c r="G72" s="1132">
        <v>1402</v>
      </c>
      <c r="H72" s="1132" t="s">
        <v>2346</v>
      </c>
      <c r="I72" s="1136">
        <v>321</v>
      </c>
      <c r="J72" s="1137">
        <f t="shared" si="0"/>
        <v>450042</v>
      </c>
    </row>
    <row r="73" spans="2:10" s="1138" customFormat="1" ht="12.75" customHeight="1" x14ac:dyDescent="0.25">
      <c r="B73" s="1132">
        <v>62</v>
      </c>
      <c r="C73" s="1133">
        <v>45555</v>
      </c>
      <c r="D73" s="1133">
        <v>45555</v>
      </c>
      <c r="E73" s="1134" t="s">
        <v>2349</v>
      </c>
      <c r="F73" s="1135" t="s">
        <v>2350</v>
      </c>
      <c r="G73" s="1132">
        <v>1179</v>
      </c>
      <c r="H73" s="1132" t="s">
        <v>2346</v>
      </c>
      <c r="I73" s="1136">
        <v>690.52</v>
      </c>
      <c r="J73" s="1137">
        <f t="shared" si="0"/>
        <v>814123.08</v>
      </c>
    </row>
    <row r="74" spans="2:10" s="1138" customFormat="1" ht="12.75" customHeight="1" x14ac:dyDescent="0.25">
      <c r="B74" s="1132">
        <v>63</v>
      </c>
      <c r="C74" s="1133">
        <v>45268</v>
      </c>
      <c r="D74" s="1133">
        <v>45268</v>
      </c>
      <c r="E74" s="1134" t="s">
        <v>2351</v>
      </c>
      <c r="F74" s="1135" t="s">
        <v>2352</v>
      </c>
      <c r="G74" s="1132">
        <v>1376</v>
      </c>
      <c r="H74" s="1132" t="s">
        <v>2346</v>
      </c>
      <c r="I74" s="1136">
        <v>988.25</v>
      </c>
      <c r="J74" s="1137">
        <f t="shared" si="0"/>
        <v>1359832</v>
      </c>
    </row>
    <row r="75" spans="2:10" s="1138" customFormat="1" ht="12.75" customHeight="1" x14ac:dyDescent="0.25">
      <c r="B75" s="1132">
        <v>64</v>
      </c>
      <c r="C75" s="1133">
        <v>44748</v>
      </c>
      <c r="D75" s="1133">
        <v>44748</v>
      </c>
      <c r="E75" s="1134" t="s">
        <v>2353</v>
      </c>
      <c r="F75" s="1135" t="s">
        <v>2354</v>
      </c>
      <c r="G75" s="1132">
        <v>183</v>
      </c>
      <c r="H75" s="1132" t="s">
        <v>2240</v>
      </c>
      <c r="I75" s="1136">
        <v>305.02999999999997</v>
      </c>
      <c r="J75" s="1137">
        <f t="shared" si="0"/>
        <v>55820.49</v>
      </c>
    </row>
    <row r="76" spans="2:10" s="1138" customFormat="1" ht="12.75" customHeight="1" x14ac:dyDescent="0.25">
      <c r="B76" s="1132">
        <v>65</v>
      </c>
      <c r="C76" s="1133">
        <v>45617</v>
      </c>
      <c r="D76" s="1133">
        <v>45617</v>
      </c>
      <c r="E76" s="1134" t="s">
        <v>2355</v>
      </c>
      <c r="F76" s="1135" t="s">
        <v>2356</v>
      </c>
      <c r="G76" s="1132">
        <v>98</v>
      </c>
      <c r="H76" s="1132" t="s">
        <v>2240</v>
      </c>
      <c r="I76" s="1136">
        <v>85.5</v>
      </c>
      <c r="J76" s="1137">
        <f t="shared" si="0"/>
        <v>8379</v>
      </c>
    </row>
    <row r="77" spans="2:10" s="1138" customFormat="1" ht="12.75" customHeight="1" x14ac:dyDescent="0.25">
      <c r="B77" s="1132">
        <v>66</v>
      </c>
      <c r="C77" s="1133">
        <v>45833</v>
      </c>
      <c r="D77" s="1133">
        <v>45833</v>
      </c>
      <c r="E77" s="1134" t="s">
        <v>2355</v>
      </c>
      <c r="F77" s="1135" t="s">
        <v>2357</v>
      </c>
      <c r="G77" s="1132">
        <v>100</v>
      </c>
      <c r="H77" s="1132" t="s">
        <v>2240</v>
      </c>
      <c r="I77" s="1136">
        <v>93.81</v>
      </c>
      <c r="J77" s="1137">
        <f t="shared" ref="J77:J111" si="1">+G77*I77</f>
        <v>9381</v>
      </c>
    </row>
    <row r="78" spans="2:10" s="1138" customFormat="1" ht="30" customHeight="1" x14ac:dyDescent="0.25">
      <c r="B78" s="1132">
        <v>67</v>
      </c>
      <c r="C78" s="1133">
        <v>45833</v>
      </c>
      <c r="D78" s="1133">
        <v>45833</v>
      </c>
      <c r="E78" s="1134" t="s">
        <v>2358</v>
      </c>
      <c r="F78" s="1135" t="s">
        <v>2359</v>
      </c>
      <c r="G78" s="1132">
        <v>124</v>
      </c>
      <c r="H78" s="1132" t="s">
        <v>2240</v>
      </c>
      <c r="I78" s="1136">
        <v>18.88</v>
      </c>
      <c r="J78" s="1137">
        <f t="shared" si="1"/>
        <v>2341.12</v>
      </c>
    </row>
    <row r="79" spans="2:10" s="1138" customFormat="1" ht="12.75" customHeight="1" x14ac:dyDescent="0.25">
      <c r="B79" s="1132">
        <v>68</v>
      </c>
      <c r="C79" s="1133">
        <v>45833</v>
      </c>
      <c r="D79" s="1133">
        <v>45833</v>
      </c>
      <c r="E79" s="1134" t="s">
        <v>2360</v>
      </c>
      <c r="F79" s="1135" t="s">
        <v>2361</v>
      </c>
      <c r="G79" s="1132">
        <v>200</v>
      </c>
      <c r="H79" s="1132" t="s">
        <v>2240</v>
      </c>
      <c r="I79" s="1136">
        <v>26.55</v>
      </c>
      <c r="J79" s="1137">
        <f t="shared" si="1"/>
        <v>5310</v>
      </c>
    </row>
    <row r="80" spans="2:10" s="1138" customFormat="1" ht="31.5" customHeight="1" x14ac:dyDescent="0.25">
      <c r="B80" s="1132">
        <v>69</v>
      </c>
      <c r="C80" s="1133">
        <v>45833</v>
      </c>
      <c r="D80" s="1133">
        <v>45833</v>
      </c>
      <c r="E80" s="1134" t="s">
        <v>912</v>
      </c>
      <c r="F80" s="1135" t="s">
        <v>2362</v>
      </c>
      <c r="G80" s="1132">
        <v>72</v>
      </c>
      <c r="H80" s="1132" t="s">
        <v>2240</v>
      </c>
      <c r="I80" s="1136">
        <v>40.119999999999997</v>
      </c>
      <c r="J80" s="1137">
        <f t="shared" si="1"/>
        <v>2888.64</v>
      </c>
    </row>
    <row r="81" spans="2:10" s="1138" customFormat="1" ht="12.75" customHeight="1" x14ac:dyDescent="0.25">
      <c r="B81" s="1132">
        <v>70</v>
      </c>
      <c r="C81" s="1133">
        <v>45833</v>
      </c>
      <c r="D81" s="1133">
        <v>45833</v>
      </c>
      <c r="E81" s="1134" t="s">
        <v>2363</v>
      </c>
      <c r="F81" s="1135" t="s">
        <v>2364</v>
      </c>
      <c r="G81" s="1132">
        <v>100</v>
      </c>
      <c r="H81" s="1132" t="s">
        <v>2240</v>
      </c>
      <c r="I81" s="1136">
        <v>9.26</v>
      </c>
      <c r="J81" s="1137">
        <f t="shared" si="1"/>
        <v>926</v>
      </c>
    </row>
    <row r="82" spans="2:10" s="1138" customFormat="1" ht="12.75" customHeight="1" x14ac:dyDescent="0.25">
      <c r="B82" s="1132">
        <v>71</v>
      </c>
      <c r="C82" s="1133">
        <v>45268</v>
      </c>
      <c r="D82" s="1133">
        <v>45268</v>
      </c>
      <c r="E82" s="1134" t="s">
        <v>2365</v>
      </c>
      <c r="F82" s="1135" t="s">
        <v>2366</v>
      </c>
      <c r="G82" s="1132">
        <v>2400</v>
      </c>
      <c r="H82" s="1132" t="s">
        <v>2240</v>
      </c>
      <c r="I82" s="1136">
        <v>4.2</v>
      </c>
      <c r="J82" s="1137">
        <f t="shared" si="1"/>
        <v>10080</v>
      </c>
    </row>
    <row r="83" spans="2:10" s="1138" customFormat="1" ht="12.75" customHeight="1" x14ac:dyDescent="0.25">
      <c r="B83" s="1132">
        <v>72</v>
      </c>
      <c r="C83" s="1133">
        <v>45617</v>
      </c>
      <c r="D83" s="1133">
        <v>45617</v>
      </c>
      <c r="E83" s="1134" t="s">
        <v>2367</v>
      </c>
      <c r="F83" s="1135" t="s">
        <v>2368</v>
      </c>
      <c r="G83" s="1132">
        <v>82008</v>
      </c>
      <c r="H83" s="1132" t="s">
        <v>2240</v>
      </c>
      <c r="I83" s="1136">
        <v>4.75</v>
      </c>
      <c r="J83" s="1137">
        <f t="shared" si="1"/>
        <v>389538</v>
      </c>
    </row>
    <row r="84" spans="2:10" s="1138" customFormat="1" ht="12.75" customHeight="1" x14ac:dyDescent="0.25">
      <c r="B84" s="1132">
        <v>73</v>
      </c>
      <c r="C84" s="1133">
        <v>45617</v>
      </c>
      <c r="D84" s="1133">
        <v>45617</v>
      </c>
      <c r="E84" s="1134" t="s">
        <v>2369</v>
      </c>
      <c r="F84" s="1135" t="s">
        <v>2370</v>
      </c>
      <c r="G84" s="1132">
        <v>10500</v>
      </c>
      <c r="H84" s="1132" t="s">
        <v>2266</v>
      </c>
      <c r="I84" s="1136">
        <v>12.4</v>
      </c>
      <c r="J84" s="1137">
        <f t="shared" si="1"/>
        <v>130200</v>
      </c>
    </row>
    <row r="85" spans="2:10" s="1138" customFormat="1" ht="12.75" customHeight="1" x14ac:dyDescent="0.25">
      <c r="B85" s="1132">
        <v>74</v>
      </c>
      <c r="C85" s="1133">
        <v>45833</v>
      </c>
      <c r="D85" s="1133">
        <v>45833</v>
      </c>
      <c r="E85" s="1134" t="s">
        <v>2371</v>
      </c>
      <c r="F85" s="1135" t="s">
        <v>2372</v>
      </c>
      <c r="G85" s="1132">
        <v>82</v>
      </c>
      <c r="H85" s="1132" t="s">
        <v>2240</v>
      </c>
      <c r="I85" s="1136">
        <v>63.72</v>
      </c>
      <c r="J85" s="1137">
        <f t="shared" si="1"/>
        <v>5225.04</v>
      </c>
    </row>
    <row r="86" spans="2:10" s="1138" customFormat="1" ht="12.75" customHeight="1" x14ac:dyDescent="0.25">
      <c r="B86" s="1132">
        <v>75</v>
      </c>
      <c r="C86" s="1133">
        <v>45617</v>
      </c>
      <c r="D86" s="1133">
        <v>45617</v>
      </c>
      <c r="E86" s="1134" t="s">
        <v>2373</v>
      </c>
      <c r="F86" s="1135" t="s">
        <v>2374</v>
      </c>
      <c r="G86" s="1132">
        <v>23</v>
      </c>
      <c r="H86" s="1132" t="s">
        <v>2240</v>
      </c>
      <c r="I86" s="1136">
        <v>236</v>
      </c>
      <c r="J86" s="1137">
        <f t="shared" si="1"/>
        <v>5428</v>
      </c>
    </row>
    <row r="87" spans="2:10" s="1138" customFormat="1" ht="12.75" customHeight="1" x14ac:dyDescent="0.25">
      <c r="B87" s="1132">
        <v>76</v>
      </c>
      <c r="C87" s="1133">
        <v>45833</v>
      </c>
      <c r="D87" s="1133">
        <v>45833</v>
      </c>
      <c r="E87" s="1134" t="s">
        <v>2375</v>
      </c>
      <c r="F87" s="1135" t="s">
        <v>2376</v>
      </c>
      <c r="G87" s="1132">
        <v>100</v>
      </c>
      <c r="H87" s="1132" t="s">
        <v>2240</v>
      </c>
      <c r="I87" s="1136">
        <v>206.5</v>
      </c>
      <c r="J87" s="1137">
        <f t="shared" si="1"/>
        <v>20650</v>
      </c>
    </row>
    <row r="88" spans="2:10" s="1138" customFormat="1" ht="12.75" customHeight="1" x14ac:dyDescent="0.25">
      <c r="B88" s="1132">
        <v>77</v>
      </c>
      <c r="C88" s="1133">
        <v>45737</v>
      </c>
      <c r="D88" s="1133">
        <v>45737</v>
      </c>
      <c r="E88" s="1134" t="s">
        <v>2377</v>
      </c>
      <c r="F88" s="1135" t="s">
        <v>2378</v>
      </c>
      <c r="G88" s="1132">
        <v>59</v>
      </c>
      <c r="H88" s="1132" t="s">
        <v>2240</v>
      </c>
      <c r="I88" s="1136">
        <v>7120.98</v>
      </c>
      <c r="J88" s="1137">
        <f t="shared" si="1"/>
        <v>420137.81999999995</v>
      </c>
    </row>
    <row r="89" spans="2:10" s="1138" customFormat="1" ht="12.75" customHeight="1" x14ac:dyDescent="0.25">
      <c r="B89" s="1132">
        <v>78</v>
      </c>
      <c r="C89" s="1133">
        <v>45737</v>
      </c>
      <c r="D89" s="1133">
        <v>45737</v>
      </c>
      <c r="E89" s="1134" t="s">
        <v>2379</v>
      </c>
      <c r="F89" s="1135" t="s">
        <v>2380</v>
      </c>
      <c r="G89" s="1132">
        <v>100</v>
      </c>
      <c r="H89" s="1132" t="s">
        <v>2240</v>
      </c>
      <c r="I89" s="1136">
        <v>7420.39</v>
      </c>
      <c r="J89" s="1137">
        <f t="shared" si="1"/>
        <v>742039</v>
      </c>
    </row>
    <row r="90" spans="2:10" s="1138" customFormat="1" ht="12.75" customHeight="1" x14ac:dyDescent="0.25">
      <c r="B90" s="1132">
        <v>79</v>
      </c>
      <c r="C90" s="1133">
        <v>45737</v>
      </c>
      <c r="D90" s="1133">
        <v>45737</v>
      </c>
      <c r="E90" s="1134" t="s">
        <v>2381</v>
      </c>
      <c r="F90" s="1135" t="s">
        <v>2382</v>
      </c>
      <c r="G90" s="1132">
        <v>38</v>
      </c>
      <c r="H90" s="1132" t="s">
        <v>2240</v>
      </c>
      <c r="I90" s="1136">
        <v>9141.42</v>
      </c>
      <c r="J90" s="1137">
        <f t="shared" si="1"/>
        <v>347373.96</v>
      </c>
    </row>
    <row r="91" spans="2:10" s="1138" customFormat="1" ht="12.75" customHeight="1" x14ac:dyDescent="0.25">
      <c r="B91" s="1132">
        <v>80</v>
      </c>
      <c r="C91" s="1133">
        <v>45737</v>
      </c>
      <c r="D91" s="1133">
        <v>45737</v>
      </c>
      <c r="E91" s="1134" t="s">
        <v>2383</v>
      </c>
      <c r="F91" s="1135" t="s">
        <v>2384</v>
      </c>
      <c r="G91" s="1132">
        <v>1</v>
      </c>
      <c r="H91" s="1132" t="s">
        <v>2240</v>
      </c>
      <c r="I91" s="1136">
        <v>5123.01</v>
      </c>
      <c r="J91" s="1137">
        <f t="shared" si="1"/>
        <v>5123.01</v>
      </c>
    </row>
    <row r="92" spans="2:10" s="1138" customFormat="1" ht="12.75" customHeight="1" x14ac:dyDescent="0.25">
      <c r="B92" s="1132">
        <v>81</v>
      </c>
      <c r="C92" s="1133">
        <v>45737</v>
      </c>
      <c r="D92" s="1133">
        <v>45737</v>
      </c>
      <c r="E92" s="1134" t="s">
        <v>2385</v>
      </c>
      <c r="F92" s="1135" t="s">
        <v>2386</v>
      </c>
      <c r="G92" s="1132">
        <v>53</v>
      </c>
      <c r="H92" s="1132" t="s">
        <v>2240</v>
      </c>
      <c r="I92" s="1136">
        <v>12073.06</v>
      </c>
      <c r="J92" s="1137">
        <f t="shared" si="1"/>
        <v>639872.17999999993</v>
      </c>
    </row>
    <row r="93" spans="2:10" s="1138" customFormat="1" ht="12.75" customHeight="1" x14ac:dyDescent="0.25">
      <c r="B93" s="1132">
        <v>82</v>
      </c>
      <c r="C93" s="1133">
        <v>45737</v>
      </c>
      <c r="D93" s="1133">
        <v>45737</v>
      </c>
      <c r="E93" s="1134" t="s">
        <v>2387</v>
      </c>
      <c r="F93" s="1135" t="s">
        <v>2388</v>
      </c>
      <c r="G93" s="1132">
        <v>21</v>
      </c>
      <c r="H93" s="1132" t="s">
        <v>2240</v>
      </c>
      <c r="I93" s="1136">
        <v>7468.17</v>
      </c>
      <c r="J93" s="1137">
        <f t="shared" si="1"/>
        <v>156831.57</v>
      </c>
    </row>
    <row r="94" spans="2:10" s="1138" customFormat="1" ht="12.75" customHeight="1" x14ac:dyDescent="0.25">
      <c r="B94" s="1132">
        <v>83</v>
      </c>
      <c r="C94" s="1133">
        <v>45737</v>
      </c>
      <c r="D94" s="1133">
        <v>45737</v>
      </c>
      <c r="E94" s="1134" t="s">
        <v>2389</v>
      </c>
      <c r="F94" s="1135" t="s">
        <v>2390</v>
      </c>
      <c r="G94" s="1132">
        <v>7</v>
      </c>
      <c r="H94" s="1132" t="s">
        <v>2240</v>
      </c>
      <c r="I94" s="1136">
        <v>13969.61</v>
      </c>
      <c r="J94" s="1137">
        <f t="shared" si="1"/>
        <v>97787.27</v>
      </c>
    </row>
    <row r="95" spans="2:10" s="1138" customFormat="1" ht="12.75" customHeight="1" x14ac:dyDescent="0.25">
      <c r="B95" s="1132">
        <v>84</v>
      </c>
      <c r="C95" s="1133">
        <v>45737</v>
      </c>
      <c r="D95" s="1133">
        <v>45737</v>
      </c>
      <c r="E95" s="1134" t="s">
        <v>2391</v>
      </c>
      <c r="F95" s="1135" t="s">
        <v>2392</v>
      </c>
      <c r="G95" s="1132">
        <v>7</v>
      </c>
      <c r="H95" s="1132" t="s">
        <v>2240</v>
      </c>
      <c r="I95" s="1136">
        <v>13969.61</v>
      </c>
      <c r="J95" s="1137">
        <f t="shared" si="1"/>
        <v>97787.27</v>
      </c>
    </row>
    <row r="96" spans="2:10" s="1138" customFormat="1" ht="12.75" customHeight="1" x14ac:dyDescent="0.25">
      <c r="B96" s="1132">
        <v>85</v>
      </c>
      <c r="C96" s="1133">
        <v>45737</v>
      </c>
      <c r="D96" s="1133">
        <v>45737</v>
      </c>
      <c r="E96" s="1134" t="s">
        <v>2393</v>
      </c>
      <c r="F96" s="1135" t="s">
        <v>2394</v>
      </c>
      <c r="G96" s="1132">
        <v>7</v>
      </c>
      <c r="H96" s="1132" t="s">
        <v>2240</v>
      </c>
      <c r="I96" s="1136">
        <v>13969.61</v>
      </c>
      <c r="J96" s="1137">
        <f t="shared" si="1"/>
        <v>97787.27</v>
      </c>
    </row>
    <row r="97" spans="2:10" s="1138" customFormat="1" ht="12.75" customHeight="1" x14ac:dyDescent="0.25">
      <c r="B97" s="1132">
        <v>86</v>
      </c>
      <c r="C97" s="1133">
        <v>45737</v>
      </c>
      <c r="D97" s="1133">
        <v>45737</v>
      </c>
      <c r="E97" s="1134" t="s">
        <v>2395</v>
      </c>
      <c r="F97" s="1135" t="s">
        <v>2396</v>
      </c>
      <c r="G97" s="1132">
        <v>7</v>
      </c>
      <c r="H97" s="1132" t="s">
        <v>2240</v>
      </c>
      <c r="I97" s="1136">
        <v>13969.61</v>
      </c>
      <c r="J97" s="1137">
        <f t="shared" si="1"/>
        <v>97787.27</v>
      </c>
    </row>
    <row r="98" spans="2:10" s="1138" customFormat="1" ht="12.75" customHeight="1" x14ac:dyDescent="0.25">
      <c r="B98" s="1132">
        <v>87</v>
      </c>
      <c r="C98" s="1133">
        <v>45833</v>
      </c>
      <c r="D98" s="1133">
        <v>45833</v>
      </c>
      <c r="E98" s="1134" t="s">
        <v>2397</v>
      </c>
      <c r="F98" s="1135" t="s">
        <v>2398</v>
      </c>
      <c r="G98" s="1132">
        <v>200</v>
      </c>
      <c r="H98" s="1132" t="s">
        <v>2240</v>
      </c>
      <c r="I98" s="1136">
        <v>37.17</v>
      </c>
      <c r="J98" s="1137">
        <f t="shared" si="1"/>
        <v>7434</v>
      </c>
    </row>
    <row r="99" spans="2:10" s="1138" customFormat="1" ht="12.75" customHeight="1" x14ac:dyDescent="0.25">
      <c r="B99" s="1132">
        <v>88</v>
      </c>
      <c r="C99" s="1133">
        <v>45737</v>
      </c>
      <c r="D99" s="1133">
        <v>45737</v>
      </c>
      <c r="E99" s="1134" t="s">
        <v>2399</v>
      </c>
      <c r="F99" s="1135" t="s">
        <v>2400</v>
      </c>
      <c r="G99" s="1132">
        <v>185</v>
      </c>
      <c r="H99" s="1132" t="s">
        <v>2240</v>
      </c>
      <c r="I99" s="1136">
        <v>2024.88</v>
      </c>
      <c r="J99" s="1137">
        <f t="shared" si="1"/>
        <v>374602.80000000005</v>
      </c>
    </row>
    <row r="100" spans="2:10" s="1138" customFormat="1" ht="12.75" customHeight="1" x14ac:dyDescent="0.25">
      <c r="B100" s="1132">
        <v>89</v>
      </c>
      <c r="C100" s="1133">
        <v>45737</v>
      </c>
      <c r="D100" s="1133">
        <v>45737</v>
      </c>
      <c r="E100" s="1134" t="s">
        <v>2401</v>
      </c>
      <c r="F100" s="1135" t="s">
        <v>2402</v>
      </c>
      <c r="G100" s="1132">
        <v>102</v>
      </c>
      <c r="H100" s="1132" t="s">
        <v>2240</v>
      </c>
      <c r="I100" s="1136">
        <v>1865.58</v>
      </c>
      <c r="J100" s="1137">
        <f t="shared" si="1"/>
        <v>190289.16</v>
      </c>
    </row>
    <row r="101" spans="2:10" s="1138" customFormat="1" ht="12.75" customHeight="1" x14ac:dyDescent="0.25">
      <c r="B101" s="1132">
        <v>90</v>
      </c>
      <c r="C101" s="1133">
        <v>45737</v>
      </c>
      <c r="D101" s="1133">
        <v>45737</v>
      </c>
      <c r="E101" s="1134" t="s">
        <v>2403</v>
      </c>
      <c r="F101" s="1135" t="s">
        <v>2404</v>
      </c>
      <c r="G101" s="1132">
        <v>104</v>
      </c>
      <c r="H101" s="1132" t="s">
        <v>2240</v>
      </c>
      <c r="I101" s="1136">
        <v>1865.58</v>
      </c>
      <c r="J101" s="1137">
        <f t="shared" si="1"/>
        <v>194020.32</v>
      </c>
    </row>
    <row r="102" spans="2:10" s="1138" customFormat="1" ht="12.75" customHeight="1" x14ac:dyDescent="0.25">
      <c r="B102" s="1132">
        <v>91</v>
      </c>
      <c r="C102" s="1133">
        <v>45737</v>
      </c>
      <c r="D102" s="1133">
        <v>45737</v>
      </c>
      <c r="E102" s="1134" t="s">
        <v>2405</v>
      </c>
      <c r="F102" s="1135" t="s">
        <v>2406</v>
      </c>
      <c r="G102" s="1132">
        <v>126</v>
      </c>
      <c r="H102" s="1132" t="s">
        <v>2240</v>
      </c>
      <c r="I102" s="1136">
        <v>1865.58</v>
      </c>
      <c r="J102" s="1137">
        <f t="shared" si="1"/>
        <v>235063.08</v>
      </c>
    </row>
    <row r="103" spans="2:10" s="1138" customFormat="1" ht="12.75" customHeight="1" x14ac:dyDescent="0.25">
      <c r="B103" s="1132">
        <v>92</v>
      </c>
      <c r="C103" s="1133">
        <v>45737</v>
      </c>
      <c r="D103" s="1133">
        <v>45737</v>
      </c>
      <c r="E103" s="1134" t="s">
        <v>2407</v>
      </c>
      <c r="F103" s="1135" t="s">
        <v>2408</v>
      </c>
      <c r="G103" s="1132">
        <v>21</v>
      </c>
      <c r="H103" s="1132" t="s">
        <v>2240</v>
      </c>
      <c r="I103" s="1136">
        <v>7514.88</v>
      </c>
      <c r="J103" s="1137">
        <f t="shared" si="1"/>
        <v>157812.48000000001</v>
      </c>
    </row>
    <row r="104" spans="2:10" s="1138" customFormat="1" ht="12.75" customHeight="1" x14ac:dyDescent="0.25">
      <c r="B104" s="1132">
        <v>93</v>
      </c>
      <c r="C104" s="1133">
        <v>45737</v>
      </c>
      <c r="D104" s="1133">
        <v>45737</v>
      </c>
      <c r="E104" s="1134" t="s">
        <v>2409</v>
      </c>
      <c r="F104" s="1135" t="s">
        <v>2410</v>
      </c>
      <c r="G104" s="1132">
        <v>21</v>
      </c>
      <c r="H104" s="1132" t="s">
        <v>2240</v>
      </c>
      <c r="I104" s="1136">
        <v>9914.9500000000007</v>
      </c>
      <c r="J104" s="1137">
        <f t="shared" si="1"/>
        <v>208213.95</v>
      </c>
    </row>
    <row r="105" spans="2:10" s="1138" customFormat="1" ht="12.75" customHeight="1" x14ac:dyDescent="0.25">
      <c r="B105" s="1132">
        <v>94</v>
      </c>
      <c r="C105" s="1133">
        <v>45737</v>
      </c>
      <c r="D105" s="1133">
        <v>45737</v>
      </c>
      <c r="E105" s="1134" t="s">
        <v>2411</v>
      </c>
      <c r="F105" s="1135" t="s">
        <v>2412</v>
      </c>
      <c r="G105" s="1132">
        <v>21</v>
      </c>
      <c r="H105" s="1132" t="s">
        <v>2240</v>
      </c>
      <c r="I105" s="1136">
        <v>9914.9500000000007</v>
      </c>
      <c r="J105" s="1137">
        <f t="shared" si="1"/>
        <v>208213.95</v>
      </c>
    </row>
    <row r="106" spans="2:10" s="1138" customFormat="1" ht="12.75" customHeight="1" x14ac:dyDescent="0.25">
      <c r="B106" s="1132">
        <v>95</v>
      </c>
      <c r="C106" s="1133">
        <v>45737</v>
      </c>
      <c r="D106" s="1133">
        <v>45737</v>
      </c>
      <c r="E106" s="1134" t="s">
        <v>2413</v>
      </c>
      <c r="F106" s="1135" t="s">
        <v>2414</v>
      </c>
      <c r="G106" s="1132">
        <v>21</v>
      </c>
      <c r="H106" s="1132" t="s">
        <v>2240</v>
      </c>
      <c r="I106" s="1136">
        <v>9914.9500000000007</v>
      </c>
      <c r="J106" s="1137">
        <f t="shared" si="1"/>
        <v>208213.95</v>
      </c>
    </row>
    <row r="107" spans="2:10" s="1138" customFormat="1" ht="12.75" customHeight="1" x14ac:dyDescent="0.25">
      <c r="B107" s="1132">
        <v>96</v>
      </c>
      <c r="C107" s="1133">
        <v>45737</v>
      </c>
      <c r="D107" s="1133">
        <v>45737</v>
      </c>
      <c r="E107" s="1134" t="s">
        <v>2415</v>
      </c>
      <c r="F107" s="1135" t="s">
        <v>2416</v>
      </c>
      <c r="G107" s="1132">
        <v>5</v>
      </c>
      <c r="H107" s="1132" t="s">
        <v>2240</v>
      </c>
      <c r="I107" s="1136">
        <v>13969.61</v>
      </c>
      <c r="J107" s="1137">
        <f t="shared" si="1"/>
        <v>69848.05</v>
      </c>
    </row>
    <row r="108" spans="2:10" s="1138" customFormat="1" ht="12.75" customHeight="1" x14ac:dyDescent="0.25">
      <c r="B108" s="1132">
        <v>97</v>
      </c>
      <c r="C108" s="1133">
        <v>45737</v>
      </c>
      <c r="D108" s="1133">
        <v>45737</v>
      </c>
      <c r="E108" s="1134" t="s">
        <v>2417</v>
      </c>
      <c r="F108" s="1135" t="s">
        <v>2418</v>
      </c>
      <c r="G108" s="1132">
        <v>5</v>
      </c>
      <c r="H108" s="1132" t="s">
        <v>2240</v>
      </c>
      <c r="I108" s="1136">
        <v>751.38</v>
      </c>
      <c r="J108" s="1137">
        <f t="shared" si="1"/>
        <v>3756.9</v>
      </c>
    </row>
    <row r="109" spans="2:10" s="1138" customFormat="1" ht="12.75" customHeight="1" x14ac:dyDescent="0.25">
      <c r="B109" s="1132">
        <v>98</v>
      </c>
      <c r="C109" s="1133">
        <v>45737</v>
      </c>
      <c r="D109" s="1133">
        <v>45737</v>
      </c>
      <c r="E109" s="1134" t="s">
        <v>2419</v>
      </c>
      <c r="F109" s="1135" t="s">
        <v>2420</v>
      </c>
      <c r="G109" s="1132">
        <v>8</v>
      </c>
      <c r="H109" s="1132" t="s">
        <v>2240</v>
      </c>
      <c r="I109" s="1136">
        <v>751.38</v>
      </c>
      <c r="J109" s="1137">
        <f t="shared" si="1"/>
        <v>6011.04</v>
      </c>
    </row>
    <row r="110" spans="2:10" s="1138" customFormat="1" ht="12.75" customHeight="1" x14ac:dyDescent="0.25">
      <c r="B110" s="1132">
        <v>99</v>
      </c>
      <c r="C110" s="1133">
        <v>45737</v>
      </c>
      <c r="D110" s="1133">
        <v>45737</v>
      </c>
      <c r="E110" s="1134" t="s">
        <v>2421</v>
      </c>
      <c r="F110" s="1135" t="s">
        <v>2422</v>
      </c>
      <c r="G110" s="1132">
        <v>8</v>
      </c>
      <c r="H110" s="1132" t="s">
        <v>2240</v>
      </c>
      <c r="I110" s="1136">
        <v>751.38</v>
      </c>
      <c r="J110" s="1137">
        <f t="shared" si="1"/>
        <v>6011.04</v>
      </c>
    </row>
    <row r="111" spans="2:10" s="1138" customFormat="1" ht="12.75" customHeight="1" x14ac:dyDescent="0.25">
      <c r="B111" s="1132">
        <v>100</v>
      </c>
      <c r="C111" s="1133">
        <v>45737</v>
      </c>
      <c r="D111" s="1133">
        <v>45737</v>
      </c>
      <c r="E111" s="1134" t="s">
        <v>2423</v>
      </c>
      <c r="F111" s="1135" t="s">
        <v>2424</v>
      </c>
      <c r="G111" s="1132">
        <v>2</v>
      </c>
      <c r="H111" s="1132" t="s">
        <v>2240</v>
      </c>
      <c r="I111" s="1136">
        <v>751.38</v>
      </c>
      <c r="J111" s="1137">
        <f t="shared" si="1"/>
        <v>1502.76</v>
      </c>
    </row>
    <row r="112" spans="2:10" x14ac:dyDescent="0.25">
      <c r="B112" s="1122"/>
      <c r="C112" s="1123"/>
      <c r="D112" s="1123"/>
      <c r="E112" s="1124"/>
      <c r="F112" s="1122"/>
      <c r="G112" s="1122"/>
      <c r="H112" s="1122"/>
      <c r="I112" s="1139" t="s">
        <v>2425</v>
      </c>
      <c r="J112" s="1140">
        <f>SUM(J12:J111)</f>
        <v>12164206.552021708</v>
      </c>
    </row>
    <row r="113" spans="2:10" x14ac:dyDescent="0.25">
      <c r="B113" s="1122"/>
      <c r="C113" s="1123"/>
      <c r="D113" s="1123"/>
      <c r="E113" s="1124"/>
      <c r="F113" s="1141"/>
      <c r="G113" s="1122"/>
      <c r="H113" s="1122"/>
      <c r="I113" s="1142"/>
      <c r="J113" s="1142"/>
    </row>
    <row r="114" spans="2:10" x14ac:dyDescent="0.25">
      <c r="B114" s="1122"/>
      <c r="C114" s="1123"/>
      <c r="D114" s="1123"/>
      <c r="E114" s="1124"/>
      <c r="F114" s="1122"/>
      <c r="G114" s="1122"/>
      <c r="H114" s="1122"/>
      <c r="I114" s="1142"/>
      <c r="J114" s="1142"/>
    </row>
    <row r="115" spans="2:10" x14ac:dyDescent="0.25">
      <c r="B115" s="1705" t="s">
        <v>2426</v>
      </c>
      <c r="C115" s="1706"/>
      <c r="D115" s="1706"/>
      <c r="E115" s="1706"/>
      <c r="F115" s="1706"/>
      <c r="G115" s="1706"/>
      <c r="H115" s="1706"/>
      <c r="I115" s="1706"/>
      <c r="J115" s="1706"/>
    </row>
    <row r="116" spans="2:10" ht="15.75" customHeight="1" x14ac:dyDescent="0.25">
      <c r="B116" s="1707" t="s">
        <v>2427</v>
      </c>
      <c r="C116" s="1707"/>
      <c r="D116" s="1707"/>
      <c r="E116" s="1707"/>
      <c r="F116" s="1707"/>
      <c r="G116" s="1707"/>
      <c r="H116" s="1707"/>
      <c r="I116" s="1707"/>
      <c r="J116" s="1707"/>
    </row>
    <row r="117" spans="2:10" ht="15" customHeight="1" x14ac:dyDescent="0.25">
      <c r="B117" s="1698" t="s">
        <v>2428</v>
      </c>
      <c r="C117" s="1698"/>
      <c r="D117" s="1698"/>
      <c r="E117" s="1698"/>
      <c r="F117" s="1698"/>
      <c r="G117" s="1698"/>
      <c r="H117" s="1698"/>
      <c r="I117" s="1698"/>
      <c r="J117" s="1698"/>
    </row>
    <row r="118" spans="2:10" x14ac:dyDescent="0.25">
      <c r="B118" s="1699" t="s">
        <v>2429</v>
      </c>
      <c r="C118" s="1699"/>
      <c r="D118" s="1699"/>
      <c r="E118" s="1699"/>
      <c r="F118" s="1699"/>
      <c r="G118" s="1699"/>
      <c r="H118" s="1699"/>
      <c r="I118" s="1699"/>
      <c r="J118" s="1699"/>
    </row>
    <row r="119" spans="2:10" x14ac:dyDescent="0.25">
      <c r="B119" s="1580"/>
      <c r="C119" s="1580"/>
      <c r="D119" s="1580"/>
      <c r="E119" s="1580"/>
      <c r="F119" s="1580"/>
      <c r="G119" s="1580"/>
      <c r="H119" s="1580"/>
      <c r="I119" s="1580"/>
      <c r="J119" s="1580"/>
    </row>
    <row r="132" spans="5:10" s="1144" customFormat="1" x14ac:dyDescent="0.25"/>
    <row r="133" spans="5:10" s="1144" customFormat="1" x14ac:dyDescent="0.25"/>
    <row r="134" spans="5:10" s="1144" customFormat="1" x14ac:dyDescent="0.25"/>
    <row r="135" spans="5:10" s="1144" customFormat="1" x14ac:dyDescent="0.25"/>
    <row r="136" spans="5:10" s="1122" customFormat="1" x14ac:dyDescent="0.25"/>
    <row r="137" spans="5:10" s="1122" customFormat="1" x14ac:dyDescent="0.25">
      <c r="J137" s="1145"/>
    </row>
    <row r="138" spans="5:10" s="1122" customFormat="1" x14ac:dyDescent="0.25">
      <c r="E138" s="1145"/>
      <c r="J138" s="1145"/>
    </row>
    <row r="139" spans="5:10" s="1122" customFormat="1" x14ac:dyDescent="0.25">
      <c r="E139" s="1145"/>
      <c r="J139" s="1145"/>
    </row>
    <row r="140" spans="5:10" s="1122" customFormat="1" x14ac:dyDescent="0.25">
      <c r="E140" s="1145"/>
      <c r="J140" s="1145"/>
    </row>
    <row r="141" spans="5:10" s="1122" customFormat="1" x14ac:dyDescent="0.25">
      <c r="E141" s="1145"/>
      <c r="J141" s="1145"/>
    </row>
    <row r="142" spans="5:10" s="1122" customFormat="1" x14ac:dyDescent="0.25">
      <c r="E142" s="1145"/>
      <c r="J142" s="1145"/>
    </row>
    <row r="143" spans="5:10" s="1122" customFormat="1" x14ac:dyDescent="0.25">
      <c r="E143" s="1145"/>
      <c r="J143" s="1145"/>
    </row>
    <row r="144" spans="5:10" s="1122" customFormat="1" x14ac:dyDescent="0.25">
      <c r="E144" s="1145"/>
      <c r="J144" s="1145"/>
    </row>
    <row r="145" spans="5:10" s="1122" customFormat="1" x14ac:dyDescent="0.25">
      <c r="E145" s="1145"/>
      <c r="J145" s="1145"/>
    </row>
    <row r="146" spans="5:10" s="1122" customFormat="1" x14ac:dyDescent="0.25">
      <c r="E146" s="1145"/>
      <c r="J146" s="1145"/>
    </row>
    <row r="147" spans="5:10" s="1122" customFormat="1" x14ac:dyDescent="0.25">
      <c r="E147" s="1145"/>
      <c r="J147" s="1145"/>
    </row>
    <row r="148" spans="5:10" s="1122" customFormat="1" x14ac:dyDescent="0.25">
      <c r="E148" s="1145"/>
      <c r="J148" s="1145"/>
    </row>
    <row r="149" spans="5:10" s="1122" customFormat="1" x14ac:dyDescent="0.25">
      <c r="E149" s="1145"/>
      <c r="J149" s="1145"/>
    </row>
    <row r="150" spans="5:10" s="1122" customFormat="1" x14ac:dyDescent="0.25">
      <c r="E150" s="1145"/>
      <c r="J150" s="1145"/>
    </row>
    <row r="151" spans="5:10" s="1122" customFormat="1" x14ac:dyDescent="0.25">
      <c r="E151" s="1145"/>
      <c r="G151" s="1146"/>
      <c r="J151" s="1145"/>
    </row>
    <row r="152" spans="5:10" s="1122" customFormat="1" x14ac:dyDescent="0.25">
      <c r="E152" s="1145"/>
      <c r="J152" s="1145"/>
    </row>
    <row r="153" spans="5:10" s="1122" customFormat="1" x14ac:dyDescent="0.25">
      <c r="E153" s="1145"/>
      <c r="J153" s="1145"/>
    </row>
    <row r="154" spans="5:10" s="1122" customFormat="1" x14ac:dyDescent="0.25">
      <c r="E154" s="1145"/>
      <c r="J154" s="1145"/>
    </row>
    <row r="155" spans="5:10" s="1122" customFormat="1" x14ac:dyDescent="0.25">
      <c r="E155" s="1145"/>
      <c r="J155" s="1145"/>
    </row>
    <row r="156" spans="5:10" s="1122" customFormat="1" x14ac:dyDescent="0.25">
      <c r="E156" s="1145"/>
      <c r="J156" s="1145"/>
    </row>
    <row r="157" spans="5:10" s="1122" customFormat="1" x14ac:dyDescent="0.25">
      <c r="E157" s="1145"/>
      <c r="J157" s="1145"/>
    </row>
    <row r="158" spans="5:10" s="1144" customFormat="1" x14ac:dyDescent="0.25">
      <c r="E158" s="1147"/>
      <c r="J158" s="1147"/>
    </row>
    <row r="159" spans="5:10" s="1144" customFormat="1" x14ac:dyDescent="0.25">
      <c r="E159" s="1148"/>
      <c r="J159" s="1147"/>
    </row>
    <row r="160" spans="5:10" x14ac:dyDescent="0.25">
      <c r="J160" s="1151"/>
    </row>
    <row r="161" spans="10:10" x14ac:dyDescent="0.25">
      <c r="J161" s="1152"/>
    </row>
    <row r="170" spans="10:10" ht="6" customHeight="1" x14ac:dyDescent="0.25"/>
    <row r="182" s="1122" customFormat="1" x14ac:dyDescent="0.25"/>
    <row r="183" s="1122" customFormat="1" x14ac:dyDescent="0.25"/>
    <row r="184" s="1122" customFormat="1" x14ac:dyDescent="0.25"/>
    <row r="185" s="1122" customFormat="1" x14ac:dyDescent="0.25"/>
    <row r="186" s="1122" customFormat="1" x14ac:dyDescent="0.25"/>
    <row r="187" s="1122" customFormat="1" x14ac:dyDescent="0.25"/>
    <row r="188" s="1122" customFormat="1" x14ac:dyDescent="0.25"/>
    <row r="189" s="1122" customFormat="1" x14ac:dyDescent="0.25"/>
    <row r="190" s="1122" customFormat="1" x14ac:dyDescent="0.25"/>
    <row r="191" s="1122" customFormat="1" x14ac:dyDescent="0.25"/>
    <row r="192" s="1122" customFormat="1" x14ac:dyDescent="0.25"/>
    <row r="193" s="1122" customFormat="1" x14ac:dyDescent="0.25"/>
    <row r="194" s="1122" customFormat="1" x14ac:dyDescent="0.25"/>
    <row r="195" s="1122" customFormat="1" x14ac:dyDescent="0.25"/>
    <row r="196" s="1122" customFormat="1" x14ac:dyDescent="0.25"/>
    <row r="197" s="1122" customFormat="1" x14ac:dyDescent="0.25"/>
    <row r="198" s="1122" customFormat="1" x14ac:dyDescent="0.25"/>
    <row r="199" s="1122" customFormat="1" x14ac:dyDescent="0.25"/>
    <row r="200" s="1122" customFormat="1" x14ac:dyDescent="0.25"/>
    <row r="201" s="1122" customFormat="1" x14ac:dyDescent="0.25"/>
    <row r="202" s="1122" customFormat="1" x14ac:dyDescent="0.25"/>
    <row r="203" s="1122" customFormat="1" x14ac:dyDescent="0.25"/>
    <row r="204" s="1122" customFormat="1" x14ac:dyDescent="0.25"/>
    <row r="205" s="1122" customFormat="1" x14ac:dyDescent="0.25"/>
    <row r="206" s="1122" customFormat="1" x14ac:dyDescent="0.25"/>
    <row r="207" s="1122" customFormat="1" x14ac:dyDescent="0.25"/>
    <row r="208" s="1122" customFormat="1" x14ac:dyDescent="0.25"/>
    <row r="209" s="1122" customFormat="1" x14ac:dyDescent="0.25"/>
    <row r="210" s="1122" customFormat="1" x14ac:dyDescent="0.25"/>
    <row r="211" s="1122" customFormat="1" x14ac:dyDescent="0.25"/>
    <row r="212" s="1122" customFormat="1" x14ac:dyDescent="0.25"/>
    <row r="213" s="1122" customFormat="1" x14ac:dyDescent="0.25"/>
    <row r="214" s="1122" customFormat="1" x14ac:dyDescent="0.25"/>
    <row r="215" s="1122" customFormat="1" x14ac:dyDescent="0.25"/>
    <row r="216" s="1122" customFormat="1" x14ac:dyDescent="0.25"/>
    <row r="218" ht="9.75" customHeight="1" x14ac:dyDescent="0.25"/>
    <row r="219" ht="9" customHeight="1" x14ac:dyDescent="0.25"/>
    <row r="249" s="1153" customFormat="1" x14ac:dyDescent="0.25"/>
    <row r="256" s="1154" customFormat="1" x14ac:dyDescent="0.25"/>
    <row r="259" s="1153" customFormat="1" x14ac:dyDescent="0.25"/>
    <row r="260" s="1153" customFormat="1" x14ac:dyDescent="0.25"/>
    <row r="261" s="1153" customFormat="1" x14ac:dyDescent="0.25"/>
    <row r="262" s="1154" customFormat="1" x14ac:dyDescent="0.25"/>
    <row r="264" s="1141" customFormat="1" x14ac:dyDescent="0.25"/>
    <row r="267" s="1154" customFormat="1" x14ac:dyDescent="0.25"/>
    <row r="268" s="1141" customFormat="1" x14ac:dyDescent="0.25"/>
    <row r="271" s="1154" customFormat="1" x14ac:dyDescent="0.25"/>
    <row r="286" s="1141" customFormat="1" x14ac:dyDescent="0.25"/>
    <row r="290" s="1141" customFormat="1" x14ac:dyDescent="0.25"/>
    <row r="296" s="1141" customFormat="1" x14ac:dyDescent="0.25"/>
    <row r="297" s="1154" customFormat="1" x14ac:dyDescent="0.25"/>
    <row r="302" s="1154" customFormat="1" x14ac:dyDescent="0.25"/>
    <row r="310" s="1154" customFormat="1" x14ac:dyDescent="0.25"/>
    <row r="338" s="1141" customFormat="1" x14ac:dyDescent="0.25"/>
    <row r="344" s="1153" customFormat="1" x14ac:dyDescent="0.25"/>
    <row r="345" customFormat="1" x14ac:dyDescent="0.25"/>
    <row r="352" s="1154" customFormat="1" x14ac:dyDescent="0.25"/>
    <row r="353" s="1141" customFormat="1" x14ac:dyDescent="0.25"/>
    <row r="354" s="1155" customFormat="1" x14ac:dyDescent="0.25"/>
    <row r="355" s="1141" customFormat="1" x14ac:dyDescent="0.25"/>
    <row r="372" ht="15.75" customHeight="1" x14ac:dyDescent="0.25"/>
    <row r="373" ht="15" customHeight="1" x14ac:dyDescent="0.25"/>
  </sheetData>
  <mergeCells count="9">
    <mergeCell ref="B117:J117"/>
    <mergeCell ref="B118:J118"/>
    <mergeCell ref="B119:J119"/>
    <mergeCell ref="B8:J8"/>
    <mergeCell ref="B9:J9"/>
    <mergeCell ref="B10:J10"/>
    <mergeCell ref="G11:H11"/>
    <mergeCell ref="B115:J115"/>
    <mergeCell ref="B116:J116"/>
  </mergeCells>
  <conditionalFormatting sqref="F13">
    <cfRule type="duplicateValues" dxfId="14" priority="3"/>
  </conditionalFormatting>
  <conditionalFormatting sqref="F14:F111">
    <cfRule type="duplicateValues" dxfId="13" priority="1"/>
  </conditionalFormatting>
  <conditionalFormatting sqref="F376:F1048576 F112:F114 F1:F7 F225 F11:F12 F119">
    <cfRule type="duplicateValues" dxfId="12" priority="2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CD11-495B-4ADB-8D0B-EC3804EA342C}">
  <dimension ref="A1:P59"/>
  <sheetViews>
    <sheetView workbookViewId="0">
      <selection activeCell="M28" sqref="M28"/>
    </sheetView>
  </sheetViews>
  <sheetFormatPr baseColWidth="10" defaultRowHeight="15" x14ac:dyDescent="0.25"/>
  <cols>
    <col min="1" max="1" width="6.5703125" customWidth="1"/>
    <col min="2" max="2" width="10.28515625" customWidth="1"/>
    <col min="3" max="3" width="11.5703125" customWidth="1"/>
    <col min="4" max="4" width="9.42578125" customWidth="1"/>
    <col min="5" max="5" width="38.42578125" customWidth="1"/>
    <col min="6" max="6" width="9.5703125" customWidth="1"/>
    <col min="7" max="7" width="7.42578125" customWidth="1"/>
    <col min="8" max="8" width="13" customWidth="1"/>
    <col min="9" max="9" width="15.5703125" bestFit="1" customWidth="1"/>
    <col min="10" max="10" width="0" hidden="1" customWidth="1"/>
    <col min="11" max="11" width="12" bestFit="1" customWidth="1"/>
    <col min="13" max="13" width="15.42578125" customWidth="1"/>
    <col min="15" max="15" width="14.140625" bestFit="1" customWidth="1"/>
    <col min="16" max="16" width="15.5703125" bestFit="1" customWidth="1"/>
  </cols>
  <sheetData>
    <row r="1" spans="1:13" x14ac:dyDescent="0.25">
      <c r="B1" s="1143"/>
      <c r="C1" s="673"/>
      <c r="D1" s="1121"/>
    </row>
    <row r="8" spans="1:13" x14ac:dyDescent="0.25">
      <c r="A8" s="1708" t="s">
        <v>2482</v>
      </c>
      <c r="B8" s="1708"/>
      <c r="C8" s="1708"/>
      <c r="D8" s="1708"/>
      <c r="E8" s="1708"/>
      <c r="F8" s="1708"/>
      <c r="G8" s="1708"/>
      <c r="H8" s="1708"/>
      <c r="I8" s="1708"/>
    </row>
    <row r="9" spans="1:13" ht="18.75" x14ac:dyDescent="0.3">
      <c r="A9" s="1709" t="s">
        <v>2228</v>
      </c>
      <c r="B9" s="1709"/>
      <c r="C9" s="1709"/>
      <c r="D9" s="1709"/>
      <c r="E9" s="1709"/>
      <c r="F9" s="1709"/>
      <c r="G9" s="1709"/>
      <c r="H9" s="1709"/>
      <c r="I9" s="1709"/>
    </row>
    <row r="10" spans="1:13" ht="15.75" x14ac:dyDescent="0.25">
      <c r="A10" s="1701" t="s">
        <v>2483</v>
      </c>
      <c r="B10" s="1701"/>
      <c r="C10" s="1701"/>
      <c r="D10" s="1701"/>
      <c r="E10" s="1701"/>
      <c r="F10" s="1701"/>
      <c r="G10" s="1701"/>
      <c r="H10" s="1701"/>
      <c r="I10" s="1701"/>
    </row>
    <row r="11" spans="1:13" ht="15.75" x14ac:dyDescent="0.25">
      <c r="A11" s="1702" t="s">
        <v>2431</v>
      </c>
      <c r="B11" s="1702"/>
      <c r="C11" s="1702"/>
      <c r="D11" s="1702"/>
      <c r="E11" s="1702"/>
      <c r="F11" s="1702"/>
      <c r="G11" s="1702"/>
      <c r="H11" s="1702"/>
      <c r="I11" s="1702"/>
    </row>
    <row r="12" spans="1:13" ht="54" x14ac:dyDescent="0.25">
      <c r="A12" s="1157" t="s">
        <v>2484</v>
      </c>
      <c r="B12" s="1157" t="s">
        <v>2485</v>
      </c>
      <c r="C12" s="1157" t="s">
        <v>2433</v>
      </c>
      <c r="D12" s="1158" t="s">
        <v>2434</v>
      </c>
      <c r="E12" s="1159" t="s">
        <v>2486</v>
      </c>
      <c r="F12" s="1710" t="s">
        <v>2235</v>
      </c>
      <c r="G12" s="1711"/>
      <c r="H12" s="1160" t="s">
        <v>2236</v>
      </c>
      <c r="I12" s="1156" t="s">
        <v>2237</v>
      </c>
      <c r="K12" s="1161"/>
    </row>
    <row r="13" spans="1:13" ht="16.5" customHeight="1" x14ac:dyDescent="0.25">
      <c r="A13" s="1175">
        <v>1</v>
      </c>
      <c r="B13" s="1176">
        <v>45201</v>
      </c>
      <c r="C13" s="1176">
        <v>45201</v>
      </c>
      <c r="D13" s="1177" t="s">
        <v>2487</v>
      </c>
      <c r="E13" s="1178" t="s">
        <v>2488</v>
      </c>
      <c r="F13" s="1175">
        <v>325</v>
      </c>
      <c r="G13" s="1175" t="s">
        <v>2240</v>
      </c>
      <c r="H13" s="1179">
        <v>2483.9</v>
      </c>
      <c r="I13" s="1180">
        <f t="shared" ref="I13:I46" si="0">F13*H13</f>
        <v>807267.5</v>
      </c>
      <c r="J13" t="s">
        <v>2489</v>
      </c>
      <c r="K13" s="1181"/>
    </row>
    <row r="14" spans="1:13" ht="16.5" customHeight="1" x14ac:dyDescent="0.25">
      <c r="A14" s="1175">
        <v>2</v>
      </c>
      <c r="B14" s="1176">
        <v>45477</v>
      </c>
      <c r="C14" s="1176">
        <v>45477</v>
      </c>
      <c r="D14" s="1177" t="s">
        <v>2490</v>
      </c>
      <c r="E14" s="1178" t="s">
        <v>2491</v>
      </c>
      <c r="F14" s="1175">
        <v>225</v>
      </c>
      <c r="G14" s="1175" t="s">
        <v>2240</v>
      </c>
      <c r="H14" s="1179">
        <v>2690</v>
      </c>
      <c r="I14" s="1180">
        <f t="shared" si="0"/>
        <v>605250</v>
      </c>
    </row>
    <row r="15" spans="1:13" ht="16.5" customHeight="1" x14ac:dyDescent="0.25">
      <c r="A15" s="1175">
        <v>3</v>
      </c>
      <c r="B15" s="1176">
        <v>45384</v>
      </c>
      <c r="C15" s="1176">
        <v>45384</v>
      </c>
      <c r="D15" s="1177" t="s">
        <v>2492</v>
      </c>
      <c r="E15" s="1178" t="s">
        <v>2493</v>
      </c>
      <c r="F15" s="1175">
        <v>62</v>
      </c>
      <c r="G15" s="1175" t="s">
        <v>2240</v>
      </c>
      <c r="H15" s="1179">
        <f>4140.5+745.29</f>
        <v>4885.79</v>
      </c>
      <c r="I15" s="1180">
        <f t="shared" si="0"/>
        <v>302918.98</v>
      </c>
      <c r="M15" s="1170"/>
    </row>
    <row r="16" spans="1:13" ht="16.5" customHeight="1" x14ac:dyDescent="0.25">
      <c r="A16" s="1175">
        <v>4</v>
      </c>
      <c r="B16" s="1176">
        <v>45791</v>
      </c>
      <c r="C16" s="1176">
        <v>45791</v>
      </c>
      <c r="D16" s="1177" t="s">
        <v>2494</v>
      </c>
      <c r="E16" s="1178" t="s">
        <v>2495</v>
      </c>
      <c r="F16" s="1175">
        <v>75</v>
      </c>
      <c r="G16" s="1175" t="s">
        <v>2466</v>
      </c>
      <c r="H16" s="1179">
        <v>6388.52</v>
      </c>
      <c r="I16" s="1180">
        <f>F16*H16</f>
        <v>479139.00000000006</v>
      </c>
      <c r="M16" s="1170"/>
    </row>
    <row r="17" spans="1:15" ht="16.5" customHeight="1" x14ac:dyDescent="0.25">
      <c r="A17" s="1175">
        <v>5</v>
      </c>
      <c r="B17" s="1176">
        <v>45825</v>
      </c>
      <c r="C17" s="1176">
        <v>45825</v>
      </c>
      <c r="D17" s="1177" t="s">
        <v>2496</v>
      </c>
      <c r="E17" s="1178" t="s">
        <v>2497</v>
      </c>
      <c r="F17" s="1175">
        <v>600</v>
      </c>
      <c r="G17" s="1175" t="s">
        <v>2240</v>
      </c>
      <c r="H17" s="1179">
        <v>467.28</v>
      </c>
      <c r="I17" s="1180">
        <f t="shared" si="0"/>
        <v>280368</v>
      </c>
      <c r="M17" s="1170"/>
    </row>
    <row r="18" spans="1:15" ht="16.5" customHeight="1" x14ac:dyDescent="0.25">
      <c r="A18" s="1175">
        <v>6</v>
      </c>
      <c r="B18" s="1176">
        <v>45813</v>
      </c>
      <c r="C18" s="1176">
        <v>45813</v>
      </c>
      <c r="D18" s="1177" t="s">
        <v>2498</v>
      </c>
      <c r="E18" s="1178" t="s">
        <v>2499</v>
      </c>
      <c r="F18" s="1175">
        <v>2264</v>
      </c>
      <c r="G18" s="1175" t="s">
        <v>2240</v>
      </c>
      <c r="H18" s="1179">
        <v>1087.08</v>
      </c>
      <c r="I18" s="1180">
        <f t="shared" si="0"/>
        <v>2461149.1199999996</v>
      </c>
      <c r="M18" s="1171"/>
    </row>
    <row r="19" spans="1:15" ht="16.5" customHeight="1" x14ac:dyDescent="0.25">
      <c r="A19" s="1175">
        <v>7</v>
      </c>
      <c r="B19" s="1176">
        <v>45813</v>
      </c>
      <c r="C19" s="1176">
        <v>45813</v>
      </c>
      <c r="D19" s="1177" t="s">
        <v>2500</v>
      </c>
      <c r="E19" s="1178" t="s">
        <v>2501</v>
      </c>
      <c r="F19" s="1175">
        <v>917</v>
      </c>
      <c r="G19" s="1175" t="s">
        <v>2240</v>
      </c>
      <c r="H19" s="1179">
        <v>792.56</v>
      </c>
      <c r="I19" s="1180">
        <f t="shared" si="0"/>
        <v>726777.5199999999</v>
      </c>
    </row>
    <row r="20" spans="1:15" ht="16.5" customHeight="1" x14ac:dyDescent="0.25">
      <c r="A20" s="1175">
        <v>8</v>
      </c>
      <c r="B20" s="1176">
        <v>45825</v>
      </c>
      <c r="C20" s="1176">
        <v>45825</v>
      </c>
      <c r="D20" s="1177" t="s">
        <v>2502</v>
      </c>
      <c r="E20" s="1178" t="s">
        <v>2503</v>
      </c>
      <c r="F20" s="1175">
        <v>1600</v>
      </c>
      <c r="G20" s="1175" t="s">
        <v>2240</v>
      </c>
      <c r="H20" s="1179">
        <v>246.39580000000001</v>
      </c>
      <c r="I20" s="1180">
        <f t="shared" si="0"/>
        <v>394233.28</v>
      </c>
      <c r="O20" s="1170"/>
    </row>
    <row r="21" spans="1:15" ht="16.5" customHeight="1" x14ac:dyDescent="0.25">
      <c r="A21" s="1175">
        <v>9</v>
      </c>
      <c r="B21" s="1176">
        <v>45641</v>
      </c>
      <c r="C21" s="1176">
        <v>45641</v>
      </c>
      <c r="D21" s="1177" t="s">
        <v>2504</v>
      </c>
      <c r="E21" s="1178" t="s">
        <v>2505</v>
      </c>
      <c r="F21" s="1175">
        <v>379</v>
      </c>
      <c r="G21" s="1175" t="s">
        <v>2240</v>
      </c>
      <c r="H21" s="1179">
        <v>4168</v>
      </c>
      <c r="I21" s="1180">
        <f t="shared" si="0"/>
        <v>1579672</v>
      </c>
      <c r="O21" s="1170"/>
    </row>
    <row r="22" spans="1:15" ht="16.5" customHeight="1" x14ac:dyDescent="0.25">
      <c r="A22" s="1175">
        <v>10</v>
      </c>
      <c r="B22" s="1176">
        <v>45835</v>
      </c>
      <c r="C22" s="1176">
        <v>45835</v>
      </c>
      <c r="D22" s="1177" t="s">
        <v>2506</v>
      </c>
      <c r="E22" s="1178" t="s">
        <v>2507</v>
      </c>
      <c r="F22" s="1175">
        <v>722</v>
      </c>
      <c r="G22" s="1175" t="s">
        <v>2240</v>
      </c>
      <c r="H22" s="1179">
        <v>2575.7512049000002</v>
      </c>
      <c r="I22" s="1180">
        <f t="shared" si="0"/>
        <v>1859692.3699378001</v>
      </c>
      <c r="O22" s="1170"/>
    </row>
    <row r="23" spans="1:15" ht="16.5" customHeight="1" x14ac:dyDescent="0.25">
      <c r="A23" s="1175">
        <v>11</v>
      </c>
      <c r="B23" s="1176">
        <v>45240</v>
      </c>
      <c r="C23" s="1176">
        <v>45240</v>
      </c>
      <c r="D23" s="1177" t="s">
        <v>2508</v>
      </c>
      <c r="E23" s="1178" t="s">
        <v>2509</v>
      </c>
      <c r="F23" s="1175">
        <v>85</v>
      </c>
      <c r="G23" s="1175" t="s">
        <v>2240</v>
      </c>
      <c r="H23" s="1179">
        <v>193.52</v>
      </c>
      <c r="I23" s="1180">
        <f t="shared" si="0"/>
        <v>16449.2</v>
      </c>
      <c r="O23" s="1170"/>
    </row>
    <row r="24" spans="1:15" ht="16.5" customHeight="1" x14ac:dyDescent="0.25">
      <c r="A24" s="1175">
        <v>12</v>
      </c>
      <c r="B24" s="1176">
        <v>45804</v>
      </c>
      <c r="C24" s="1176">
        <v>45804</v>
      </c>
      <c r="D24" s="1177" t="s">
        <v>2510</v>
      </c>
      <c r="E24" s="1178" t="s">
        <v>2511</v>
      </c>
      <c r="F24" s="1175">
        <v>994</v>
      </c>
      <c r="G24" s="1175" t="s">
        <v>2240</v>
      </c>
      <c r="H24" s="1179">
        <v>267.51769999999999</v>
      </c>
      <c r="I24" s="1180">
        <f t="shared" si="0"/>
        <v>265912.59379999997</v>
      </c>
    </row>
    <row r="25" spans="1:15" ht="16.5" customHeight="1" x14ac:dyDescent="0.25">
      <c r="A25" s="1175">
        <v>13</v>
      </c>
      <c r="B25" s="1176">
        <v>45457</v>
      </c>
      <c r="C25" s="1176">
        <v>45457</v>
      </c>
      <c r="D25" s="1177" t="s">
        <v>2512</v>
      </c>
      <c r="E25" s="1178" t="s">
        <v>2513</v>
      </c>
      <c r="F25" s="1175">
        <v>279</v>
      </c>
      <c r="G25" s="1175" t="s">
        <v>2240</v>
      </c>
      <c r="H25" s="1179">
        <v>4454.5</v>
      </c>
      <c r="I25" s="1180">
        <f t="shared" si="0"/>
        <v>1242805.5</v>
      </c>
      <c r="M25" s="1170"/>
    </row>
    <row r="26" spans="1:15" ht="16.5" customHeight="1" x14ac:dyDescent="0.25">
      <c r="A26" s="1175">
        <v>14</v>
      </c>
      <c r="B26" s="1176">
        <v>45742</v>
      </c>
      <c r="C26" s="1176">
        <v>45742</v>
      </c>
      <c r="D26" s="1177" t="s">
        <v>2514</v>
      </c>
      <c r="E26" s="1178" t="s">
        <v>2515</v>
      </c>
      <c r="F26" s="1175">
        <v>16</v>
      </c>
      <c r="G26" s="1175" t="s">
        <v>2240</v>
      </c>
      <c r="H26" s="1179">
        <v>1132.8</v>
      </c>
      <c r="I26" s="1180">
        <f t="shared" si="0"/>
        <v>18124.8</v>
      </c>
      <c r="M26" s="1170"/>
    </row>
    <row r="27" spans="1:15" ht="16.5" customHeight="1" x14ac:dyDescent="0.25">
      <c r="A27" s="1175">
        <v>15</v>
      </c>
      <c r="B27" s="1176">
        <v>45742</v>
      </c>
      <c r="C27" s="1176">
        <v>45742</v>
      </c>
      <c r="D27" s="1177" t="s">
        <v>2516</v>
      </c>
      <c r="E27" s="1178" t="s">
        <v>2517</v>
      </c>
      <c r="F27" s="1175">
        <v>260</v>
      </c>
      <c r="G27" s="1175" t="s">
        <v>2240</v>
      </c>
      <c r="H27" s="1179">
        <v>1758.2</v>
      </c>
      <c r="I27" s="1180">
        <f t="shared" si="0"/>
        <v>457132</v>
      </c>
      <c r="M27" s="1170"/>
    </row>
    <row r="28" spans="1:15" ht="24" customHeight="1" x14ac:dyDescent="0.25">
      <c r="A28" s="1175">
        <v>16</v>
      </c>
      <c r="B28" s="1176">
        <v>45490</v>
      </c>
      <c r="C28" s="1176">
        <v>45490</v>
      </c>
      <c r="D28" s="1177" t="s">
        <v>2518</v>
      </c>
      <c r="E28" s="1178" t="s">
        <v>2519</v>
      </c>
      <c r="F28" s="1175">
        <v>263</v>
      </c>
      <c r="G28" s="1175" t="s">
        <v>2240</v>
      </c>
      <c r="H28" s="1179">
        <v>4065.1</v>
      </c>
      <c r="I28" s="1180">
        <f t="shared" si="0"/>
        <v>1069121.3</v>
      </c>
    </row>
    <row r="29" spans="1:15" ht="16.5" customHeight="1" x14ac:dyDescent="0.25">
      <c r="A29" s="1175">
        <v>17</v>
      </c>
      <c r="B29" s="1176">
        <v>45516</v>
      </c>
      <c r="C29" s="1176">
        <v>45516</v>
      </c>
      <c r="D29" s="1177" t="s">
        <v>2520</v>
      </c>
      <c r="E29" s="1178" t="s">
        <v>2521</v>
      </c>
      <c r="F29" s="1175">
        <v>199</v>
      </c>
      <c r="G29" s="1175" t="s">
        <v>2240</v>
      </c>
      <c r="H29" s="1179">
        <v>2780.5</v>
      </c>
      <c r="I29" s="1180">
        <f t="shared" si="0"/>
        <v>553319.5</v>
      </c>
    </row>
    <row r="30" spans="1:15" ht="16.5" customHeight="1" x14ac:dyDescent="0.25">
      <c r="A30" s="1175">
        <v>18</v>
      </c>
      <c r="B30" s="1176">
        <v>44714</v>
      </c>
      <c r="C30" s="1176">
        <v>44714</v>
      </c>
      <c r="D30" s="1177" t="s">
        <v>2522</v>
      </c>
      <c r="E30" s="1178" t="s">
        <v>2523</v>
      </c>
      <c r="F30" s="1175">
        <v>431</v>
      </c>
      <c r="G30" s="1175" t="s">
        <v>2240</v>
      </c>
      <c r="H30" s="1179">
        <v>1185.9000000000001</v>
      </c>
      <c r="I30" s="1180">
        <f t="shared" si="0"/>
        <v>511122.9</v>
      </c>
    </row>
    <row r="31" spans="1:15" ht="16.5" customHeight="1" x14ac:dyDescent="0.25">
      <c r="A31" s="1175">
        <v>19</v>
      </c>
      <c r="B31" s="1176">
        <v>45804</v>
      </c>
      <c r="C31" s="1176">
        <v>45804</v>
      </c>
      <c r="D31" s="1177" t="s">
        <v>2524</v>
      </c>
      <c r="E31" s="1178" t="s">
        <v>2525</v>
      </c>
      <c r="F31" s="1175">
        <v>1220</v>
      </c>
      <c r="G31" s="1175" t="s">
        <v>2240</v>
      </c>
      <c r="H31" s="1179">
        <v>454.3</v>
      </c>
      <c r="I31" s="1180">
        <f>F31*H31</f>
        <v>554246</v>
      </c>
    </row>
    <row r="32" spans="1:15" ht="16.5" customHeight="1" x14ac:dyDescent="0.25">
      <c r="A32" s="1175">
        <v>20</v>
      </c>
      <c r="B32" s="1176">
        <v>45288</v>
      </c>
      <c r="C32" s="1176">
        <v>45288</v>
      </c>
      <c r="D32" s="1177" t="s">
        <v>2526</v>
      </c>
      <c r="E32" s="1178" t="s">
        <v>2527</v>
      </c>
      <c r="F32" s="1175">
        <v>711</v>
      </c>
      <c r="G32" s="1175" t="s">
        <v>2240</v>
      </c>
      <c r="H32" s="1179">
        <v>812.9</v>
      </c>
      <c r="I32" s="1180">
        <f t="shared" si="0"/>
        <v>577971.9</v>
      </c>
    </row>
    <row r="33" spans="1:16" ht="16.5" customHeight="1" x14ac:dyDescent="0.25">
      <c r="A33" s="1175">
        <v>21</v>
      </c>
      <c r="B33" s="1176">
        <v>44271</v>
      </c>
      <c r="C33" s="1176">
        <v>44271</v>
      </c>
      <c r="D33" s="1177" t="s">
        <v>2528</v>
      </c>
      <c r="E33" s="1178" t="s">
        <v>2529</v>
      </c>
      <c r="F33" s="1175">
        <v>3</v>
      </c>
      <c r="G33" s="1175" t="s">
        <v>2240</v>
      </c>
      <c r="H33" s="1179">
        <v>28143</v>
      </c>
      <c r="I33" s="1180">
        <f t="shared" si="0"/>
        <v>84429</v>
      </c>
    </row>
    <row r="34" spans="1:16" ht="16.5" customHeight="1" x14ac:dyDescent="0.25">
      <c r="A34" s="1175">
        <v>22</v>
      </c>
      <c r="B34" s="1176">
        <v>45573</v>
      </c>
      <c r="C34" s="1176">
        <v>45573</v>
      </c>
      <c r="D34" s="1177" t="s">
        <v>2530</v>
      </c>
      <c r="E34" s="1178" t="s">
        <v>2531</v>
      </c>
      <c r="F34" s="1175">
        <v>439</v>
      </c>
      <c r="G34" s="1175" t="s">
        <v>2240</v>
      </c>
      <c r="H34" s="1179">
        <v>4366</v>
      </c>
      <c r="I34" s="1180">
        <f t="shared" si="0"/>
        <v>1916674</v>
      </c>
    </row>
    <row r="35" spans="1:16" ht="16.5" customHeight="1" x14ac:dyDescent="0.25">
      <c r="A35" s="1175">
        <v>23</v>
      </c>
      <c r="B35" s="1176">
        <v>45287</v>
      </c>
      <c r="C35" s="1176">
        <v>45288</v>
      </c>
      <c r="D35" s="1177" t="s">
        <v>2532</v>
      </c>
      <c r="E35" s="1178" t="s">
        <v>2533</v>
      </c>
      <c r="F35" s="1175">
        <v>28</v>
      </c>
      <c r="G35" s="1175" t="s">
        <v>2240</v>
      </c>
      <c r="H35" s="1179">
        <v>4439.9977973568002</v>
      </c>
      <c r="I35" s="1180">
        <f t="shared" si="0"/>
        <v>124319.9383259904</v>
      </c>
    </row>
    <row r="36" spans="1:16" ht="16.5" customHeight="1" x14ac:dyDescent="0.25">
      <c r="A36" s="1175">
        <v>24</v>
      </c>
      <c r="B36" s="1176">
        <v>45813</v>
      </c>
      <c r="C36" s="1176">
        <v>45813</v>
      </c>
      <c r="D36" s="1177" t="s">
        <v>2534</v>
      </c>
      <c r="E36" s="1178" t="s">
        <v>2535</v>
      </c>
      <c r="F36" s="1175">
        <v>1335</v>
      </c>
      <c r="G36" s="1175" t="s">
        <v>2240</v>
      </c>
      <c r="H36" s="1179">
        <v>792.56</v>
      </c>
      <c r="I36" s="1180">
        <f t="shared" si="0"/>
        <v>1058067.5999999999</v>
      </c>
    </row>
    <row r="37" spans="1:16" ht="16.5" customHeight="1" x14ac:dyDescent="0.25">
      <c r="A37" s="1175">
        <v>25</v>
      </c>
      <c r="B37" s="1176">
        <v>45825</v>
      </c>
      <c r="C37" s="1176">
        <v>45825</v>
      </c>
      <c r="D37" s="1177" t="s">
        <v>2536</v>
      </c>
      <c r="E37" s="1178" t="s">
        <v>2537</v>
      </c>
      <c r="F37" s="1175">
        <v>600</v>
      </c>
      <c r="G37" s="1175" t="s">
        <v>2240</v>
      </c>
      <c r="H37" s="1179">
        <v>175.23</v>
      </c>
      <c r="I37" s="1180">
        <f t="shared" si="0"/>
        <v>105138</v>
      </c>
    </row>
    <row r="38" spans="1:16" ht="16.5" customHeight="1" x14ac:dyDescent="0.25">
      <c r="A38" s="1175">
        <v>26</v>
      </c>
      <c r="B38" s="1176">
        <v>45817</v>
      </c>
      <c r="C38" s="1176">
        <v>45817</v>
      </c>
      <c r="D38" s="1177" t="s">
        <v>2538</v>
      </c>
      <c r="E38" s="1178" t="s">
        <v>2539</v>
      </c>
      <c r="F38" s="1175">
        <v>1625</v>
      </c>
      <c r="G38" s="1175" t="s">
        <v>2240</v>
      </c>
      <c r="H38" s="1179">
        <v>188.25</v>
      </c>
      <c r="I38" s="1180">
        <f t="shared" si="0"/>
        <v>305906.25</v>
      </c>
    </row>
    <row r="39" spans="1:16" ht="16.5" customHeight="1" x14ac:dyDescent="0.25">
      <c r="A39" s="1175">
        <v>27</v>
      </c>
      <c r="B39" s="1176">
        <v>45817</v>
      </c>
      <c r="C39" s="1176">
        <v>45817</v>
      </c>
      <c r="D39" s="1177" t="s">
        <v>2540</v>
      </c>
      <c r="E39" s="1178" t="s">
        <v>2541</v>
      </c>
      <c r="F39" s="1175">
        <v>1110</v>
      </c>
      <c r="G39" s="1175" t="s">
        <v>2240</v>
      </c>
      <c r="H39" s="1179">
        <v>206.38200000000001</v>
      </c>
      <c r="I39" s="1180">
        <f t="shared" si="0"/>
        <v>229084.02000000002</v>
      </c>
    </row>
    <row r="40" spans="1:16" ht="16.5" customHeight="1" x14ac:dyDescent="0.25">
      <c r="A40" s="1175">
        <v>28</v>
      </c>
      <c r="B40" s="1176">
        <v>44271</v>
      </c>
      <c r="C40" s="1176">
        <v>44271</v>
      </c>
      <c r="D40" s="1177" t="s">
        <v>2542</v>
      </c>
      <c r="E40" s="1178" t="s">
        <v>2543</v>
      </c>
      <c r="F40" s="1175">
        <v>307</v>
      </c>
      <c r="G40" s="1175" t="s">
        <v>2240</v>
      </c>
      <c r="H40" s="1179">
        <v>1416</v>
      </c>
      <c r="I40" s="1180">
        <f t="shared" si="0"/>
        <v>434712</v>
      </c>
    </row>
    <row r="41" spans="1:16" ht="16.5" customHeight="1" x14ac:dyDescent="0.25">
      <c r="A41" s="1175">
        <v>29</v>
      </c>
      <c r="B41" s="1176">
        <v>45553</v>
      </c>
      <c r="C41" s="1176">
        <v>45553</v>
      </c>
      <c r="D41" s="1177" t="s">
        <v>2544</v>
      </c>
      <c r="E41" s="1178" t="s">
        <v>2545</v>
      </c>
      <c r="F41" s="1175">
        <v>158</v>
      </c>
      <c r="G41" s="1175" t="s">
        <v>2240</v>
      </c>
      <c r="H41" s="1179">
        <v>413</v>
      </c>
      <c r="I41" s="1180">
        <f t="shared" si="0"/>
        <v>65254</v>
      </c>
    </row>
    <row r="42" spans="1:16" ht="16.5" customHeight="1" x14ac:dyDescent="0.25">
      <c r="A42" s="1175">
        <v>30</v>
      </c>
      <c r="B42" s="1176">
        <v>45805</v>
      </c>
      <c r="C42" s="1176">
        <v>45805</v>
      </c>
      <c r="D42" s="1177" t="s">
        <v>2546</v>
      </c>
      <c r="E42" s="1178" t="s">
        <v>2547</v>
      </c>
      <c r="F42" s="1175">
        <v>258</v>
      </c>
      <c r="G42" s="1175" t="s">
        <v>2240</v>
      </c>
      <c r="H42" s="1179">
        <v>1947</v>
      </c>
      <c r="I42" s="1180">
        <f t="shared" si="0"/>
        <v>502326</v>
      </c>
    </row>
    <row r="43" spans="1:16" ht="28.5" customHeight="1" x14ac:dyDescent="0.25">
      <c r="A43" s="1175">
        <v>31</v>
      </c>
      <c r="B43" s="1176">
        <v>45553</v>
      </c>
      <c r="C43" s="1176">
        <v>45553</v>
      </c>
      <c r="D43" s="1177" t="s">
        <v>2548</v>
      </c>
      <c r="E43" s="1178" t="s">
        <v>2549</v>
      </c>
      <c r="F43" s="1175">
        <v>67</v>
      </c>
      <c r="G43" s="1175" t="s">
        <v>2240</v>
      </c>
      <c r="H43" s="1179">
        <v>472</v>
      </c>
      <c r="I43" s="1180">
        <f t="shared" si="0"/>
        <v>31624</v>
      </c>
    </row>
    <row r="44" spans="1:16" ht="16.5" customHeight="1" x14ac:dyDescent="0.25">
      <c r="A44" s="1175">
        <v>32</v>
      </c>
      <c r="B44" s="1176">
        <v>45548</v>
      </c>
      <c r="C44" s="1176">
        <v>45548</v>
      </c>
      <c r="D44" s="1177" t="s">
        <v>2550</v>
      </c>
      <c r="E44" s="1178" t="s">
        <v>2551</v>
      </c>
      <c r="F44" s="1175">
        <v>99</v>
      </c>
      <c r="G44" s="1175" t="s">
        <v>2240</v>
      </c>
      <c r="H44" s="1179">
        <v>241.9</v>
      </c>
      <c r="I44" s="1180">
        <f t="shared" si="0"/>
        <v>23948.100000000002</v>
      </c>
    </row>
    <row r="45" spans="1:16" ht="16.5" customHeight="1" x14ac:dyDescent="0.25">
      <c r="A45" s="1175">
        <v>33</v>
      </c>
      <c r="B45" s="1176">
        <v>45825</v>
      </c>
      <c r="C45" s="1176">
        <v>45825</v>
      </c>
      <c r="D45" s="1177" t="s">
        <v>2552</v>
      </c>
      <c r="E45" s="1178" t="s">
        <v>2553</v>
      </c>
      <c r="F45" s="1175">
        <v>2050</v>
      </c>
      <c r="G45" s="1175"/>
      <c r="H45" s="1179">
        <v>266.08999999999997</v>
      </c>
      <c r="I45" s="1180">
        <f t="shared" si="0"/>
        <v>545484.5</v>
      </c>
    </row>
    <row r="46" spans="1:16" ht="16.5" customHeight="1" x14ac:dyDescent="0.25">
      <c r="A46" s="1175">
        <v>34</v>
      </c>
      <c r="B46" s="1176">
        <v>45610</v>
      </c>
      <c r="C46" s="1176">
        <v>45610</v>
      </c>
      <c r="D46" s="1177" t="s">
        <v>2554</v>
      </c>
      <c r="E46" s="1178" t="s">
        <v>2555</v>
      </c>
      <c r="F46" s="1175">
        <v>12</v>
      </c>
      <c r="G46" s="1175" t="s">
        <v>2240</v>
      </c>
      <c r="H46" s="1179">
        <f>4140.5+745.29</f>
        <v>4885.79</v>
      </c>
      <c r="I46" s="1180">
        <f t="shared" si="0"/>
        <v>58629.479999999996</v>
      </c>
      <c r="P46" s="1182"/>
    </row>
    <row r="47" spans="1:16" x14ac:dyDescent="0.25">
      <c r="A47" s="1122"/>
      <c r="B47" s="1124"/>
      <c r="C47" s="1124"/>
      <c r="D47" s="1124"/>
      <c r="E47" s="1122"/>
      <c r="F47" s="1124"/>
      <c r="G47" s="1122"/>
      <c r="H47" s="1183" t="s">
        <v>2425</v>
      </c>
      <c r="I47" s="1184">
        <f>SUM(I13:I46)</f>
        <v>20248270.352063797</v>
      </c>
    </row>
    <row r="48" spans="1:16" x14ac:dyDescent="0.25">
      <c r="A48" s="1122"/>
      <c r="B48" s="1124"/>
      <c r="C48" s="1124"/>
      <c r="D48" s="1124"/>
      <c r="E48" s="1122"/>
      <c r="F48" s="1124"/>
      <c r="G48" s="1122"/>
      <c r="H48" s="1185"/>
      <c r="I48" s="1186"/>
    </row>
    <row r="49" spans="1:13" x14ac:dyDescent="0.25">
      <c r="A49" s="1122"/>
      <c r="B49" s="1124"/>
      <c r="C49" s="1124"/>
      <c r="D49" s="1124"/>
      <c r="E49" s="1122"/>
      <c r="F49" s="1124"/>
      <c r="G49" s="1122"/>
      <c r="H49" s="1185"/>
      <c r="I49" s="1185"/>
    </row>
    <row r="50" spans="1:13" x14ac:dyDescent="0.25">
      <c r="A50" s="1705" t="s">
        <v>2556</v>
      </c>
      <c r="B50" s="1706"/>
      <c r="C50" s="1706"/>
      <c r="D50" s="1706"/>
      <c r="E50" s="1706"/>
      <c r="F50" s="1706"/>
      <c r="G50" s="1706"/>
      <c r="H50" s="1706"/>
      <c r="I50" s="1706"/>
    </row>
    <row r="51" spans="1:13" ht="15.75" x14ac:dyDescent="0.25">
      <c r="A51" s="1707" t="s">
        <v>2427</v>
      </c>
      <c r="B51" s="1707"/>
      <c r="C51" s="1707"/>
      <c r="D51" s="1707"/>
      <c r="E51" s="1707"/>
      <c r="F51" s="1707"/>
      <c r="G51" s="1707"/>
      <c r="H51" s="1707"/>
      <c r="I51" s="1707"/>
    </row>
    <row r="52" spans="1:13" x14ac:dyDescent="0.25">
      <c r="A52" s="1698" t="s">
        <v>2428</v>
      </c>
      <c r="B52" s="1698"/>
      <c r="C52" s="1698"/>
      <c r="D52" s="1698"/>
      <c r="E52" s="1698"/>
      <c r="F52" s="1698"/>
      <c r="G52" s="1698"/>
      <c r="H52" s="1698"/>
      <c r="I52" s="1698"/>
    </row>
    <row r="53" spans="1:13" ht="15.75" x14ac:dyDescent="0.25">
      <c r="A53" s="1699" t="s">
        <v>2429</v>
      </c>
      <c r="B53" s="1699"/>
      <c r="C53" s="1699"/>
      <c r="D53" s="1699"/>
      <c r="E53" s="1699"/>
      <c r="F53" s="1699"/>
      <c r="G53" s="1699"/>
      <c r="H53" s="1699"/>
      <c r="I53" s="1699"/>
      <c r="M53" s="1187"/>
    </row>
    <row r="54" spans="1:13" ht="15.75" x14ac:dyDescent="0.25">
      <c r="A54" s="1706"/>
      <c r="B54" s="1706"/>
      <c r="C54" s="1706"/>
      <c r="D54" s="1706"/>
      <c r="E54" s="1706"/>
      <c r="F54" s="1706"/>
      <c r="G54" s="1706"/>
      <c r="H54" s="1706"/>
      <c r="I54" s="1706"/>
      <c r="M54" s="1187"/>
    </row>
    <row r="55" spans="1:13" ht="15.75" x14ac:dyDescent="0.25">
      <c r="B55" s="673"/>
      <c r="C55" s="673"/>
      <c r="D55" s="1121"/>
      <c r="M55" s="1187"/>
    </row>
    <row r="56" spans="1:13" ht="15.75" x14ac:dyDescent="0.25">
      <c r="M56" s="1187"/>
    </row>
    <row r="57" spans="1:13" x14ac:dyDescent="0.25">
      <c r="M57" s="115"/>
    </row>
    <row r="58" spans="1:13" ht="15.75" x14ac:dyDescent="0.25">
      <c r="M58" s="1187"/>
    </row>
    <row r="59" spans="1:13" x14ac:dyDescent="0.25">
      <c r="M59" s="115"/>
    </row>
  </sheetData>
  <mergeCells count="10">
    <mergeCell ref="A51:I51"/>
    <mergeCell ref="A52:I52"/>
    <mergeCell ref="A53:I53"/>
    <mergeCell ref="A54:I54"/>
    <mergeCell ref="A8:I8"/>
    <mergeCell ref="A9:I9"/>
    <mergeCell ref="A10:I10"/>
    <mergeCell ref="A11:I11"/>
    <mergeCell ref="F12:G12"/>
    <mergeCell ref="A50:I50"/>
  </mergeCells>
  <conditionalFormatting sqref="E51:E53">
    <cfRule type="duplicateValues" dxfId="11" priority="1"/>
  </conditionalFormatting>
  <conditionalFormatting sqref="E54">
    <cfRule type="duplicateValues" dxfId="10" priority="2"/>
  </conditionalFormatting>
  <conditionalFormatting sqref="E55 E1">
    <cfRule type="duplicateValues" dxfId="9" priority="3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6A007-E408-4CDD-9499-9AB9254A29E1}">
  <sheetPr>
    <pageSetUpPr fitToPage="1"/>
  </sheetPr>
  <dimension ref="B1:O71"/>
  <sheetViews>
    <sheetView topLeftCell="C43" workbookViewId="0">
      <selection activeCell="T65" sqref="T65"/>
    </sheetView>
  </sheetViews>
  <sheetFormatPr baseColWidth="10" defaultRowHeight="15.75" x14ac:dyDescent="0.25"/>
  <cols>
    <col min="1" max="1" width="1" style="7" customWidth="1"/>
    <col min="2" max="2" width="1.42578125" style="7" customWidth="1"/>
    <col min="3" max="3" width="17.140625" style="7" customWidth="1"/>
    <col min="4" max="4" width="10.42578125" style="7" customWidth="1"/>
    <col min="5" max="5" width="3.28515625" style="7" customWidth="1"/>
    <col min="6" max="6" width="10.7109375" style="7" customWidth="1"/>
    <col min="7" max="7" width="20" style="7" customWidth="1"/>
    <col min="8" max="8" width="2.28515625" style="7" customWidth="1"/>
    <col min="9" max="9" width="18.140625" style="7" customWidth="1"/>
    <col min="10" max="10" width="17.7109375" style="95" customWidth="1"/>
    <col min="11" max="11" width="0.85546875" style="7" customWidth="1"/>
    <col min="12" max="12" width="11.42578125" style="7"/>
    <col min="13" max="14" width="0" style="7" hidden="1" customWidth="1"/>
    <col min="15" max="15" width="12.140625" style="7" bestFit="1" customWidth="1"/>
    <col min="16" max="255" width="11.42578125" style="7"/>
    <col min="256" max="256" width="2.140625" style="7" customWidth="1"/>
    <col min="257" max="257" width="11.85546875" style="7" customWidth="1"/>
    <col min="258" max="258" width="9.85546875" style="7" customWidth="1"/>
    <col min="259" max="259" width="10.7109375" style="7" customWidth="1"/>
    <col min="260" max="260" width="8.5703125" style="7" customWidth="1"/>
    <col min="261" max="261" width="0" style="7" hidden="1" customWidth="1"/>
    <col min="262" max="262" width="13.140625" style="7" customWidth="1"/>
    <col min="263" max="263" width="5.42578125" style="7" customWidth="1"/>
    <col min="264" max="264" width="8.85546875" style="7" customWidth="1"/>
    <col min="265" max="265" width="17.7109375" style="7" customWidth="1"/>
    <col min="266" max="266" width="4" style="7" customWidth="1"/>
    <col min="267" max="511" width="11.42578125" style="7"/>
    <col min="512" max="512" width="2.140625" style="7" customWidth="1"/>
    <col min="513" max="513" width="11.85546875" style="7" customWidth="1"/>
    <col min="514" max="514" width="9.85546875" style="7" customWidth="1"/>
    <col min="515" max="515" width="10.7109375" style="7" customWidth="1"/>
    <col min="516" max="516" width="8.5703125" style="7" customWidth="1"/>
    <col min="517" max="517" width="0" style="7" hidden="1" customWidth="1"/>
    <col min="518" max="518" width="13.140625" style="7" customWidth="1"/>
    <col min="519" max="519" width="5.42578125" style="7" customWidth="1"/>
    <col min="520" max="520" width="8.85546875" style="7" customWidth="1"/>
    <col min="521" max="521" width="17.7109375" style="7" customWidth="1"/>
    <col min="522" max="522" width="4" style="7" customWidth="1"/>
    <col min="523" max="767" width="11.42578125" style="7"/>
    <col min="768" max="768" width="2.140625" style="7" customWidth="1"/>
    <col min="769" max="769" width="11.85546875" style="7" customWidth="1"/>
    <col min="770" max="770" width="9.85546875" style="7" customWidth="1"/>
    <col min="771" max="771" width="10.7109375" style="7" customWidth="1"/>
    <col min="772" max="772" width="8.5703125" style="7" customWidth="1"/>
    <col min="773" max="773" width="0" style="7" hidden="1" customWidth="1"/>
    <col min="774" max="774" width="13.140625" style="7" customWidth="1"/>
    <col min="775" max="775" width="5.42578125" style="7" customWidth="1"/>
    <col min="776" max="776" width="8.85546875" style="7" customWidth="1"/>
    <col min="777" max="777" width="17.7109375" style="7" customWidth="1"/>
    <col min="778" max="778" width="4" style="7" customWidth="1"/>
    <col min="779" max="1023" width="11.42578125" style="7"/>
    <col min="1024" max="1024" width="2.140625" style="7" customWidth="1"/>
    <col min="1025" max="1025" width="11.85546875" style="7" customWidth="1"/>
    <col min="1026" max="1026" width="9.85546875" style="7" customWidth="1"/>
    <col min="1027" max="1027" width="10.7109375" style="7" customWidth="1"/>
    <col min="1028" max="1028" width="8.5703125" style="7" customWidth="1"/>
    <col min="1029" max="1029" width="0" style="7" hidden="1" customWidth="1"/>
    <col min="1030" max="1030" width="13.140625" style="7" customWidth="1"/>
    <col min="1031" max="1031" width="5.42578125" style="7" customWidth="1"/>
    <col min="1032" max="1032" width="8.85546875" style="7" customWidth="1"/>
    <col min="1033" max="1033" width="17.7109375" style="7" customWidth="1"/>
    <col min="1034" max="1034" width="4" style="7" customWidth="1"/>
    <col min="1035" max="1279" width="11.42578125" style="7"/>
    <col min="1280" max="1280" width="2.140625" style="7" customWidth="1"/>
    <col min="1281" max="1281" width="11.85546875" style="7" customWidth="1"/>
    <col min="1282" max="1282" width="9.85546875" style="7" customWidth="1"/>
    <col min="1283" max="1283" width="10.7109375" style="7" customWidth="1"/>
    <col min="1284" max="1284" width="8.5703125" style="7" customWidth="1"/>
    <col min="1285" max="1285" width="0" style="7" hidden="1" customWidth="1"/>
    <col min="1286" max="1286" width="13.140625" style="7" customWidth="1"/>
    <col min="1287" max="1287" width="5.42578125" style="7" customWidth="1"/>
    <col min="1288" max="1288" width="8.85546875" style="7" customWidth="1"/>
    <col min="1289" max="1289" width="17.7109375" style="7" customWidth="1"/>
    <col min="1290" max="1290" width="4" style="7" customWidth="1"/>
    <col min="1291" max="1535" width="11.42578125" style="7"/>
    <col min="1536" max="1536" width="2.140625" style="7" customWidth="1"/>
    <col min="1537" max="1537" width="11.85546875" style="7" customWidth="1"/>
    <col min="1538" max="1538" width="9.85546875" style="7" customWidth="1"/>
    <col min="1539" max="1539" width="10.7109375" style="7" customWidth="1"/>
    <col min="1540" max="1540" width="8.5703125" style="7" customWidth="1"/>
    <col min="1541" max="1541" width="0" style="7" hidden="1" customWidth="1"/>
    <col min="1542" max="1542" width="13.140625" style="7" customWidth="1"/>
    <col min="1543" max="1543" width="5.42578125" style="7" customWidth="1"/>
    <col min="1544" max="1544" width="8.85546875" style="7" customWidth="1"/>
    <col min="1545" max="1545" width="17.7109375" style="7" customWidth="1"/>
    <col min="1546" max="1546" width="4" style="7" customWidth="1"/>
    <col min="1547" max="1791" width="11.42578125" style="7"/>
    <col min="1792" max="1792" width="2.140625" style="7" customWidth="1"/>
    <col min="1793" max="1793" width="11.85546875" style="7" customWidth="1"/>
    <col min="1794" max="1794" width="9.85546875" style="7" customWidth="1"/>
    <col min="1795" max="1795" width="10.7109375" style="7" customWidth="1"/>
    <col min="1796" max="1796" width="8.5703125" style="7" customWidth="1"/>
    <col min="1797" max="1797" width="0" style="7" hidden="1" customWidth="1"/>
    <col min="1798" max="1798" width="13.140625" style="7" customWidth="1"/>
    <col min="1799" max="1799" width="5.42578125" style="7" customWidth="1"/>
    <col min="1800" max="1800" width="8.85546875" style="7" customWidth="1"/>
    <col min="1801" max="1801" width="17.7109375" style="7" customWidth="1"/>
    <col min="1802" max="1802" width="4" style="7" customWidth="1"/>
    <col min="1803" max="2047" width="11.42578125" style="7"/>
    <col min="2048" max="2048" width="2.140625" style="7" customWidth="1"/>
    <col min="2049" max="2049" width="11.85546875" style="7" customWidth="1"/>
    <col min="2050" max="2050" width="9.85546875" style="7" customWidth="1"/>
    <col min="2051" max="2051" width="10.7109375" style="7" customWidth="1"/>
    <col min="2052" max="2052" width="8.5703125" style="7" customWidth="1"/>
    <col min="2053" max="2053" width="0" style="7" hidden="1" customWidth="1"/>
    <col min="2054" max="2054" width="13.140625" style="7" customWidth="1"/>
    <col min="2055" max="2055" width="5.42578125" style="7" customWidth="1"/>
    <col min="2056" max="2056" width="8.85546875" style="7" customWidth="1"/>
    <col min="2057" max="2057" width="17.7109375" style="7" customWidth="1"/>
    <col min="2058" max="2058" width="4" style="7" customWidth="1"/>
    <col min="2059" max="2303" width="11.42578125" style="7"/>
    <col min="2304" max="2304" width="2.140625" style="7" customWidth="1"/>
    <col min="2305" max="2305" width="11.85546875" style="7" customWidth="1"/>
    <col min="2306" max="2306" width="9.85546875" style="7" customWidth="1"/>
    <col min="2307" max="2307" width="10.7109375" style="7" customWidth="1"/>
    <col min="2308" max="2308" width="8.5703125" style="7" customWidth="1"/>
    <col min="2309" max="2309" width="0" style="7" hidden="1" customWidth="1"/>
    <col min="2310" max="2310" width="13.140625" style="7" customWidth="1"/>
    <col min="2311" max="2311" width="5.42578125" style="7" customWidth="1"/>
    <col min="2312" max="2312" width="8.85546875" style="7" customWidth="1"/>
    <col min="2313" max="2313" width="17.7109375" style="7" customWidth="1"/>
    <col min="2314" max="2314" width="4" style="7" customWidth="1"/>
    <col min="2315" max="2559" width="11.42578125" style="7"/>
    <col min="2560" max="2560" width="2.140625" style="7" customWidth="1"/>
    <col min="2561" max="2561" width="11.85546875" style="7" customWidth="1"/>
    <col min="2562" max="2562" width="9.85546875" style="7" customWidth="1"/>
    <col min="2563" max="2563" width="10.7109375" style="7" customWidth="1"/>
    <col min="2564" max="2564" width="8.5703125" style="7" customWidth="1"/>
    <col min="2565" max="2565" width="0" style="7" hidden="1" customWidth="1"/>
    <col min="2566" max="2566" width="13.140625" style="7" customWidth="1"/>
    <col min="2567" max="2567" width="5.42578125" style="7" customWidth="1"/>
    <col min="2568" max="2568" width="8.85546875" style="7" customWidth="1"/>
    <col min="2569" max="2569" width="17.7109375" style="7" customWidth="1"/>
    <col min="2570" max="2570" width="4" style="7" customWidth="1"/>
    <col min="2571" max="2815" width="11.42578125" style="7"/>
    <col min="2816" max="2816" width="2.140625" style="7" customWidth="1"/>
    <col min="2817" max="2817" width="11.85546875" style="7" customWidth="1"/>
    <col min="2818" max="2818" width="9.85546875" style="7" customWidth="1"/>
    <col min="2819" max="2819" width="10.7109375" style="7" customWidth="1"/>
    <col min="2820" max="2820" width="8.5703125" style="7" customWidth="1"/>
    <col min="2821" max="2821" width="0" style="7" hidden="1" customWidth="1"/>
    <col min="2822" max="2822" width="13.140625" style="7" customWidth="1"/>
    <col min="2823" max="2823" width="5.42578125" style="7" customWidth="1"/>
    <col min="2824" max="2824" width="8.85546875" style="7" customWidth="1"/>
    <col min="2825" max="2825" width="17.7109375" style="7" customWidth="1"/>
    <col min="2826" max="2826" width="4" style="7" customWidth="1"/>
    <col min="2827" max="3071" width="11.42578125" style="7"/>
    <col min="3072" max="3072" width="2.140625" style="7" customWidth="1"/>
    <col min="3073" max="3073" width="11.85546875" style="7" customWidth="1"/>
    <col min="3074" max="3074" width="9.85546875" style="7" customWidth="1"/>
    <col min="3075" max="3075" width="10.7109375" style="7" customWidth="1"/>
    <col min="3076" max="3076" width="8.5703125" style="7" customWidth="1"/>
    <col min="3077" max="3077" width="0" style="7" hidden="1" customWidth="1"/>
    <col min="3078" max="3078" width="13.140625" style="7" customWidth="1"/>
    <col min="3079" max="3079" width="5.42578125" style="7" customWidth="1"/>
    <col min="3080" max="3080" width="8.85546875" style="7" customWidth="1"/>
    <col min="3081" max="3081" width="17.7109375" style="7" customWidth="1"/>
    <col min="3082" max="3082" width="4" style="7" customWidth="1"/>
    <col min="3083" max="3327" width="11.42578125" style="7"/>
    <col min="3328" max="3328" width="2.140625" style="7" customWidth="1"/>
    <col min="3329" max="3329" width="11.85546875" style="7" customWidth="1"/>
    <col min="3330" max="3330" width="9.85546875" style="7" customWidth="1"/>
    <col min="3331" max="3331" width="10.7109375" style="7" customWidth="1"/>
    <col min="3332" max="3332" width="8.5703125" style="7" customWidth="1"/>
    <col min="3333" max="3333" width="0" style="7" hidden="1" customWidth="1"/>
    <col min="3334" max="3334" width="13.140625" style="7" customWidth="1"/>
    <col min="3335" max="3335" width="5.42578125" style="7" customWidth="1"/>
    <col min="3336" max="3336" width="8.85546875" style="7" customWidth="1"/>
    <col min="3337" max="3337" width="17.7109375" style="7" customWidth="1"/>
    <col min="3338" max="3338" width="4" style="7" customWidth="1"/>
    <col min="3339" max="3583" width="11.42578125" style="7"/>
    <col min="3584" max="3584" width="2.140625" style="7" customWidth="1"/>
    <col min="3585" max="3585" width="11.85546875" style="7" customWidth="1"/>
    <col min="3586" max="3586" width="9.85546875" style="7" customWidth="1"/>
    <col min="3587" max="3587" width="10.7109375" style="7" customWidth="1"/>
    <col min="3588" max="3588" width="8.5703125" style="7" customWidth="1"/>
    <col min="3589" max="3589" width="0" style="7" hidden="1" customWidth="1"/>
    <col min="3590" max="3590" width="13.140625" style="7" customWidth="1"/>
    <col min="3591" max="3591" width="5.42578125" style="7" customWidth="1"/>
    <col min="3592" max="3592" width="8.85546875" style="7" customWidth="1"/>
    <col min="3593" max="3593" width="17.7109375" style="7" customWidth="1"/>
    <col min="3594" max="3594" width="4" style="7" customWidth="1"/>
    <col min="3595" max="3839" width="11.42578125" style="7"/>
    <col min="3840" max="3840" width="2.140625" style="7" customWidth="1"/>
    <col min="3841" max="3841" width="11.85546875" style="7" customWidth="1"/>
    <col min="3842" max="3842" width="9.85546875" style="7" customWidth="1"/>
    <col min="3843" max="3843" width="10.7109375" style="7" customWidth="1"/>
    <col min="3844" max="3844" width="8.5703125" style="7" customWidth="1"/>
    <col min="3845" max="3845" width="0" style="7" hidden="1" customWidth="1"/>
    <col min="3846" max="3846" width="13.140625" style="7" customWidth="1"/>
    <col min="3847" max="3847" width="5.42578125" style="7" customWidth="1"/>
    <col min="3848" max="3848" width="8.85546875" style="7" customWidth="1"/>
    <col min="3849" max="3849" width="17.7109375" style="7" customWidth="1"/>
    <col min="3850" max="3850" width="4" style="7" customWidth="1"/>
    <col min="3851" max="4095" width="11.42578125" style="7"/>
    <col min="4096" max="4096" width="2.140625" style="7" customWidth="1"/>
    <col min="4097" max="4097" width="11.85546875" style="7" customWidth="1"/>
    <col min="4098" max="4098" width="9.85546875" style="7" customWidth="1"/>
    <col min="4099" max="4099" width="10.7109375" style="7" customWidth="1"/>
    <col min="4100" max="4100" width="8.5703125" style="7" customWidth="1"/>
    <col min="4101" max="4101" width="0" style="7" hidden="1" customWidth="1"/>
    <col min="4102" max="4102" width="13.140625" style="7" customWidth="1"/>
    <col min="4103" max="4103" width="5.42578125" style="7" customWidth="1"/>
    <col min="4104" max="4104" width="8.85546875" style="7" customWidth="1"/>
    <col min="4105" max="4105" width="17.7109375" style="7" customWidth="1"/>
    <col min="4106" max="4106" width="4" style="7" customWidth="1"/>
    <col min="4107" max="4351" width="11.42578125" style="7"/>
    <col min="4352" max="4352" width="2.140625" style="7" customWidth="1"/>
    <col min="4353" max="4353" width="11.85546875" style="7" customWidth="1"/>
    <col min="4354" max="4354" width="9.85546875" style="7" customWidth="1"/>
    <col min="4355" max="4355" width="10.7109375" style="7" customWidth="1"/>
    <col min="4356" max="4356" width="8.5703125" style="7" customWidth="1"/>
    <col min="4357" max="4357" width="0" style="7" hidden="1" customWidth="1"/>
    <col min="4358" max="4358" width="13.140625" style="7" customWidth="1"/>
    <col min="4359" max="4359" width="5.42578125" style="7" customWidth="1"/>
    <col min="4360" max="4360" width="8.85546875" style="7" customWidth="1"/>
    <col min="4361" max="4361" width="17.7109375" style="7" customWidth="1"/>
    <col min="4362" max="4362" width="4" style="7" customWidth="1"/>
    <col min="4363" max="4607" width="11.42578125" style="7"/>
    <col min="4608" max="4608" width="2.140625" style="7" customWidth="1"/>
    <col min="4609" max="4609" width="11.85546875" style="7" customWidth="1"/>
    <col min="4610" max="4610" width="9.85546875" style="7" customWidth="1"/>
    <col min="4611" max="4611" width="10.7109375" style="7" customWidth="1"/>
    <col min="4612" max="4612" width="8.5703125" style="7" customWidth="1"/>
    <col min="4613" max="4613" width="0" style="7" hidden="1" customWidth="1"/>
    <col min="4614" max="4614" width="13.140625" style="7" customWidth="1"/>
    <col min="4615" max="4615" width="5.42578125" style="7" customWidth="1"/>
    <col min="4616" max="4616" width="8.85546875" style="7" customWidth="1"/>
    <col min="4617" max="4617" width="17.7109375" style="7" customWidth="1"/>
    <col min="4618" max="4618" width="4" style="7" customWidth="1"/>
    <col min="4619" max="4863" width="11.42578125" style="7"/>
    <col min="4864" max="4864" width="2.140625" style="7" customWidth="1"/>
    <col min="4865" max="4865" width="11.85546875" style="7" customWidth="1"/>
    <col min="4866" max="4866" width="9.85546875" style="7" customWidth="1"/>
    <col min="4867" max="4867" width="10.7109375" style="7" customWidth="1"/>
    <col min="4868" max="4868" width="8.5703125" style="7" customWidth="1"/>
    <col min="4869" max="4869" width="0" style="7" hidden="1" customWidth="1"/>
    <col min="4870" max="4870" width="13.140625" style="7" customWidth="1"/>
    <col min="4871" max="4871" width="5.42578125" style="7" customWidth="1"/>
    <col min="4872" max="4872" width="8.85546875" style="7" customWidth="1"/>
    <col min="4873" max="4873" width="17.7109375" style="7" customWidth="1"/>
    <col min="4874" max="4874" width="4" style="7" customWidth="1"/>
    <col min="4875" max="5119" width="11.42578125" style="7"/>
    <col min="5120" max="5120" width="2.140625" style="7" customWidth="1"/>
    <col min="5121" max="5121" width="11.85546875" style="7" customWidth="1"/>
    <col min="5122" max="5122" width="9.85546875" style="7" customWidth="1"/>
    <col min="5123" max="5123" width="10.7109375" style="7" customWidth="1"/>
    <col min="5124" max="5124" width="8.5703125" style="7" customWidth="1"/>
    <col min="5125" max="5125" width="0" style="7" hidden="1" customWidth="1"/>
    <col min="5126" max="5126" width="13.140625" style="7" customWidth="1"/>
    <col min="5127" max="5127" width="5.42578125" style="7" customWidth="1"/>
    <col min="5128" max="5128" width="8.85546875" style="7" customWidth="1"/>
    <col min="5129" max="5129" width="17.7109375" style="7" customWidth="1"/>
    <col min="5130" max="5130" width="4" style="7" customWidth="1"/>
    <col min="5131" max="5375" width="11.42578125" style="7"/>
    <col min="5376" max="5376" width="2.140625" style="7" customWidth="1"/>
    <col min="5377" max="5377" width="11.85546875" style="7" customWidth="1"/>
    <col min="5378" max="5378" width="9.85546875" style="7" customWidth="1"/>
    <col min="5379" max="5379" width="10.7109375" style="7" customWidth="1"/>
    <col min="5380" max="5380" width="8.5703125" style="7" customWidth="1"/>
    <col min="5381" max="5381" width="0" style="7" hidden="1" customWidth="1"/>
    <col min="5382" max="5382" width="13.140625" style="7" customWidth="1"/>
    <col min="5383" max="5383" width="5.42578125" style="7" customWidth="1"/>
    <col min="5384" max="5384" width="8.85546875" style="7" customWidth="1"/>
    <col min="5385" max="5385" width="17.7109375" style="7" customWidth="1"/>
    <col min="5386" max="5386" width="4" style="7" customWidth="1"/>
    <col min="5387" max="5631" width="11.42578125" style="7"/>
    <col min="5632" max="5632" width="2.140625" style="7" customWidth="1"/>
    <col min="5633" max="5633" width="11.85546875" style="7" customWidth="1"/>
    <col min="5634" max="5634" width="9.85546875" style="7" customWidth="1"/>
    <col min="5635" max="5635" width="10.7109375" style="7" customWidth="1"/>
    <col min="5636" max="5636" width="8.5703125" style="7" customWidth="1"/>
    <col min="5637" max="5637" width="0" style="7" hidden="1" customWidth="1"/>
    <col min="5638" max="5638" width="13.140625" style="7" customWidth="1"/>
    <col min="5639" max="5639" width="5.42578125" style="7" customWidth="1"/>
    <col min="5640" max="5640" width="8.85546875" style="7" customWidth="1"/>
    <col min="5641" max="5641" width="17.7109375" style="7" customWidth="1"/>
    <col min="5642" max="5642" width="4" style="7" customWidth="1"/>
    <col min="5643" max="5887" width="11.42578125" style="7"/>
    <col min="5888" max="5888" width="2.140625" style="7" customWidth="1"/>
    <col min="5889" max="5889" width="11.85546875" style="7" customWidth="1"/>
    <col min="5890" max="5890" width="9.85546875" style="7" customWidth="1"/>
    <col min="5891" max="5891" width="10.7109375" style="7" customWidth="1"/>
    <col min="5892" max="5892" width="8.5703125" style="7" customWidth="1"/>
    <col min="5893" max="5893" width="0" style="7" hidden="1" customWidth="1"/>
    <col min="5894" max="5894" width="13.140625" style="7" customWidth="1"/>
    <col min="5895" max="5895" width="5.42578125" style="7" customWidth="1"/>
    <col min="5896" max="5896" width="8.85546875" style="7" customWidth="1"/>
    <col min="5897" max="5897" width="17.7109375" style="7" customWidth="1"/>
    <col min="5898" max="5898" width="4" style="7" customWidth="1"/>
    <col min="5899" max="6143" width="11.42578125" style="7"/>
    <col min="6144" max="6144" width="2.140625" style="7" customWidth="1"/>
    <col min="6145" max="6145" width="11.85546875" style="7" customWidth="1"/>
    <col min="6146" max="6146" width="9.85546875" style="7" customWidth="1"/>
    <col min="6147" max="6147" width="10.7109375" style="7" customWidth="1"/>
    <col min="6148" max="6148" width="8.5703125" style="7" customWidth="1"/>
    <col min="6149" max="6149" width="0" style="7" hidden="1" customWidth="1"/>
    <col min="6150" max="6150" width="13.140625" style="7" customWidth="1"/>
    <col min="6151" max="6151" width="5.42578125" style="7" customWidth="1"/>
    <col min="6152" max="6152" width="8.85546875" style="7" customWidth="1"/>
    <col min="6153" max="6153" width="17.7109375" style="7" customWidth="1"/>
    <col min="6154" max="6154" width="4" style="7" customWidth="1"/>
    <col min="6155" max="6399" width="11.42578125" style="7"/>
    <col min="6400" max="6400" width="2.140625" style="7" customWidth="1"/>
    <col min="6401" max="6401" width="11.85546875" style="7" customWidth="1"/>
    <col min="6402" max="6402" width="9.85546875" style="7" customWidth="1"/>
    <col min="6403" max="6403" width="10.7109375" style="7" customWidth="1"/>
    <col min="6404" max="6404" width="8.5703125" style="7" customWidth="1"/>
    <col min="6405" max="6405" width="0" style="7" hidden="1" customWidth="1"/>
    <col min="6406" max="6406" width="13.140625" style="7" customWidth="1"/>
    <col min="6407" max="6407" width="5.42578125" style="7" customWidth="1"/>
    <col min="6408" max="6408" width="8.85546875" style="7" customWidth="1"/>
    <col min="6409" max="6409" width="17.7109375" style="7" customWidth="1"/>
    <col min="6410" max="6410" width="4" style="7" customWidth="1"/>
    <col min="6411" max="6655" width="11.42578125" style="7"/>
    <col min="6656" max="6656" width="2.140625" style="7" customWidth="1"/>
    <col min="6657" max="6657" width="11.85546875" style="7" customWidth="1"/>
    <col min="6658" max="6658" width="9.85546875" style="7" customWidth="1"/>
    <col min="6659" max="6659" width="10.7109375" style="7" customWidth="1"/>
    <col min="6660" max="6660" width="8.5703125" style="7" customWidth="1"/>
    <col min="6661" max="6661" width="0" style="7" hidden="1" customWidth="1"/>
    <col min="6662" max="6662" width="13.140625" style="7" customWidth="1"/>
    <col min="6663" max="6663" width="5.42578125" style="7" customWidth="1"/>
    <col min="6664" max="6664" width="8.85546875" style="7" customWidth="1"/>
    <col min="6665" max="6665" width="17.7109375" style="7" customWidth="1"/>
    <col min="6666" max="6666" width="4" style="7" customWidth="1"/>
    <col min="6667" max="6911" width="11.42578125" style="7"/>
    <col min="6912" max="6912" width="2.140625" style="7" customWidth="1"/>
    <col min="6913" max="6913" width="11.85546875" style="7" customWidth="1"/>
    <col min="6914" max="6914" width="9.85546875" style="7" customWidth="1"/>
    <col min="6915" max="6915" width="10.7109375" style="7" customWidth="1"/>
    <col min="6916" max="6916" width="8.5703125" style="7" customWidth="1"/>
    <col min="6917" max="6917" width="0" style="7" hidden="1" customWidth="1"/>
    <col min="6918" max="6918" width="13.140625" style="7" customWidth="1"/>
    <col min="6919" max="6919" width="5.42578125" style="7" customWidth="1"/>
    <col min="6920" max="6920" width="8.85546875" style="7" customWidth="1"/>
    <col min="6921" max="6921" width="17.7109375" style="7" customWidth="1"/>
    <col min="6922" max="6922" width="4" style="7" customWidth="1"/>
    <col min="6923" max="7167" width="11.42578125" style="7"/>
    <col min="7168" max="7168" width="2.140625" style="7" customWidth="1"/>
    <col min="7169" max="7169" width="11.85546875" style="7" customWidth="1"/>
    <col min="7170" max="7170" width="9.85546875" style="7" customWidth="1"/>
    <col min="7171" max="7171" width="10.7109375" style="7" customWidth="1"/>
    <col min="7172" max="7172" width="8.5703125" style="7" customWidth="1"/>
    <col min="7173" max="7173" width="0" style="7" hidden="1" customWidth="1"/>
    <col min="7174" max="7174" width="13.140625" style="7" customWidth="1"/>
    <col min="7175" max="7175" width="5.42578125" style="7" customWidth="1"/>
    <col min="7176" max="7176" width="8.85546875" style="7" customWidth="1"/>
    <col min="7177" max="7177" width="17.7109375" style="7" customWidth="1"/>
    <col min="7178" max="7178" width="4" style="7" customWidth="1"/>
    <col min="7179" max="7423" width="11.42578125" style="7"/>
    <col min="7424" max="7424" width="2.140625" style="7" customWidth="1"/>
    <col min="7425" max="7425" width="11.85546875" style="7" customWidth="1"/>
    <col min="7426" max="7426" width="9.85546875" style="7" customWidth="1"/>
    <col min="7427" max="7427" width="10.7109375" style="7" customWidth="1"/>
    <col min="7428" max="7428" width="8.5703125" style="7" customWidth="1"/>
    <col min="7429" max="7429" width="0" style="7" hidden="1" customWidth="1"/>
    <col min="7430" max="7430" width="13.140625" style="7" customWidth="1"/>
    <col min="7431" max="7431" width="5.42578125" style="7" customWidth="1"/>
    <col min="7432" max="7432" width="8.85546875" style="7" customWidth="1"/>
    <col min="7433" max="7433" width="17.7109375" style="7" customWidth="1"/>
    <col min="7434" max="7434" width="4" style="7" customWidth="1"/>
    <col min="7435" max="7679" width="11.42578125" style="7"/>
    <col min="7680" max="7680" width="2.140625" style="7" customWidth="1"/>
    <col min="7681" max="7681" width="11.85546875" style="7" customWidth="1"/>
    <col min="7682" max="7682" width="9.85546875" style="7" customWidth="1"/>
    <col min="7683" max="7683" width="10.7109375" style="7" customWidth="1"/>
    <col min="7684" max="7684" width="8.5703125" style="7" customWidth="1"/>
    <col min="7685" max="7685" width="0" style="7" hidden="1" customWidth="1"/>
    <col min="7686" max="7686" width="13.140625" style="7" customWidth="1"/>
    <col min="7687" max="7687" width="5.42578125" style="7" customWidth="1"/>
    <col min="7688" max="7688" width="8.85546875" style="7" customWidth="1"/>
    <col min="7689" max="7689" width="17.7109375" style="7" customWidth="1"/>
    <col min="7690" max="7690" width="4" style="7" customWidth="1"/>
    <col min="7691" max="7935" width="11.42578125" style="7"/>
    <col min="7936" max="7936" width="2.140625" style="7" customWidth="1"/>
    <col min="7937" max="7937" width="11.85546875" style="7" customWidth="1"/>
    <col min="7938" max="7938" width="9.85546875" style="7" customWidth="1"/>
    <col min="7939" max="7939" width="10.7109375" style="7" customWidth="1"/>
    <col min="7940" max="7940" width="8.5703125" style="7" customWidth="1"/>
    <col min="7941" max="7941" width="0" style="7" hidden="1" customWidth="1"/>
    <col min="7942" max="7942" width="13.140625" style="7" customWidth="1"/>
    <col min="7943" max="7943" width="5.42578125" style="7" customWidth="1"/>
    <col min="7944" max="7944" width="8.85546875" style="7" customWidth="1"/>
    <col min="7945" max="7945" width="17.7109375" style="7" customWidth="1"/>
    <col min="7946" max="7946" width="4" style="7" customWidth="1"/>
    <col min="7947" max="8191" width="11.42578125" style="7"/>
    <col min="8192" max="8192" width="2.140625" style="7" customWidth="1"/>
    <col min="8193" max="8193" width="11.85546875" style="7" customWidth="1"/>
    <col min="8194" max="8194" width="9.85546875" style="7" customWidth="1"/>
    <col min="8195" max="8195" width="10.7109375" style="7" customWidth="1"/>
    <col min="8196" max="8196" width="8.5703125" style="7" customWidth="1"/>
    <col min="8197" max="8197" width="0" style="7" hidden="1" customWidth="1"/>
    <col min="8198" max="8198" width="13.140625" style="7" customWidth="1"/>
    <col min="8199" max="8199" width="5.42578125" style="7" customWidth="1"/>
    <col min="8200" max="8200" width="8.85546875" style="7" customWidth="1"/>
    <col min="8201" max="8201" width="17.7109375" style="7" customWidth="1"/>
    <col min="8202" max="8202" width="4" style="7" customWidth="1"/>
    <col min="8203" max="8447" width="11.42578125" style="7"/>
    <col min="8448" max="8448" width="2.140625" style="7" customWidth="1"/>
    <col min="8449" max="8449" width="11.85546875" style="7" customWidth="1"/>
    <col min="8450" max="8450" width="9.85546875" style="7" customWidth="1"/>
    <col min="8451" max="8451" width="10.7109375" style="7" customWidth="1"/>
    <col min="8452" max="8452" width="8.5703125" style="7" customWidth="1"/>
    <col min="8453" max="8453" width="0" style="7" hidden="1" customWidth="1"/>
    <col min="8454" max="8454" width="13.140625" style="7" customWidth="1"/>
    <col min="8455" max="8455" width="5.42578125" style="7" customWidth="1"/>
    <col min="8456" max="8456" width="8.85546875" style="7" customWidth="1"/>
    <col min="8457" max="8457" width="17.7109375" style="7" customWidth="1"/>
    <col min="8458" max="8458" width="4" style="7" customWidth="1"/>
    <col min="8459" max="8703" width="11.42578125" style="7"/>
    <col min="8704" max="8704" width="2.140625" style="7" customWidth="1"/>
    <col min="8705" max="8705" width="11.85546875" style="7" customWidth="1"/>
    <col min="8706" max="8706" width="9.85546875" style="7" customWidth="1"/>
    <col min="8707" max="8707" width="10.7109375" style="7" customWidth="1"/>
    <col min="8708" max="8708" width="8.5703125" style="7" customWidth="1"/>
    <col min="8709" max="8709" width="0" style="7" hidden="1" customWidth="1"/>
    <col min="8710" max="8710" width="13.140625" style="7" customWidth="1"/>
    <col min="8711" max="8711" width="5.42578125" style="7" customWidth="1"/>
    <col min="8712" max="8712" width="8.85546875" style="7" customWidth="1"/>
    <col min="8713" max="8713" width="17.7109375" style="7" customWidth="1"/>
    <col min="8714" max="8714" width="4" style="7" customWidth="1"/>
    <col min="8715" max="8959" width="11.42578125" style="7"/>
    <col min="8960" max="8960" width="2.140625" style="7" customWidth="1"/>
    <col min="8961" max="8961" width="11.85546875" style="7" customWidth="1"/>
    <col min="8962" max="8962" width="9.85546875" style="7" customWidth="1"/>
    <col min="8963" max="8963" width="10.7109375" style="7" customWidth="1"/>
    <col min="8964" max="8964" width="8.5703125" style="7" customWidth="1"/>
    <col min="8965" max="8965" width="0" style="7" hidden="1" customWidth="1"/>
    <col min="8966" max="8966" width="13.140625" style="7" customWidth="1"/>
    <col min="8967" max="8967" width="5.42578125" style="7" customWidth="1"/>
    <col min="8968" max="8968" width="8.85546875" style="7" customWidth="1"/>
    <col min="8969" max="8969" width="17.7109375" style="7" customWidth="1"/>
    <col min="8970" max="8970" width="4" style="7" customWidth="1"/>
    <col min="8971" max="9215" width="11.42578125" style="7"/>
    <col min="9216" max="9216" width="2.140625" style="7" customWidth="1"/>
    <col min="9217" max="9217" width="11.85546875" style="7" customWidth="1"/>
    <col min="9218" max="9218" width="9.85546875" style="7" customWidth="1"/>
    <col min="9219" max="9219" width="10.7109375" style="7" customWidth="1"/>
    <col min="9220" max="9220" width="8.5703125" style="7" customWidth="1"/>
    <col min="9221" max="9221" width="0" style="7" hidden="1" customWidth="1"/>
    <col min="9222" max="9222" width="13.140625" style="7" customWidth="1"/>
    <col min="9223" max="9223" width="5.42578125" style="7" customWidth="1"/>
    <col min="9224" max="9224" width="8.85546875" style="7" customWidth="1"/>
    <col min="9225" max="9225" width="17.7109375" style="7" customWidth="1"/>
    <col min="9226" max="9226" width="4" style="7" customWidth="1"/>
    <col min="9227" max="9471" width="11.42578125" style="7"/>
    <col min="9472" max="9472" width="2.140625" style="7" customWidth="1"/>
    <col min="9473" max="9473" width="11.85546875" style="7" customWidth="1"/>
    <col min="9474" max="9474" width="9.85546875" style="7" customWidth="1"/>
    <col min="9475" max="9475" width="10.7109375" style="7" customWidth="1"/>
    <col min="9476" max="9476" width="8.5703125" style="7" customWidth="1"/>
    <col min="9477" max="9477" width="0" style="7" hidden="1" customWidth="1"/>
    <col min="9478" max="9478" width="13.140625" style="7" customWidth="1"/>
    <col min="9479" max="9479" width="5.42578125" style="7" customWidth="1"/>
    <col min="9480" max="9480" width="8.85546875" style="7" customWidth="1"/>
    <col min="9481" max="9481" width="17.7109375" style="7" customWidth="1"/>
    <col min="9482" max="9482" width="4" style="7" customWidth="1"/>
    <col min="9483" max="9727" width="11.42578125" style="7"/>
    <col min="9728" max="9728" width="2.140625" style="7" customWidth="1"/>
    <col min="9729" max="9729" width="11.85546875" style="7" customWidth="1"/>
    <col min="9730" max="9730" width="9.85546875" style="7" customWidth="1"/>
    <col min="9731" max="9731" width="10.7109375" style="7" customWidth="1"/>
    <col min="9732" max="9732" width="8.5703125" style="7" customWidth="1"/>
    <col min="9733" max="9733" width="0" style="7" hidden="1" customWidth="1"/>
    <col min="9734" max="9734" width="13.140625" style="7" customWidth="1"/>
    <col min="9735" max="9735" width="5.42578125" style="7" customWidth="1"/>
    <col min="9736" max="9736" width="8.85546875" style="7" customWidth="1"/>
    <col min="9737" max="9737" width="17.7109375" style="7" customWidth="1"/>
    <col min="9738" max="9738" width="4" style="7" customWidth="1"/>
    <col min="9739" max="9983" width="11.42578125" style="7"/>
    <col min="9984" max="9984" width="2.140625" style="7" customWidth="1"/>
    <col min="9985" max="9985" width="11.85546875" style="7" customWidth="1"/>
    <col min="9986" max="9986" width="9.85546875" style="7" customWidth="1"/>
    <col min="9987" max="9987" width="10.7109375" style="7" customWidth="1"/>
    <col min="9988" max="9988" width="8.5703125" style="7" customWidth="1"/>
    <col min="9989" max="9989" width="0" style="7" hidden="1" customWidth="1"/>
    <col min="9990" max="9990" width="13.140625" style="7" customWidth="1"/>
    <col min="9991" max="9991" width="5.42578125" style="7" customWidth="1"/>
    <col min="9992" max="9992" width="8.85546875" style="7" customWidth="1"/>
    <col min="9993" max="9993" width="17.7109375" style="7" customWidth="1"/>
    <col min="9994" max="9994" width="4" style="7" customWidth="1"/>
    <col min="9995" max="10239" width="11.42578125" style="7"/>
    <col min="10240" max="10240" width="2.140625" style="7" customWidth="1"/>
    <col min="10241" max="10241" width="11.85546875" style="7" customWidth="1"/>
    <col min="10242" max="10242" width="9.85546875" style="7" customWidth="1"/>
    <col min="10243" max="10243" width="10.7109375" style="7" customWidth="1"/>
    <col min="10244" max="10244" width="8.5703125" style="7" customWidth="1"/>
    <col min="10245" max="10245" width="0" style="7" hidden="1" customWidth="1"/>
    <col min="10246" max="10246" width="13.140625" style="7" customWidth="1"/>
    <col min="10247" max="10247" width="5.42578125" style="7" customWidth="1"/>
    <col min="10248" max="10248" width="8.85546875" style="7" customWidth="1"/>
    <col min="10249" max="10249" width="17.7109375" style="7" customWidth="1"/>
    <col min="10250" max="10250" width="4" style="7" customWidth="1"/>
    <col min="10251" max="10495" width="11.42578125" style="7"/>
    <col min="10496" max="10496" width="2.140625" style="7" customWidth="1"/>
    <col min="10497" max="10497" width="11.85546875" style="7" customWidth="1"/>
    <col min="10498" max="10498" width="9.85546875" style="7" customWidth="1"/>
    <col min="10499" max="10499" width="10.7109375" style="7" customWidth="1"/>
    <col min="10500" max="10500" width="8.5703125" style="7" customWidth="1"/>
    <col min="10501" max="10501" width="0" style="7" hidden="1" customWidth="1"/>
    <col min="10502" max="10502" width="13.140625" style="7" customWidth="1"/>
    <col min="10503" max="10503" width="5.42578125" style="7" customWidth="1"/>
    <col min="10504" max="10504" width="8.85546875" style="7" customWidth="1"/>
    <col min="10505" max="10505" width="17.7109375" style="7" customWidth="1"/>
    <col min="10506" max="10506" width="4" style="7" customWidth="1"/>
    <col min="10507" max="10751" width="11.42578125" style="7"/>
    <col min="10752" max="10752" width="2.140625" style="7" customWidth="1"/>
    <col min="10753" max="10753" width="11.85546875" style="7" customWidth="1"/>
    <col min="10754" max="10754" width="9.85546875" style="7" customWidth="1"/>
    <col min="10755" max="10755" width="10.7109375" style="7" customWidth="1"/>
    <col min="10756" max="10756" width="8.5703125" style="7" customWidth="1"/>
    <col min="10757" max="10757" width="0" style="7" hidden="1" customWidth="1"/>
    <col min="10758" max="10758" width="13.140625" style="7" customWidth="1"/>
    <col min="10759" max="10759" width="5.42578125" style="7" customWidth="1"/>
    <col min="10760" max="10760" width="8.85546875" style="7" customWidth="1"/>
    <col min="10761" max="10761" width="17.7109375" style="7" customWidth="1"/>
    <col min="10762" max="10762" width="4" style="7" customWidth="1"/>
    <col min="10763" max="11007" width="11.42578125" style="7"/>
    <col min="11008" max="11008" width="2.140625" style="7" customWidth="1"/>
    <col min="11009" max="11009" width="11.85546875" style="7" customWidth="1"/>
    <col min="11010" max="11010" width="9.85546875" style="7" customWidth="1"/>
    <col min="11011" max="11011" width="10.7109375" style="7" customWidth="1"/>
    <col min="11012" max="11012" width="8.5703125" style="7" customWidth="1"/>
    <col min="11013" max="11013" width="0" style="7" hidden="1" customWidth="1"/>
    <col min="11014" max="11014" width="13.140625" style="7" customWidth="1"/>
    <col min="11015" max="11015" width="5.42578125" style="7" customWidth="1"/>
    <col min="11016" max="11016" width="8.85546875" style="7" customWidth="1"/>
    <col min="11017" max="11017" width="17.7109375" style="7" customWidth="1"/>
    <col min="11018" max="11018" width="4" style="7" customWidth="1"/>
    <col min="11019" max="11263" width="11.42578125" style="7"/>
    <col min="11264" max="11264" width="2.140625" style="7" customWidth="1"/>
    <col min="11265" max="11265" width="11.85546875" style="7" customWidth="1"/>
    <col min="11266" max="11266" width="9.85546875" style="7" customWidth="1"/>
    <col min="11267" max="11267" width="10.7109375" style="7" customWidth="1"/>
    <col min="11268" max="11268" width="8.5703125" style="7" customWidth="1"/>
    <col min="11269" max="11269" width="0" style="7" hidden="1" customWidth="1"/>
    <col min="11270" max="11270" width="13.140625" style="7" customWidth="1"/>
    <col min="11271" max="11271" width="5.42578125" style="7" customWidth="1"/>
    <col min="11272" max="11272" width="8.85546875" style="7" customWidth="1"/>
    <col min="11273" max="11273" width="17.7109375" style="7" customWidth="1"/>
    <col min="11274" max="11274" width="4" style="7" customWidth="1"/>
    <col min="11275" max="11519" width="11.42578125" style="7"/>
    <col min="11520" max="11520" width="2.140625" style="7" customWidth="1"/>
    <col min="11521" max="11521" width="11.85546875" style="7" customWidth="1"/>
    <col min="11522" max="11522" width="9.85546875" style="7" customWidth="1"/>
    <col min="11523" max="11523" width="10.7109375" style="7" customWidth="1"/>
    <col min="11524" max="11524" width="8.5703125" style="7" customWidth="1"/>
    <col min="11525" max="11525" width="0" style="7" hidden="1" customWidth="1"/>
    <col min="11526" max="11526" width="13.140625" style="7" customWidth="1"/>
    <col min="11527" max="11527" width="5.42578125" style="7" customWidth="1"/>
    <col min="11528" max="11528" width="8.85546875" style="7" customWidth="1"/>
    <col min="11529" max="11529" width="17.7109375" style="7" customWidth="1"/>
    <col min="11530" max="11530" width="4" style="7" customWidth="1"/>
    <col min="11531" max="11775" width="11.42578125" style="7"/>
    <col min="11776" max="11776" width="2.140625" style="7" customWidth="1"/>
    <col min="11777" max="11777" width="11.85546875" style="7" customWidth="1"/>
    <col min="11778" max="11778" width="9.85546875" style="7" customWidth="1"/>
    <col min="11779" max="11779" width="10.7109375" style="7" customWidth="1"/>
    <col min="11780" max="11780" width="8.5703125" style="7" customWidth="1"/>
    <col min="11781" max="11781" width="0" style="7" hidden="1" customWidth="1"/>
    <col min="11782" max="11782" width="13.140625" style="7" customWidth="1"/>
    <col min="11783" max="11783" width="5.42578125" style="7" customWidth="1"/>
    <col min="11784" max="11784" width="8.85546875" style="7" customWidth="1"/>
    <col min="11785" max="11785" width="17.7109375" style="7" customWidth="1"/>
    <col min="11786" max="11786" width="4" style="7" customWidth="1"/>
    <col min="11787" max="12031" width="11.42578125" style="7"/>
    <col min="12032" max="12032" width="2.140625" style="7" customWidth="1"/>
    <col min="12033" max="12033" width="11.85546875" style="7" customWidth="1"/>
    <col min="12034" max="12034" width="9.85546875" style="7" customWidth="1"/>
    <col min="12035" max="12035" width="10.7109375" style="7" customWidth="1"/>
    <col min="12036" max="12036" width="8.5703125" style="7" customWidth="1"/>
    <col min="12037" max="12037" width="0" style="7" hidden="1" customWidth="1"/>
    <col min="12038" max="12038" width="13.140625" style="7" customWidth="1"/>
    <col min="12039" max="12039" width="5.42578125" style="7" customWidth="1"/>
    <col min="12040" max="12040" width="8.85546875" style="7" customWidth="1"/>
    <col min="12041" max="12041" width="17.7109375" style="7" customWidth="1"/>
    <col min="12042" max="12042" width="4" style="7" customWidth="1"/>
    <col min="12043" max="12287" width="11.42578125" style="7"/>
    <col min="12288" max="12288" width="2.140625" style="7" customWidth="1"/>
    <col min="12289" max="12289" width="11.85546875" style="7" customWidth="1"/>
    <col min="12290" max="12290" width="9.85546875" style="7" customWidth="1"/>
    <col min="12291" max="12291" width="10.7109375" style="7" customWidth="1"/>
    <col min="12292" max="12292" width="8.5703125" style="7" customWidth="1"/>
    <col min="12293" max="12293" width="0" style="7" hidden="1" customWidth="1"/>
    <col min="12294" max="12294" width="13.140625" style="7" customWidth="1"/>
    <col min="12295" max="12295" width="5.42578125" style="7" customWidth="1"/>
    <col min="12296" max="12296" width="8.85546875" style="7" customWidth="1"/>
    <col min="12297" max="12297" width="17.7109375" style="7" customWidth="1"/>
    <col min="12298" max="12298" width="4" style="7" customWidth="1"/>
    <col min="12299" max="12543" width="11.42578125" style="7"/>
    <col min="12544" max="12544" width="2.140625" style="7" customWidth="1"/>
    <col min="12545" max="12545" width="11.85546875" style="7" customWidth="1"/>
    <col min="12546" max="12546" width="9.85546875" style="7" customWidth="1"/>
    <col min="12547" max="12547" width="10.7109375" style="7" customWidth="1"/>
    <col min="12548" max="12548" width="8.5703125" style="7" customWidth="1"/>
    <col min="12549" max="12549" width="0" style="7" hidden="1" customWidth="1"/>
    <col min="12550" max="12550" width="13.140625" style="7" customWidth="1"/>
    <col min="12551" max="12551" width="5.42578125" style="7" customWidth="1"/>
    <col min="12552" max="12552" width="8.85546875" style="7" customWidth="1"/>
    <col min="12553" max="12553" width="17.7109375" style="7" customWidth="1"/>
    <col min="12554" max="12554" width="4" style="7" customWidth="1"/>
    <col min="12555" max="12799" width="11.42578125" style="7"/>
    <col min="12800" max="12800" width="2.140625" style="7" customWidth="1"/>
    <col min="12801" max="12801" width="11.85546875" style="7" customWidth="1"/>
    <col min="12802" max="12802" width="9.85546875" style="7" customWidth="1"/>
    <col min="12803" max="12803" width="10.7109375" style="7" customWidth="1"/>
    <col min="12804" max="12804" width="8.5703125" style="7" customWidth="1"/>
    <col min="12805" max="12805" width="0" style="7" hidden="1" customWidth="1"/>
    <col min="12806" max="12806" width="13.140625" style="7" customWidth="1"/>
    <col min="12807" max="12807" width="5.42578125" style="7" customWidth="1"/>
    <col min="12808" max="12808" width="8.85546875" style="7" customWidth="1"/>
    <col min="12809" max="12809" width="17.7109375" style="7" customWidth="1"/>
    <col min="12810" max="12810" width="4" style="7" customWidth="1"/>
    <col min="12811" max="13055" width="11.42578125" style="7"/>
    <col min="13056" max="13056" width="2.140625" style="7" customWidth="1"/>
    <col min="13057" max="13057" width="11.85546875" style="7" customWidth="1"/>
    <col min="13058" max="13058" width="9.85546875" style="7" customWidth="1"/>
    <col min="13059" max="13059" width="10.7109375" style="7" customWidth="1"/>
    <col min="13060" max="13060" width="8.5703125" style="7" customWidth="1"/>
    <col min="13061" max="13061" width="0" style="7" hidden="1" customWidth="1"/>
    <col min="13062" max="13062" width="13.140625" style="7" customWidth="1"/>
    <col min="13063" max="13063" width="5.42578125" style="7" customWidth="1"/>
    <col min="13064" max="13064" width="8.85546875" style="7" customWidth="1"/>
    <col min="13065" max="13065" width="17.7109375" style="7" customWidth="1"/>
    <col min="13066" max="13066" width="4" style="7" customWidth="1"/>
    <col min="13067" max="13311" width="11.42578125" style="7"/>
    <col min="13312" max="13312" width="2.140625" style="7" customWidth="1"/>
    <col min="13313" max="13313" width="11.85546875" style="7" customWidth="1"/>
    <col min="13314" max="13314" width="9.85546875" style="7" customWidth="1"/>
    <col min="13315" max="13315" width="10.7109375" style="7" customWidth="1"/>
    <col min="13316" max="13316" width="8.5703125" style="7" customWidth="1"/>
    <col min="13317" max="13317" width="0" style="7" hidden="1" customWidth="1"/>
    <col min="13318" max="13318" width="13.140625" style="7" customWidth="1"/>
    <col min="13319" max="13319" width="5.42578125" style="7" customWidth="1"/>
    <col min="13320" max="13320" width="8.85546875" style="7" customWidth="1"/>
    <col min="13321" max="13321" width="17.7109375" style="7" customWidth="1"/>
    <col min="13322" max="13322" width="4" style="7" customWidth="1"/>
    <col min="13323" max="13567" width="11.42578125" style="7"/>
    <col min="13568" max="13568" width="2.140625" style="7" customWidth="1"/>
    <col min="13569" max="13569" width="11.85546875" style="7" customWidth="1"/>
    <col min="13570" max="13570" width="9.85546875" style="7" customWidth="1"/>
    <col min="13571" max="13571" width="10.7109375" style="7" customWidth="1"/>
    <col min="13572" max="13572" width="8.5703125" style="7" customWidth="1"/>
    <col min="13573" max="13573" width="0" style="7" hidden="1" customWidth="1"/>
    <col min="13574" max="13574" width="13.140625" style="7" customWidth="1"/>
    <col min="13575" max="13575" width="5.42578125" style="7" customWidth="1"/>
    <col min="13576" max="13576" width="8.85546875" style="7" customWidth="1"/>
    <col min="13577" max="13577" width="17.7109375" style="7" customWidth="1"/>
    <col min="13578" max="13578" width="4" style="7" customWidth="1"/>
    <col min="13579" max="13823" width="11.42578125" style="7"/>
    <col min="13824" max="13824" width="2.140625" style="7" customWidth="1"/>
    <col min="13825" max="13825" width="11.85546875" style="7" customWidth="1"/>
    <col min="13826" max="13826" width="9.85546875" style="7" customWidth="1"/>
    <col min="13827" max="13827" width="10.7109375" style="7" customWidth="1"/>
    <col min="13828" max="13828" width="8.5703125" style="7" customWidth="1"/>
    <col min="13829" max="13829" width="0" style="7" hidden="1" customWidth="1"/>
    <col min="13830" max="13830" width="13.140625" style="7" customWidth="1"/>
    <col min="13831" max="13831" width="5.42578125" style="7" customWidth="1"/>
    <col min="13832" max="13832" width="8.85546875" style="7" customWidth="1"/>
    <col min="13833" max="13833" width="17.7109375" style="7" customWidth="1"/>
    <col min="13834" max="13834" width="4" style="7" customWidth="1"/>
    <col min="13835" max="14079" width="11.42578125" style="7"/>
    <col min="14080" max="14080" width="2.140625" style="7" customWidth="1"/>
    <col min="14081" max="14081" width="11.85546875" style="7" customWidth="1"/>
    <col min="14082" max="14082" width="9.85546875" style="7" customWidth="1"/>
    <col min="14083" max="14083" width="10.7109375" style="7" customWidth="1"/>
    <col min="14084" max="14084" width="8.5703125" style="7" customWidth="1"/>
    <col min="14085" max="14085" width="0" style="7" hidden="1" customWidth="1"/>
    <col min="14086" max="14086" width="13.140625" style="7" customWidth="1"/>
    <col min="14087" max="14087" width="5.42578125" style="7" customWidth="1"/>
    <col min="14088" max="14088" width="8.85546875" style="7" customWidth="1"/>
    <col min="14089" max="14089" width="17.7109375" style="7" customWidth="1"/>
    <col min="14090" max="14090" width="4" style="7" customWidth="1"/>
    <col min="14091" max="14335" width="11.42578125" style="7"/>
    <col min="14336" max="14336" width="2.140625" style="7" customWidth="1"/>
    <col min="14337" max="14337" width="11.85546875" style="7" customWidth="1"/>
    <col min="14338" max="14338" width="9.85546875" style="7" customWidth="1"/>
    <col min="14339" max="14339" width="10.7109375" style="7" customWidth="1"/>
    <col min="14340" max="14340" width="8.5703125" style="7" customWidth="1"/>
    <col min="14341" max="14341" width="0" style="7" hidden="1" customWidth="1"/>
    <col min="14342" max="14342" width="13.140625" style="7" customWidth="1"/>
    <col min="14343" max="14343" width="5.42578125" style="7" customWidth="1"/>
    <col min="14344" max="14344" width="8.85546875" style="7" customWidth="1"/>
    <col min="14345" max="14345" width="17.7109375" style="7" customWidth="1"/>
    <col min="14346" max="14346" width="4" style="7" customWidth="1"/>
    <col min="14347" max="14591" width="11.42578125" style="7"/>
    <col min="14592" max="14592" width="2.140625" style="7" customWidth="1"/>
    <col min="14593" max="14593" width="11.85546875" style="7" customWidth="1"/>
    <col min="14594" max="14594" width="9.85546875" style="7" customWidth="1"/>
    <col min="14595" max="14595" width="10.7109375" style="7" customWidth="1"/>
    <col min="14596" max="14596" width="8.5703125" style="7" customWidth="1"/>
    <col min="14597" max="14597" width="0" style="7" hidden="1" customWidth="1"/>
    <col min="14598" max="14598" width="13.140625" style="7" customWidth="1"/>
    <col min="14599" max="14599" width="5.42578125" style="7" customWidth="1"/>
    <col min="14600" max="14600" width="8.85546875" style="7" customWidth="1"/>
    <col min="14601" max="14601" width="17.7109375" style="7" customWidth="1"/>
    <col min="14602" max="14602" width="4" style="7" customWidth="1"/>
    <col min="14603" max="14847" width="11.42578125" style="7"/>
    <col min="14848" max="14848" width="2.140625" style="7" customWidth="1"/>
    <col min="14849" max="14849" width="11.85546875" style="7" customWidth="1"/>
    <col min="14850" max="14850" width="9.85546875" style="7" customWidth="1"/>
    <col min="14851" max="14851" width="10.7109375" style="7" customWidth="1"/>
    <col min="14852" max="14852" width="8.5703125" style="7" customWidth="1"/>
    <col min="14853" max="14853" width="0" style="7" hidden="1" customWidth="1"/>
    <col min="14854" max="14854" width="13.140625" style="7" customWidth="1"/>
    <col min="14855" max="14855" width="5.42578125" style="7" customWidth="1"/>
    <col min="14856" max="14856" width="8.85546875" style="7" customWidth="1"/>
    <col min="14857" max="14857" width="17.7109375" style="7" customWidth="1"/>
    <col min="14858" max="14858" width="4" style="7" customWidth="1"/>
    <col min="14859" max="15103" width="11.42578125" style="7"/>
    <col min="15104" max="15104" width="2.140625" style="7" customWidth="1"/>
    <col min="15105" max="15105" width="11.85546875" style="7" customWidth="1"/>
    <col min="15106" max="15106" width="9.85546875" style="7" customWidth="1"/>
    <col min="15107" max="15107" width="10.7109375" style="7" customWidth="1"/>
    <col min="15108" max="15108" width="8.5703125" style="7" customWidth="1"/>
    <col min="15109" max="15109" width="0" style="7" hidden="1" customWidth="1"/>
    <col min="15110" max="15110" width="13.140625" style="7" customWidth="1"/>
    <col min="15111" max="15111" width="5.42578125" style="7" customWidth="1"/>
    <col min="15112" max="15112" width="8.85546875" style="7" customWidth="1"/>
    <col min="15113" max="15113" width="17.7109375" style="7" customWidth="1"/>
    <col min="15114" max="15114" width="4" style="7" customWidth="1"/>
    <col min="15115" max="15359" width="11.42578125" style="7"/>
    <col min="15360" max="15360" width="2.140625" style="7" customWidth="1"/>
    <col min="15361" max="15361" width="11.85546875" style="7" customWidth="1"/>
    <col min="15362" max="15362" width="9.85546875" style="7" customWidth="1"/>
    <col min="15363" max="15363" width="10.7109375" style="7" customWidth="1"/>
    <col min="15364" max="15364" width="8.5703125" style="7" customWidth="1"/>
    <col min="15365" max="15365" width="0" style="7" hidden="1" customWidth="1"/>
    <col min="15366" max="15366" width="13.140625" style="7" customWidth="1"/>
    <col min="15367" max="15367" width="5.42578125" style="7" customWidth="1"/>
    <col min="15368" max="15368" width="8.85546875" style="7" customWidth="1"/>
    <col min="15369" max="15369" width="17.7109375" style="7" customWidth="1"/>
    <col min="15370" max="15370" width="4" style="7" customWidth="1"/>
    <col min="15371" max="15615" width="11.42578125" style="7"/>
    <col min="15616" max="15616" width="2.140625" style="7" customWidth="1"/>
    <col min="15617" max="15617" width="11.85546875" style="7" customWidth="1"/>
    <col min="15618" max="15618" width="9.85546875" style="7" customWidth="1"/>
    <col min="15619" max="15619" width="10.7109375" style="7" customWidth="1"/>
    <col min="15620" max="15620" width="8.5703125" style="7" customWidth="1"/>
    <col min="15621" max="15621" width="0" style="7" hidden="1" customWidth="1"/>
    <col min="15622" max="15622" width="13.140625" style="7" customWidth="1"/>
    <col min="15623" max="15623" width="5.42578125" style="7" customWidth="1"/>
    <col min="15624" max="15624" width="8.85546875" style="7" customWidth="1"/>
    <col min="15625" max="15625" width="17.7109375" style="7" customWidth="1"/>
    <col min="15626" max="15626" width="4" style="7" customWidth="1"/>
    <col min="15627" max="15871" width="11.42578125" style="7"/>
    <col min="15872" max="15872" width="2.140625" style="7" customWidth="1"/>
    <col min="15873" max="15873" width="11.85546875" style="7" customWidth="1"/>
    <col min="15874" max="15874" width="9.85546875" style="7" customWidth="1"/>
    <col min="15875" max="15875" width="10.7109375" style="7" customWidth="1"/>
    <col min="15876" max="15876" width="8.5703125" style="7" customWidth="1"/>
    <col min="15877" max="15877" width="0" style="7" hidden="1" customWidth="1"/>
    <col min="15878" max="15878" width="13.140625" style="7" customWidth="1"/>
    <col min="15879" max="15879" width="5.42578125" style="7" customWidth="1"/>
    <col min="15880" max="15880" width="8.85546875" style="7" customWidth="1"/>
    <col min="15881" max="15881" width="17.7109375" style="7" customWidth="1"/>
    <col min="15882" max="15882" width="4" style="7" customWidth="1"/>
    <col min="15883" max="16127" width="11.42578125" style="7"/>
    <col min="16128" max="16128" width="2.140625" style="7" customWidth="1"/>
    <col min="16129" max="16129" width="11.85546875" style="7" customWidth="1"/>
    <col min="16130" max="16130" width="9.85546875" style="7" customWidth="1"/>
    <col min="16131" max="16131" width="10.7109375" style="7" customWidth="1"/>
    <col min="16132" max="16132" width="8.5703125" style="7" customWidth="1"/>
    <col min="16133" max="16133" width="0" style="7" hidden="1" customWidth="1"/>
    <col min="16134" max="16134" width="13.140625" style="7" customWidth="1"/>
    <col min="16135" max="16135" width="5.42578125" style="7" customWidth="1"/>
    <col min="16136" max="16136" width="8.85546875" style="7" customWidth="1"/>
    <col min="16137" max="16137" width="17.7109375" style="7" customWidth="1"/>
    <col min="16138" max="16138" width="4" style="7" customWidth="1"/>
    <col min="16139" max="16384" width="11.42578125" style="7"/>
  </cols>
  <sheetData>
    <row r="1" spans="2:11" x14ac:dyDescent="0.25">
      <c r="J1" s="26"/>
    </row>
    <row r="2" spans="2:11" ht="14.25" customHeight="1" x14ac:dyDescent="0.25">
      <c r="B2" s="27"/>
      <c r="C2" s="28"/>
      <c r="D2" s="28"/>
      <c r="E2" s="28"/>
      <c r="F2" s="28"/>
      <c r="G2" s="28"/>
      <c r="H2" s="28"/>
      <c r="I2" s="28"/>
      <c r="J2" s="29"/>
      <c r="K2" s="30"/>
    </row>
    <row r="3" spans="2:11" ht="14.25" customHeight="1" x14ac:dyDescent="0.25">
      <c r="B3" s="31"/>
      <c r="C3" s="32"/>
      <c r="D3" s="32"/>
      <c r="E3" s="32"/>
      <c r="F3" s="32"/>
      <c r="G3" s="32"/>
      <c r="H3" s="32"/>
      <c r="I3" s="32"/>
      <c r="J3" s="26"/>
      <c r="K3" s="33"/>
    </row>
    <row r="4" spans="2:11" ht="13.5" customHeight="1" x14ac:dyDescent="0.25">
      <c r="B4" s="31"/>
      <c r="C4" s="32"/>
      <c r="D4" s="32"/>
      <c r="E4" s="32"/>
      <c r="F4" s="32"/>
      <c r="G4" s="32"/>
      <c r="H4" s="32"/>
      <c r="I4" s="32"/>
      <c r="J4" s="26"/>
      <c r="K4" s="33"/>
    </row>
    <row r="5" spans="2:11" ht="14.25" customHeight="1" x14ac:dyDescent="0.25">
      <c r="B5" s="31"/>
      <c r="C5" s="32"/>
      <c r="D5" s="32"/>
      <c r="E5" s="32"/>
      <c r="F5" s="32"/>
      <c r="G5" s="32"/>
      <c r="H5" s="32"/>
      <c r="I5" s="32"/>
      <c r="J5" s="26"/>
      <c r="K5" s="33"/>
    </row>
    <row r="6" spans="2:11" ht="18.75" x14ac:dyDescent="0.3">
      <c r="B6" s="1386" t="s">
        <v>18</v>
      </c>
      <c r="C6" s="1387"/>
      <c r="D6" s="1387"/>
      <c r="E6" s="1387"/>
      <c r="F6" s="1387"/>
      <c r="G6" s="1387"/>
      <c r="H6" s="1387"/>
      <c r="I6" s="1387"/>
      <c r="J6" s="1387"/>
      <c r="K6" s="33"/>
    </row>
    <row r="7" spans="2:11" x14ac:dyDescent="0.25">
      <c r="B7" s="1388" t="s">
        <v>19</v>
      </c>
      <c r="C7" s="1389"/>
      <c r="D7" s="1389"/>
      <c r="E7" s="1389"/>
      <c r="F7" s="1389"/>
      <c r="G7" s="1389"/>
      <c r="H7" s="1389"/>
      <c r="I7" s="1389"/>
      <c r="J7" s="1389"/>
      <c r="K7" s="33"/>
    </row>
    <row r="8" spans="2:11" x14ac:dyDescent="0.25">
      <c r="B8" s="1390" t="s">
        <v>20</v>
      </c>
      <c r="C8" s="1391"/>
      <c r="D8" s="1391"/>
      <c r="E8" s="1391"/>
      <c r="F8" s="1391"/>
      <c r="G8" s="1391"/>
      <c r="H8" s="1391"/>
      <c r="I8" s="1391"/>
      <c r="J8" s="1391"/>
      <c r="K8" s="33"/>
    </row>
    <row r="9" spans="2:11" ht="15" customHeight="1" x14ac:dyDescent="0.25">
      <c r="B9" s="34"/>
      <c r="C9" s="35"/>
      <c r="D9" s="35"/>
      <c r="E9" s="35"/>
      <c r="F9" s="35"/>
      <c r="G9" s="35"/>
      <c r="H9" s="35"/>
      <c r="I9" s="35"/>
      <c r="J9" s="36"/>
      <c r="K9" s="33"/>
    </row>
    <row r="10" spans="2:11" x14ac:dyDescent="0.25">
      <c r="B10" s="34"/>
      <c r="C10" s="37" t="s">
        <v>21</v>
      </c>
      <c r="D10" s="1392">
        <f>+'Datos Generales'!C6</f>
        <v>45838</v>
      </c>
      <c r="E10" s="1392"/>
      <c r="F10" s="1392"/>
      <c r="H10" s="37" t="s">
        <v>22</v>
      </c>
      <c r="I10" s="1393" t="str">
        <f>'[1]Datos Generales'!C7</f>
        <v>DIGESETT</v>
      </c>
      <c r="J10" s="1393"/>
      <c r="K10" s="33"/>
    </row>
    <row r="11" spans="2:11" ht="4.5" customHeight="1" x14ac:dyDescent="0.25">
      <c r="B11" s="34"/>
      <c r="C11" s="37"/>
      <c r="D11" s="38"/>
      <c r="E11" s="39"/>
      <c r="F11" s="35"/>
      <c r="H11" s="37"/>
      <c r="I11" s="40"/>
      <c r="J11" s="41"/>
      <c r="K11" s="33"/>
    </row>
    <row r="12" spans="2:11" ht="18.75" customHeight="1" x14ac:dyDescent="0.25">
      <c r="B12" s="42"/>
      <c r="C12" s="43" t="s">
        <v>23</v>
      </c>
      <c r="D12" s="44" t="str">
        <f>'[1]Datos Generales'!C8</f>
        <v>0202</v>
      </c>
      <c r="E12" s="45"/>
      <c r="F12" s="43" t="s">
        <v>24</v>
      </c>
      <c r="G12" s="44" t="str">
        <f>'[1]Datos Generales'!C9</f>
        <v>02</v>
      </c>
      <c r="H12" s="43" t="s">
        <v>25</v>
      </c>
      <c r="I12" s="44" t="str">
        <f>'[1]Datos Generales'!C10</f>
        <v>01</v>
      </c>
      <c r="J12" s="43" t="s">
        <v>26</v>
      </c>
      <c r="K12" s="33"/>
    </row>
    <row r="13" spans="2:11" ht="21.75" customHeight="1" x14ac:dyDescent="0.25">
      <c r="B13" s="42"/>
      <c r="C13" s="43"/>
      <c r="D13" s="46"/>
      <c r="E13" s="45"/>
      <c r="F13" s="43"/>
      <c r="G13" s="46"/>
      <c r="H13" s="43"/>
      <c r="I13" s="47"/>
      <c r="J13" s="43"/>
      <c r="K13" s="33"/>
    </row>
    <row r="14" spans="2:11" ht="18.75" customHeight="1" x14ac:dyDescent="0.25">
      <c r="B14" s="42"/>
      <c r="C14" s="37" t="s">
        <v>27</v>
      </c>
      <c r="D14" s="1381" t="s">
        <v>28</v>
      </c>
      <c r="E14" s="1381"/>
      <c r="F14" s="1381"/>
      <c r="G14" s="1381"/>
      <c r="H14" s="1385" t="s">
        <v>29</v>
      </c>
      <c r="I14" s="1385"/>
      <c r="J14" s="48" t="s">
        <v>30</v>
      </c>
      <c r="K14" s="33"/>
    </row>
    <row r="15" spans="2:11" ht="5.25" customHeight="1" x14ac:dyDescent="0.25">
      <c r="B15" s="42"/>
      <c r="C15" s="37"/>
      <c r="D15" s="50"/>
      <c r="E15" s="50"/>
      <c r="F15" s="50"/>
      <c r="G15" s="50"/>
      <c r="H15" s="37"/>
      <c r="I15" s="37"/>
      <c r="J15" s="51"/>
      <c r="K15" s="33"/>
    </row>
    <row r="16" spans="2:11" ht="18.75" customHeight="1" x14ac:dyDescent="0.25">
      <c r="B16" s="42"/>
      <c r="C16" s="37" t="s">
        <v>31</v>
      </c>
      <c r="D16" s="1381" t="s">
        <v>32</v>
      </c>
      <c r="E16" s="1381"/>
      <c r="F16" s="1381"/>
      <c r="G16" s="1381"/>
      <c r="H16" s="1382" t="s">
        <v>33</v>
      </c>
      <c r="I16" s="1382"/>
      <c r="J16" s="53" t="s">
        <v>34</v>
      </c>
      <c r="K16" s="33"/>
    </row>
    <row r="17" spans="2:14" ht="5.25" customHeight="1" x14ac:dyDescent="0.25">
      <c r="B17" s="42"/>
      <c r="C17" s="37"/>
      <c r="D17" s="54"/>
      <c r="E17" s="50"/>
      <c r="F17" s="54"/>
      <c r="G17" s="54"/>
      <c r="H17" s="52"/>
      <c r="I17" s="52"/>
      <c r="J17" s="55"/>
      <c r="K17" s="33"/>
    </row>
    <row r="18" spans="2:14" ht="18.75" customHeight="1" x14ac:dyDescent="0.25">
      <c r="B18" s="42"/>
      <c r="D18" s="43" t="s">
        <v>35</v>
      </c>
      <c r="E18" s="56" t="s">
        <v>36</v>
      </c>
      <c r="F18" s="49"/>
      <c r="G18" s="57"/>
      <c r="H18" s="58"/>
      <c r="I18" s="58"/>
      <c r="J18" s="59"/>
      <c r="K18" s="33"/>
      <c r="N18" s="2" t="s">
        <v>37</v>
      </c>
    </row>
    <row r="19" spans="2:14" ht="16.5" customHeight="1" x14ac:dyDescent="0.25">
      <c r="B19" s="42"/>
      <c r="C19" s="60"/>
      <c r="D19" s="60"/>
      <c r="E19" s="60"/>
      <c r="F19" s="60"/>
      <c r="G19" s="60"/>
      <c r="H19" s="61"/>
      <c r="I19" s="62"/>
      <c r="J19" s="63"/>
      <c r="K19" s="33"/>
      <c r="M19" s="7" t="s">
        <v>36</v>
      </c>
      <c r="N19" s="2" t="s">
        <v>38</v>
      </c>
    </row>
    <row r="20" spans="2:14" ht="9.75" customHeight="1" x14ac:dyDescent="0.25">
      <c r="B20" s="42"/>
      <c r="J20" s="26"/>
      <c r="K20" s="33"/>
      <c r="M20" s="7" t="s">
        <v>39</v>
      </c>
      <c r="N20" s="2" t="s">
        <v>34</v>
      </c>
    </row>
    <row r="21" spans="2:14" ht="13.5" customHeight="1" x14ac:dyDescent="0.25">
      <c r="B21" s="42"/>
      <c r="J21" s="99" t="s">
        <v>40</v>
      </c>
      <c r="K21" s="33"/>
    </row>
    <row r="22" spans="2:14" x14ac:dyDescent="0.25">
      <c r="B22" s="42"/>
      <c r="C22" s="64" t="s">
        <v>41</v>
      </c>
      <c r="D22" s="64"/>
      <c r="E22" s="64"/>
      <c r="F22" s="64"/>
      <c r="G22" s="64"/>
      <c r="H22" s="1383"/>
      <c r="I22" s="1383"/>
      <c r="J22" s="66">
        <v>4957900.6000000006</v>
      </c>
      <c r="K22" s="33"/>
    </row>
    <row r="23" spans="2:14" ht="9.75" customHeight="1" x14ac:dyDescent="0.25">
      <c r="B23" s="42"/>
      <c r="C23" s="67"/>
      <c r="D23" s="67"/>
      <c r="E23" s="67"/>
      <c r="F23" s="67"/>
      <c r="G23" s="67"/>
      <c r="H23" s="67"/>
      <c r="I23" s="67"/>
      <c r="J23" s="66"/>
      <c r="K23" s="33"/>
    </row>
    <row r="24" spans="2:14" ht="12.95" customHeight="1" x14ac:dyDescent="0.25">
      <c r="B24" s="42"/>
      <c r="C24" s="68" t="s">
        <v>42</v>
      </c>
      <c r="D24" s="68"/>
      <c r="E24" s="68"/>
      <c r="F24" s="68"/>
      <c r="G24" s="68"/>
      <c r="H24" s="67"/>
      <c r="I24" s="67"/>
      <c r="J24" s="66"/>
      <c r="K24" s="33"/>
    </row>
    <row r="25" spans="2:14" ht="12.95" customHeight="1" x14ac:dyDescent="0.25">
      <c r="B25" s="42"/>
      <c r="C25" s="67" t="s">
        <v>43</v>
      </c>
      <c r="D25" s="67"/>
      <c r="E25" s="67"/>
      <c r="F25" s="67"/>
      <c r="G25" s="67"/>
      <c r="H25" s="1384"/>
      <c r="I25" s="1384"/>
      <c r="J25" s="66">
        <v>0</v>
      </c>
      <c r="K25" s="33"/>
    </row>
    <row r="26" spans="2:14" ht="12.95" customHeight="1" x14ac:dyDescent="0.25">
      <c r="B26" s="42"/>
      <c r="C26" s="67" t="s">
        <v>44</v>
      </c>
      <c r="D26" s="67"/>
      <c r="E26" s="67"/>
      <c r="F26" s="67"/>
      <c r="G26" s="67"/>
      <c r="H26" s="1383"/>
      <c r="I26" s="1383"/>
      <c r="J26" s="66"/>
      <c r="K26" s="33"/>
    </row>
    <row r="27" spans="2:14" ht="8.25" customHeight="1" x14ac:dyDescent="0.25">
      <c r="B27" s="42"/>
      <c r="C27" s="67"/>
      <c r="D27" s="67"/>
      <c r="E27" s="67"/>
      <c r="F27" s="67"/>
      <c r="G27" s="67"/>
      <c r="H27" s="65"/>
      <c r="I27" s="65"/>
      <c r="J27" s="66"/>
      <c r="K27" s="33"/>
    </row>
    <row r="28" spans="2:14" ht="12.95" customHeight="1" x14ac:dyDescent="0.25">
      <c r="B28" s="42"/>
      <c r="C28" s="64" t="s">
        <v>45</v>
      </c>
      <c r="D28" s="64"/>
      <c r="E28" s="64"/>
      <c r="F28" s="64"/>
      <c r="G28" s="64"/>
      <c r="H28" s="67"/>
      <c r="I28" s="67"/>
      <c r="J28" s="69">
        <f>SUM(J22:J26)</f>
        <v>4957900.6000000006</v>
      </c>
      <c r="K28" s="33"/>
    </row>
    <row r="29" spans="2:14" ht="7.5" customHeight="1" x14ac:dyDescent="0.25">
      <c r="B29" s="42"/>
      <c r="C29" s="67"/>
      <c r="D29" s="67"/>
      <c r="E29" s="67"/>
      <c r="F29" s="67"/>
      <c r="G29" s="67"/>
      <c r="H29" s="67"/>
      <c r="I29" s="67"/>
      <c r="J29" s="66"/>
      <c r="K29" s="33"/>
    </row>
    <row r="30" spans="2:14" ht="12.95" customHeight="1" x14ac:dyDescent="0.25">
      <c r="B30" s="42"/>
      <c r="C30" s="68" t="s">
        <v>46</v>
      </c>
      <c r="D30" s="68"/>
      <c r="E30" s="68"/>
      <c r="F30" s="68"/>
      <c r="G30" s="68"/>
      <c r="H30" s="67"/>
      <c r="I30" s="67"/>
      <c r="J30" s="66"/>
      <c r="K30" s="33"/>
    </row>
    <row r="31" spans="2:14" ht="12.95" customHeight="1" x14ac:dyDescent="0.25">
      <c r="B31" s="42"/>
      <c r="C31" s="67" t="s">
        <v>47</v>
      </c>
      <c r="D31" s="67"/>
      <c r="E31" s="67"/>
      <c r="F31" s="67"/>
      <c r="G31" s="67"/>
      <c r="H31" s="1383"/>
      <c r="I31" s="1383"/>
      <c r="J31" s="66">
        <v>470576.05</v>
      </c>
      <c r="K31" s="33"/>
    </row>
    <row r="32" spans="2:14" ht="12.95" customHeight="1" x14ac:dyDescent="0.25">
      <c r="B32" s="42"/>
      <c r="C32" s="67" t="s">
        <v>48</v>
      </c>
      <c r="D32" s="67"/>
      <c r="E32" s="67"/>
      <c r="F32" s="67"/>
      <c r="G32" s="67"/>
      <c r="H32" s="1383"/>
      <c r="I32" s="1383"/>
      <c r="J32" s="66"/>
      <c r="K32" s="33"/>
    </row>
    <row r="33" spans="2:15" ht="12.95" customHeight="1" x14ac:dyDescent="0.25">
      <c r="B33" s="42"/>
      <c r="C33" s="67" t="s">
        <v>49</v>
      </c>
      <c r="D33" s="67"/>
      <c r="E33" s="67"/>
      <c r="F33" s="67"/>
      <c r="G33" s="67"/>
      <c r="H33" s="65"/>
      <c r="I33" s="65"/>
      <c r="J33" s="66">
        <v>907.56000000000017</v>
      </c>
      <c r="K33" s="33"/>
    </row>
    <row r="34" spans="2:15" ht="9" customHeight="1" x14ac:dyDescent="0.25">
      <c r="B34" s="42"/>
      <c r="C34" s="67"/>
      <c r="D34" s="67"/>
      <c r="E34" s="67"/>
      <c r="F34" s="67"/>
      <c r="G34" s="67"/>
      <c r="H34" s="65"/>
      <c r="I34" s="65"/>
      <c r="J34" s="66"/>
      <c r="K34" s="33"/>
    </row>
    <row r="35" spans="2:15" x14ac:dyDescent="0.25">
      <c r="B35" s="42"/>
      <c r="C35" s="64" t="s">
        <v>50</v>
      </c>
      <c r="D35" s="64"/>
      <c r="E35" s="64"/>
      <c r="F35" s="64"/>
      <c r="G35" s="64"/>
      <c r="H35" s="1383"/>
      <c r="I35" s="1383"/>
      <c r="J35" s="99">
        <f>SUM(J28-J31-J32-J33)</f>
        <v>4486416.9900000012</v>
      </c>
      <c r="K35" s="33"/>
    </row>
    <row r="36" spans="2:15" ht="18" customHeight="1" x14ac:dyDescent="0.25">
      <c r="B36" s="42"/>
      <c r="C36" s="70"/>
      <c r="D36" s="70"/>
      <c r="E36" s="70"/>
      <c r="F36" s="70"/>
      <c r="G36" s="70"/>
      <c r="H36" s="70"/>
      <c r="I36" s="70"/>
      <c r="J36" s="71"/>
      <c r="K36" s="33"/>
    </row>
    <row r="37" spans="2:15" ht="9.75" customHeight="1" x14ac:dyDescent="0.25">
      <c r="B37" s="42"/>
      <c r="C37" s="67"/>
      <c r="D37" s="67"/>
      <c r="E37" s="67"/>
      <c r="F37" s="67"/>
      <c r="G37" s="67"/>
      <c r="H37" s="67"/>
      <c r="I37" s="67"/>
      <c r="J37" s="66"/>
      <c r="K37" s="33"/>
    </row>
    <row r="38" spans="2:15" ht="15" customHeight="1" x14ac:dyDescent="0.25">
      <c r="B38" s="42"/>
      <c r="C38" s="67"/>
      <c r="D38" s="67"/>
      <c r="E38" s="67"/>
      <c r="F38" s="67"/>
      <c r="G38" s="67"/>
      <c r="H38" s="67"/>
      <c r="I38" s="67"/>
      <c r="J38" s="99" t="s">
        <v>51</v>
      </c>
      <c r="K38" s="33"/>
      <c r="O38" s="245"/>
    </row>
    <row r="39" spans="2:15" ht="15" customHeight="1" x14ac:dyDescent="0.25">
      <c r="B39" s="42"/>
      <c r="C39" s="64" t="s">
        <v>52</v>
      </c>
      <c r="D39" s="64"/>
      <c r="E39" s="64"/>
      <c r="F39" s="64"/>
      <c r="G39" s="64"/>
      <c r="H39" s="1383"/>
      <c r="I39" s="1383"/>
      <c r="J39" s="66">
        <v>4687518.6900000004</v>
      </c>
      <c r="K39" s="33"/>
    </row>
    <row r="40" spans="2:15" ht="9.75" customHeight="1" x14ac:dyDescent="0.25">
      <c r="B40" s="42"/>
      <c r="C40" s="64"/>
      <c r="D40" s="64"/>
      <c r="E40" s="64"/>
      <c r="F40" s="64"/>
      <c r="G40" s="64"/>
      <c r="H40" s="65"/>
      <c r="I40" s="65"/>
      <c r="J40" s="66"/>
      <c r="K40" s="33"/>
    </row>
    <row r="41" spans="2:15" ht="12.95" customHeight="1" x14ac:dyDescent="0.25">
      <c r="B41" s="42"/>
      <c r="C41" s="68" t="s">
        <v>42</v>
      </c>
      <c r="D41" s="68"/>
      <c r="E41" s="68"/>
      <c r="F41" s="68"/>
      <c r="G41" s="68"/>
      <c r="H41" s="67"/>
      <c r="I41" s="67"/>
      <c r="J41" s="73"/>
      <c r="K41" s="33"/>
    </row>
    <row r="42" spans="2:15" ht="12.95" customHeight="1" x14ac:dyDescent="0.25">
      <c r="B42" s="42"/>
      <c r="C42" s="67" t="s">
        <v>53</v>
      </c>
      <c r="D42" s="67"/>
      <c r="E42" s="67"/>
      <c r="F42" s="67"/>
      <c r="G42" s="67"/>
      <c r="H42" s="1383"/>
      <c r="I42" s="1383"/>
      <c r="J42" s="66"/>
      <c r="K42" s="33"/>
    </row>
    <row r="43" spans="2:15" ht="9" customHeight="1" x14ac:dyDescent="0.25">
      <c r="B43" s="42"/>
      <c r="C43" s="67"/>
      <c r="D43" s="67"/>
      <c r="E43" s="67"/>
      <c r="F43" s="67"/>
      <c r="G43" s="67"/>
      <c r="H43" s="65"/>
      <c r="I43" s="65"/>
      <c r="J43" s="66"/>
      <c r="K43" s="33"/>
    </row>
    <row r="44" spans="2:15" ht="12.95" customHeight="1" x14ac:dyDescent="0.25">
      <c r="B44" s="42"/>
      <c r="C44" s="64" t="s">
        <v>45</v>
      </c>
      <c r="D44" s="64"/>
      <c r="E44" s="64"/>
      <c r="F44" s="64"/>
      <c r="G44" s="64"/>
      <c r="H44" s="1380"/>
      <c r="I44" s="1380"/>
      <c r="J44" s="69">
        <f>SUM(J39:J43)</f>
        <v>4687518.6900000004</v>
      </c>
      <c r="K44" s="33"/>
    </row>
    <row r="45" spans="2:15" ht="9.75" customHeight="1" x14ac:dyDescent="0.25">
      <c r="B45" s="42"/>
      <c r="C45" s="67"/>
      <c r="D45" s="67"/>
      <c r="E45" s="67"/>
      <c r="F45" s="67"/>
      <c r="G45" s="67"/>
      <c r="H45" s="67"/>
      <c r="I45" s="67"/>
      <c r="J45" s="73"/>
      <c r="K45" s="33"/>
    </row>
    <row r="46" spans="2:15" ht="12.95" customHeight="1" x14ac:dyDescent="0.25">
      <c r="B46" s="42"/>
      <c r="C46" s="68" t="s">
        <v>46</v>
      </c>
      <c r="D46" s="68"/>
      <c r="E46" s="68"/>
      <c r="F46" s="68"/>
      <c r="G46" s="68"/>
      <c r="H46" s="67"/>
      <c r="I46" s="67"/>
      <c r="J46" s="66"/>
      <c r="K46" s="33"/>
    </row>
    <row r="47" spans="2:15" ht="12.95" customHeight="1" x14ac:dyDescent="0.25">
      <c r="B47" s="42"/>
      <c r="C47" s="67" t="s">
        <v>54</v>
      </c>
      <c r="D47" s="67"/>
      <c r="E47" s="67"/>
      <c r="F47" s="67"/>
      <c r="G47" s="67"/>
      <c r="H47" s="1380"/>
      <c r="I47" s="1380"/>
      <c r="J47" s="66">
        <v>201101.7</v>
      </c>
      <c r="K47" s="33"/>
    </row>
    <row r="48" spans="2:15" ht="4.5" customHeight="1" x14ac:dyDescent="0.25">
      <c r="B48" s="42"/>
      <c r="C48" s="67"/>
      <c r="D48" s="67"/>
      <c r="E48" s="67"/>
      <c r="F48" s="67"/>
      <c r="G48" s="67"/>
      <c r="H48" s="74"/>
      <c r="I48" s="74"/>
      <c r="J48" s="66"/>
      <c r="K48" s="33"/>
    </row>
    <row r="49" spans="2:11" ht="16.5" customHeight="1" x14ac:dyDescent="0.25">
      <c r="B49" s="42"/>
      <c r="C49" s="64" t="s">
        <v>50</v>
      </c>
      <c r="D49" s="64"/>
      <c r="E49" s="64"/>
      <c r="F49" s="64"/>
      <c r="G49" s="64"/>
      <c r="H49" s="67"/>
      <c r="I49" s="67"/>
      <c r="J49" s="99">
        <f>+J39-J47</f>
        <v>4486416.99</v>
      </c>
      <c r="K49" s="33"/>
    </row>
    <row r="50" spans="2:11" ht="12" customHeight="1" x14ac:dyDescent="0.25">
      <c r="B50" s="42"/>
      <c r="C50" s="75"/>
      <c r="D50" s="75"/>
      <c r="E50" s="75"/>
      <c r="F50" s="75"/>
      <c r="G50" s="75"/>
      <c r="H50" s="72"/>
      <c r="I50" s="72"/>
      <c r="J50" s="76"/>
      <c r="K50" s="33"/>
    </row>
    <row r="51" spans="2:11" ht="12.75" customHeight="1" x14ac:dyDescent="0.25">
      <c r="B51" s="42"/>
      <c r="C51" s="77"/>
      <c r="D51" s="77"/>
      <c r="E51" s="77"/>
      <c r="F51" s="77"/>
      <c r="G51" s="77"/>
      <c r="J51" s="78"/>
      <c r="K51" s="33"/>
    </row>
    <row r="52" spans="2:11" s="78" customFormat="1" x14ac:dyDescent="0.25">
      <c r="B52" s="42"/>
      <c r="C52" s="77"/>
      <c r="D52" s="77"/>
      <c r="E52" s="77"/>
      <c r="F52" s="77"/>
      <c r="G52" s="77"/>
      <c r="H52" s="7"/>
      <c r="I52" s="7"/>
      <c r="K52" s="79"/>
    </row>
    <row r="53" spans="2:11" s="78" customFormat="1" ht="15" x14ac:dyDescent="0.25">
      <c r="B53" s="80"/>
      <c r="C53" s="1379" t="s">
        <v>64</v>
      </c>
      <c r="D53" s="1379"/>
      <c r="E53" s="81"/>
      <c r="F53" s="1379" t="s">
        <v>56</v>
      </c>
      <c r="G53" s="1379"/>
      <c r="H53" s="81"/>
      <c r="I53" s="1379" t="s">
        <v>65</v>
      </c>
      <c r="J53" s="1379"/>
      <c r="K53" s="79"/>
    </row>
    <row r="54" spans="2:11" s="45" customFormat="1" ht="15" x14ac:dyDescent="0.25">
      <c r="B54" s="82"/>
      <c r="C54" s="1378" t="str">
        <f>'[1]Datos Generales'!C16</f>
        <v>Preparado por</v>
      </c>
      <c r="D54" s="1378"/>
      <c r="E54" s="84"/>
      <c r="F54" s="1378" t="str">
        <f>'[1]Datos Generales'!D16</f>
        <v>Revisado por</v>
      </c>
      <c r="G54" s="1378"/>
      <c r="H54" s="84"/>
      <c r="I54" s="1378" t="str">
        <f>'[1]Datos Generales'!E16</f>
        <v>Autorizado por</v>
      </c>
      <c r="J54" s="1378"/>
      <c r="K54" s="86"/>
    </row>
    <row r="55" spans="2:11" s="45" customFormat="1" ht="9.75" customHeight="1" x14ac:dyDescent="0.25">
      <c r="B55" s="82"/>
      <c r="C55" s="83"/>
      <c r="D55" s="83"/>
      <c r="E55" s="49"/>
      <c r="F55" s="83"/>
      <c r="G55" s="83"/>
      <c r="H55" s="49"/>
      <c r="I55" s="83"/>
      <c r="J55" s="83"/>
      <c r="K55" s="86"/>
    </row>
    <row r="56" spans="2:11" s="45" customFormat="1" ht="15" x14ac:dyDescent="0.25">
      <c r="B56" s="82"/>
      <c r="C56" s="1379" t="s">
        <v>57</v>
      </c>
      <c r="D56" s="1379"/>
      <c r="F56" s="1379" t="s">
        <v>2940</v>
      </c>
      <c r="G56" s="1379"/>
      <c r="I56" s="1379" t="s">
        <v>59</v>
      </c>
      <c r="J56" s="1379"/>
      <c r="K56" s="86"/>
    </row>
    <row r="57" spans="2:11" s="45" customFormat="1" ht="15" x14ac:dyDescent="0.25">
      <c r="B57" s="82"/>
      <c r="C57" s="1378" t="str">
        <f>'[1]Datos Generales'!C17</f>
        <v>Puesto que ocupa</v>
      </c>
      <c r="D57" s="1378"/>
      <c r="E57" s="87"/>
      <c r="F57" s="1378" t="str">
        <f>'[1]Datos Generales'!D17</f>
        <v>Puesto que ocupa</v>
      </c>
      <c r="G57" s="1378"/>
      <c r="H57" s="87"/>
      <c r="I57" s="1378" t="str">
        <f>'[1]Datos Generales'!E17</f>
        <v>Puesto que ocupa</v>
      </c>
      <c r="J57" s="1378"/>
      <c r="K57" s="86"/>
    </row>
    <row r="58" spans="2:11" ht="11.25" customHeight="1" x14ac:dyDescent="0.25">
      <c r="B58" s="42"/>
      <c r="C58" s="88"/>
      <c r="D58" s="88"/>
      <c r="F58" s="89"/>
      <c r="G58" s="89"/>
      <c r="I58" s="89"/>
      <c r="J58" s="89"/>
      <c r="K58" s="33"/>
    </row>
    <row r="59" spans="2:11" x14ac:dyDescent="0.25">
      <c r="B59" s="42"/>
      <c r="C59" s="1377">
        <v>45839</v>
      </c>
      <c r="D59" s="1377"/>
      <c r="E59" s="45"/>
      <c r="F59" s="1377">
        <v>45845</v>
      </c>
      <c r="G59" s="1377"/>
      <c r="H59" s="45"/>
      <c r="I59" s="1377">
        <f>+F59</f>
        <v>45845</v>
      </c>
      <c r="J59" s="1377"/>
      <c r="K59" s="33"/>
    </row>
    <row r="60" spans="2:11" x14ac:dyDescent="0.25">
      <c r="B60" s="42"/>
      <c r="C60" s="1378" t="s">
        <v>60</v>
      </c>
      <c r="D60" s="1378"/>
      <c r="E60" s="87"/>
      <c r="F60" s="1378" t="s">
        <v>61</v>
      </c>
      <c r="G60" s="1378"/>
      <c r="H60" s="87"/>
      <c r="I60" s="1378" t="s">
        <v>62</v>
      </c>
      <c r="J60" s="1378"/>
      <c r="K60" s="33"/>
    </row>
    <row r="61" spans="2:11" ht="9.75" customHeight="1" x14ac:dyDescent="0.25">
      <c r="B61" s="42"/>
      <c r="C61" s="83"/>
      <c r="D61" s="83"/>
      <c r="E61" s="45"/>
      <c r="F61" s="83"/>
      <c r="G61" s="83"/>
      <c r="H61" s="45"/>
      <c r="I61" s="83"/>
      <c r="J61" s="83"/>
      <c r="K61" s="33"/>
    </row>
    <row r="62" spans="2:11" ht="12.75" customHeight="1" x14ac:dyDescent="0.25">
      <c r="B62" s="90"/>
      <c r="C62" s="91"/>
      <c r="D62" s="91"/>
      <c r="E62" s="92"/>
      <c r="F62" s="91"/>
      <c r="G62" s="91"/>
      <c r="H62" s="92"/>
      <c r="I62" s="91"/>
      <c r="J62" s="258" t="s">
        <v>63</v>
      </c>
      <c r="K62" s="33"/>
    </row>
    <row r="63" spans="2:11" ht="4.5" customHeight="1" x14ac:dyDescent="0.25">
      <c r="B63" s="90"/>
      <c r="C63" s="93"/>
      <c r="D63" s="93"/>
      <c r="E63" s="93"/>
      <c r="F63" s="94"/>
      <c r="G63" s="94"/>
      <c r="H63" s="60"/>
      <c r="I63" s="62"/>
      <c r="K63" s="96"/>
    </row>
    <row r="64" spans="2:11" x14ac:dyDescent="0.25">
      <c r="F64" s="97"/>
      <c r="I64" s="97"/>
      <c r="J64" s="98"/>
    </row>
    <row r="65" spans="3:12" x14ac:dyDescent="0.25">
      <c r="C65" s="77"/>
      <c r="D65" s="77"/>
      <c r="E65" s="77"/>
      <c r="F65" s="77"/>
      <c r="G65" s="77"/>
      <c r="H65" s="2"/>
      <c r="I65" s="2"/>
      <c r="J65" s="2"/>
      <c r="K65" s="2"/>
      <c r="L65" s="2"/>
    </row>
    <row r="66" spans="3:12" x14ac:dyDescent="0.25">
      <c r="H66" s="2"/>
      <c r="I66" s="2"/>
      <c r="J66" s="2"/>
      <c r="K66" s="2"/>
      <c r="L66" s="2"/>
    </row>
    <row r="67" spans="3:12" x14ac:dyDescent="0.25">
      <c r="H67" s="2"/>
      <c r="I67" s="2"/>
      <c r="J67" s="2"/>
      <c r="K67" s="2"/>
      <c r="L67" s="2"/>
    </row>
    <row r="68" spans="3:12" x14ac:dyDescent="0.25">
      <c r="H68" s="2"/>
      <c r="I68" s="2"/>
      <c r="J68" s="2"/>
      <c r="K68" s="2"/>
      <c r="L68" s="2"/>
    </row>
    <row r="69" spans="3:12" x14ac:dyDescent="0.25">
      <c r="H69" s="2"/>
      <c r="I69" s="2"/>
      <c r="J69" s="2"/>
      <c r="K69" s="2"/>
      <c r="L69" s="2"/>
    </row>
    <row r="70" spans="3:12" x14ac:dyDescent="0.25">
      <c r="H70" s="2"/>
      <c r="I70" s="2"/>
      <c r="J70" s="2"/>
      <c r="K70" s="2"/>
      <c r="L70" s="2"/>
    </row>
    <row r="71" spans="3:12" x14ac:dyDescent="0.25">
      <c r="H71" s="2"/>
      <c r="I71" s="2"/>
      <c r="J71" s="2"/>
      <c r="K71" s="2"/>
      <c r="L71" s="2"/>
    </row>
  </sheetData>
  <protectedRanges>
    <protectedRange sqref="I16:I18" name="Rango1"/>
    <protectedRange sqref="G53 I53 C53" name="Rango1_2_1"/>
  </protectedRanges>
  <mergeCells count="37">
    <mergeCell ref="D14:G14"/>
    <mergeCell ref="H14:I14"/>
    <mergeCell ref="B6:J6"/>
    <mergeCell ref="B7:J7"/>
    <mergeCell ref="B8:J8"/>
    <mergeCell ref="D10:F10"/>
    <mergeCell ref="I10:J10"/>
    <mergeCell ref="H47:I47"/>
    <mergeCell ref="D16:G16"/>
    <mergeCell ref="H16:I16"/>
    <mergeCell ref="H22:I22"/>
    <mergeCell ref="H25:I25"/>
    <mergeCell ref="H26:I26"/>
    <mergeCell ref="H31:I31"/>
    <mergeCell ref="H32:I32"/>
    <mergeCell ref="H35:I35"/>
    <mergeCell ref="H39:I39"/>
    <mergeCell ref="H42:I42"/>
    <mergeCell ref="H44:I44"/>
    <mergeCell ref="C53:D53"/>
    <mergeCell ref="F53:G53"/>
    <mergeCell ref="I53:J53"/>
    <mergeCell ref="C54:D54"/>
    <mergeCell ref="F54:G54"/>
    <mergeCell ref="I54:J54"/>
    <mergeCell ref="C56:D56"/>
    <mergeCell ref="F56:G56"/>
    <mergeCell ref="I56:J56"/>
    <mergeCell ref="C57:D57"/>
    <mergeCell ref="F57:G57"/>
    <mergeCell ref="I57:J57"/>
    <mergeCell ref="C59:D59"/>
    <mergeCell ref="F59:G59"/>
    <mergeCell ref="I59:J59"/>
    <mergeCell ref="C60:D60"/>
    <mergeCell ref="F60:G60"/>
    <mergeCell ref="I60:J60"/>
  </mergeCells>
  <dataValidations disablePrompts="1" count="2">
    <dataValidation type="list" allowBlank="1" showInputMessage="1" showErrorMessage="1" errorTitle="Entrada no valida" error="Indique el tipo de moneda de la cuenta según la lista desplegable" promptTitle="Tipo de Moneda" prompt="Indique el tipo de moneda de la cuenta" sqref="J16:J17" xr:uid="{0E10FBC5-56D9-4E9B-A86A-977FFFC91510}">
      <formula1>$N$18:$N$20</formula1>
    </dataValidation>
    <dataValidation type="list" allowBlank="1" showInputMessage="1" showErrorMessage="1" errorTitle="Entrada no válida" promptTitle="Incorporación en el SIGEF" prompt="Indique si la cuenta está incorporada en el SIGEF" sqref="E18" xr:uid="{CF0E7E84-F79C-4BF6-9416-4AB26AC6CC08}">
      <formula1>$M$19:$M$20</formula1>
    </dataValidation>
  </dataValidations>
  <pageMargins left="0.7" right="0.7" top="0.75" bottom="0.75" header="0.3" footer="0.3"/>
  <pageSetup paperSize="9" scale="8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A0EA-A7CD-4BC2-AA24-9237CDB45DB2}">
  <dimension ref="A1:O44"/>
  <sheetViews>
    <sheetView workbookViewId="0">
      <selection activeCell="K31" sqref="K31"/>
    </sheetView>
  </sheetViews>
  <sheetFormatPr baseColWidth="10" defaultRowHeight="15" x14ac:dyDescent="0.25"/>
  <cols>
    <col min="1" max="1" width="5.5703125" customWidth="1"/>
    <col min="2" max="2" width="12.140625" customWidth="1"/>
    <col min="3" max="3" width="12.5703125" customWidth="1"/>
    <col min="4" max="4" width="9.85546875" customWidth="1"/>
    <col min="5" max="5" width="37.7109375" customWidth="1"/>
    <col min="6" max="6" width="9.42578125" customWidth="1"/>
    <col min="7" max="7" width="7.42578125" customWidth="1"/>
    <col min="8" max="8" width="12.85546875" customWidth="1"/>
    <col min="9" max="9" width="16.7109375" customWidth="1"/>
    <col min="13" max="13" width="12.5703125" bestFit="1" customWidth="1"/>
    <col min="15" max="15" width="12.5703125" bestFit="1" customWidth="1"/>
  </cols>
  <sheetData>
    <row r="1" spans="1:10" x14ac:dyDescent="0.25">
      <c r="A1" t="s">
        <v>80</v>
      </c>
      <c r="B1" s="673"/>
      <c r="C1" s="673"/>
      <c r="D1" s="1121"/>
    </row>
    <row r="2" spans="1:10" x14ac:dyDescent="0.25">
      <c r="B2" s="673"/>
      <c r="C2" s="673"/>
      <c r="D2" s="1121"/>
    </row>
    <row r="9" spans="1:10" x14ac:dyDescent="0.25">
      <c r="A9" s="1716"/>
      <c r="B9" s="1716"/>
      <c r="C9" s="1716"/>
      <c r="D9" s="1716"/>
      <c r="E9" s="1716"/>
      <c r="F9" s="1716"/>
      <c r="G9" s="1716"/>
      <c r="H9" s="1716"/>
      <c r="I9" s="1716"/>
    </row>
    <row r="10" spans="1:10" ht="18.75" x14ac:dyDescent="0.3">
      <c r="A10" s="1709" t="s">
        <v>2228</v>
      </c>
      <c r="B10" s="1709"/>
      <c r="C10" s="1709"/>
      <c r="D10" s="1709"/>
      <c r="E10" s="1709"/>
      <c r="F10" s="1709"/>
      <c r="G10" s="1709"/>
      <c r="H10" s="1709"/>
      <c r="I10" s="1709"/>
    </row>
    <row r="11" spans="1:10" ht="15.75" x14ac:dyDescent="0.25">
      <c r="A11" s="1701" t="s">
        <v>2430</v>
      </c>
      <c r="B11" s="1701"/>
      <c r="C11" s="1701"/>
      <c r="D11" s="1701"/>
      <c r="E11" s="1701"/>
      <c r="F11" s="1701"/>
      <c r="G11" s="1701"/>
      <c r="H11" s="1701"/>
      <c r="I11" s="1701"/>
    </row>
    <row r="12" spans="1:10" ht="15.75" x14ac:dyDescent="0.25">
      <c r="A12" s="1702" t="s">
        <v>2431</v>
      </c>
      <c r="B12" s="1717"/>
      <c r="C12" s="1717"/>
      <c r="D12" s="1717"/>
      <c r="E12" s="1717"/>
      <c r="F12" s="1717"/>
      <c r="G12" s="1717"/>
      <c r="H12" s="1717"/>
      <c r="I12" s="1717"/>
    </row>
    <row r="13" spans="1:10" ht="40.5" x14ac:dyDescent="0.25">
      <c r="A13" s="1156" t="s">
        <v>2230</v>
      </c>
      <c r="B13" s="1157" t="s">
        <v>2432</v>
      </c>
      <c r="C13" s="1157" t="s">
        <v>2433</v>
      </c>
      <c r="D13" s="1158" t="s">
        <v>2434</v>
      </c>
      <c r="E13" s="1159" t="s">
        <v>2435</v>
      </c>
      <c r="F13" s="1710" t="s">
        <v>2235</v>
      </c>
      <c r="G13" s="1711"/>
      <c r="H13" s="1160" t="s">
        <v>2236</v>
      </c>
      <c r="I13" s="1156" t="s">
        <v>2237</v>
      </c>
      <c r="J13" s="1161"/>
    </row>
    <row r="14" spans="1:10" ht="15.75" x14ac:dyDescent="0.25">
      <c r="A14" s="1162">
        <v>1</v>
      </c>
      <c r="B14" s="1163">
        <v>45413</v>
      </c>
      <c r="C14" s="1163">
        <v>45413</v>
      </c>
      <c r="D14" s="1164" t="s">
        <v>2436</v>
      </c>
      <c r="E14" s="1165" t="s">
        <v>2437</v>
      </c>
      <c r="F14" s="1162">
        <v>55</v>
      </c>
      <c r="G14" s="1166" t="s">
        <v>2240</v>
      </c>
      <c r="H14" s="1167">
        <v>259.60000000000002</v>
      </c>
      <c r="I14" s="1168">
        <f t="shared" ref="I14:I36" si="0">F14*H14</f>
        <v>14278.000000000002</v>
      </c>
      <c r="J14" s="1161"/>
    </row>
    <row r="15" spans="1:10" ht="15.75" x14ac:dyDescent="0.25">
      <c r="A15" s="1162">
        <v>2</v>
      </c>
      <c r="B15" s="1163">
        <v>45756</v>
      </c>
      <c r="C15" s="1163">
        <v>45756</v>
      </c>
      <c r="D15" s="1164" t="s">
        <v>2438</v>
      </c>
      <c r="E15" s="1165" t="s">
        <v>2439</v>
      </c>
      <c r="F15" s="1162">
        <v>27</v>
      </c>
      <c r="G15" s="1166" t="s">
        <v>2240</v>
      </c>
      <c r="H15" s="1167">
        <v>767</v>
      </c>
      <c r="I15" s="1168">
        <f t="shared" si="0"/>
        <v>20709</v>
      </c>
    </row>
    <row r="16" spans="1:10" ht="15.75" x14ac:dyDescent="0.25">
      <c r="A16" s="1162">
        <v>3</v>
      </c>
      <c r="B16" s="1163">
        <v>45391</v>
      </c>
      <c r="C16" s="1163">
        <v>45421</v>
      </c>
      <c r="D16" s="1164" t="s">
        <v>946</v>
      </c>
      <c r="E16" s="1165" t="s">
        <v>2440</v>
      </c>
      <c r="F16" s="1162">
        <v>11</v>
      </c>
      <c r="G16" s="1162" t="s">
        <v>2240</v>
      </c>
      <c r="H16" s="1169">
        <v>24.4968</v>
      </c>
      <c r="I16" s="1168">
        <f t="shared" si="0"/>
        <v>269.46480000000003</v>
      </c>
    </row>
    <row r="17" spans="1:15" ht="15.75" x14ac:dyDescent="0.25">
      <c r="A17" s="1162">
        <v>4</v>
      </c>
      <c r="B17" s="1163">
        <v>45621</v>
      </c>
      <c r="C17" s="1163">
        <v>45621</v>
      </c>
      <c r="D17" s="1164" t="s">
        <v>2441</v>
      </c>
      <c r="E17" s="1165" t="s">
        <v>2442</v>
      </c>
      <c r="F17" s="1162">
        <v>50</v>
      </c>
      <c r="G17" s="1162" t="s">
        <v>2240</v>
      </c>
      <c r="H17" s="1169">
        <v>151.04</v>
      </c>
      <c r="I17" s="1168">
        <f t="shared" si="0"/>
        <v>7552</v>
      </c>
    </row>
    <row r="18" spans="1:15" ht="15.75" x14ac:dyDescent="0.25">
      <c r="A18" s="1162">
        <v>5</v>
      </c>
      <c r="B18" s="1163">
        <v>45778</v>
      </c>
      <c r="C18" s="1163">
        <v>45778</v>
      </c>
      <c r="D18" s="1164" t="s">
        <v>914</v>
      </c>
      <c r="E18" s="1165" t="s">
        <v>2443</v>
      </c>
      <c r="F18" s="1162">
        <v>50</v>
      </c>
      <c r="G18" s="1162" t="s">
        <v>2240</v>
      </c>
      <c r="H18" s="1169">
        <v>92.04</v>
      </c>
      <c r="I18" s="1168">
        <f t="shared" si="0"/>
        <v>4602</v>
      </c>
    </row>
    <row r="19" spans="1:15" ht="15.75" x14ac:dyDescent="0.25">
      <c r="A19" s="1162">
        <v>6</v>
      </c>
      <c r="B19" s="1163">
        <v>45778</v>
      </c>
      <c r="C19" s="1163">
        <v>45778</v>
      </c>
      <c r="D19" s="1164" t="s">
        <v>2444</v>
      </c>
      <c r="E19" s="1165" t="s">
        <v>2445</v>
      </c>
      <c r="F19" s="1162">
        <v>65</v>
      </c>
      <c r="G19" s="1162" t="s">
        <v>2240</v>
      </c>
      <c r="H19" s="1169">
        <v>586.46</v>
      </c>
      <c r="I19" s="1168">
        <f t="shared" si="0"/>
        <v>38119.9</v>
      </c>
    </row>
    <row r="20" spans="1:15" ht="15.75" x14ac:dyDescent="0.25">
      <c r="A20" s="1162">
        <v>7</v>
      </c>
      <c r="B20" s="1163">
        <v>45778</v>
      </c>
      <c r="C20" s="1163">
        <v>45778</v>
      </c>
      <c r="D20" s="1164" t="s">
        <v>2446</v>
      </c>
      <c r="E20" s="1165" t="s">
        <v>2447</v>
      </c>
      <c r="F20" s="1162">
        <v>152</v>
      </c>
      <c r="G20" s="1162" t="s">
        <v>2448</v>
      </c>
      <c r="H20" s="1169">
        <v>135.69999999999999</v>
      </c>
      <c r="I20" s="1168">
        <f t="shared" si="0"/>
        <v>20626.399999999998</v>
      </c>
    </row>
    <row r="21" spans="1:15" ht="15.75" x14ac:dyDescent="0.25">
      <c r="A21" s="1162">
        <v>8</v>
      </c>
      <c r="B21" s="1163">
        <v>45621</v>
      </c>
      <c r="C21" s="1163">
        <v>45621</v>
      </c>
      <c r="D21" s="1164" t="s">
        <v>2449</v>
      </c>
      <c r="E21" s="1165" t="s">
        <v>2450</v>
      </c>
      <c r="F21" s="1162">
        <v>2</v>
      </c>
      <c r="G21" s="1162" t="s">
        <v>2240</v>
      </c>
      <c r="H21" s="1169">
        <v>944</v>
      </c>
      <c r="I21" s="1168">
        <f t="shared" si="0"/>
        <v>1888</v>
      </c>
    </row>
    <row r="22" spans="1:15" ht="15.75" x14ac:dyDescent="0.25">
      <c r="A22" s="1162">
        <v>9</v>
      </c>
      <c r="B22" s="1163">
        <v>45756</v>
      </c>
      <c r="C22" s="1163">
        <v>45756</v>
      </c>
      <c r="D22" s="1164" t="s">
        <v>2449</v>
      </c>
      <c r="E22" s="1165" t="s">
        <v>2451</v>
      </c>
      <c r="F22" s="1162">
        <v>50</v>
      </c>
      <c r="G22" s="1162" t="s">
        <v>2240</v>
      </c>
      <c r="H22" s="1169">
        <v>1593</v>
      </c>
      <c r="I22" s="1168">
        <f t="shared" si="0"/>
        <v>79650</v>
      </c>
    </row>
    <row r="23" spans="1:15" ht="15.75" x14ac:dyDescent="0.25">
      <c r="A23" s="1162">
        <v>10</v>
      </c>
      <c r="B23" s="1163">
        <v>44784</v>
      </c>
      <c r="C23" s="1163">
        <v>44784</v>
      </c>
      <c r="D23" s="1164" t="s">
        <v>2452</v>
      </c>
      <c r="E23" s="1165" t="s">
        <v>2453</v>
      </c>
      <c r="F23" s="1162">
        <v>13</v>
      </c>
      <c r="G23" s="1162" t="s">
        <v>2240</v>
      </c>
      <c r="H23" s="1169">
        <v>2195</v>
      </c>
      <c r="I23" s="1168">
        <f t="shared" si="0"/>
        <v>28535</v>
      </c>
    </row>
    <row r="24" spans="1:15" ht="15.75" x14ac:dyDescent="0.25">
      <c r="A24" s="1162">
        <v>11</v>
      </c>
      <c r="B24" s="1163">
        <v>45756</v>
      </c>
      <c r="C24" s="1163">
        <v>45756</v>
      </c>
      <c r="D24" s="1164" t="s">
        <v>2454</v>
      </c>
      <c r="E24" s="1165" t="s">
        <v>2455</v>
      </c>
      <c r="F24" s="1162">
        <v>68</v>
      </c>
      <c r="G24" s="1162" t="s">
        <v>2240</v>
      </c>
      <c r="H24" s="1169">
        <v>205.32</v>
      </c>
      <c r="I24" s="1168">
        <f t="shared" si="0"/>
        <v>13961.76</v>
      </c>
      <c r="M24" s="1170"/>
      <c r="O24" s="1170"/>
    </row>
    <row r="25" spans="1:15" ht="15.75" x14ac:dyDescent="0.25">
      <c r="A25" s="1162">
        <v>12</v>
      </c>
      <c r="B25" s="1163">
        <v>45603</v>
      </c>
      <c r="C25" s="1163">
        <v>45603</v>
      </c>
      <c r="D25" s="1164" t="s">
        <v>2456</v>
      </c>
      <c r="E25" s="1165" t="s">
        <v>2457</v>
      </c>
      <c r="F25" s="1162">
        <v>93</v>
      </c>
      <c r="G25" s="1162" t="s">
        <v>2240</v>
      </c>
      <c r="H25" s="1169">
        <v>1285.95</v>
      </c>
      <c r="I25" s="1168">
        <f t="shared" si="0"/>
        <v>119593.35</v>
      </c>
      <c r="M25" s="1170"/>
      <c r="O25" s="1170"/>
    </row>
    <row r="26" spans="1:15" ht="15.75" x14ac:dyDescent="0.25">
      <c r="A26" s="1162">
        <v>13</v>
      </c>
      <c r="B26" s="1163">
        <v>45778</v>
      </c>
      <c r="C26" s="1163">
        <v>45778</v>
      </c>
      <c r="D26" s="1164" t="s">
        <v>2456</v>
      </c>
      <c r="E26" s="1165" t="s">
        <v>2458</v>
      </c>
      <c r="F26" s="1162">
        <v>74</v>
      </c>
      <c r="G26" s="1162" t="s">
        <v>2240</v>
      </c>
      <c r="H26" s="1169">
        <v>1359.36</v>
      </c>
      <c r="I26" s="1168">
        <f t="shared" si="0"/>
        <v>100592.64</v>
      </c>
      <c r="M26" s="1170"/>
      <c r="O26" s="1170"/>
    </row>
    <row r="27" spans="1:15" ht="15.75" x14ac:dyDescent="0.25">
      <c r="A27" s="1162">
        <v>14</v>
      </c>
      <c r="B27" s="1163">
        <v>45756</v>
      </c>
      <c r="C27" s="1163">
        <v>45756</v>
      </c>
      <c r="D27" s="1164" t="s">
        <v>2459</v>
      </c>
      <c r="E27" s="1165" t="s">
        <v>2460</v>
      </c>
      <c r="F27" s="1162">
        <v>2352</v>
      </c>
      <c r="G27" s="1162" t="s">
        <v>2240</v>
      </c>
      <c r="H27" s="1169">
        <v>147.5</v>
      </c>
      <c r="I27" s="1168">
        <f t="shared" si="0"/>
        <v>346920</v>
      </c>
      <c r="M27" s="1170"/>
      <c r="O27" s="1170"/>
    </row>
    <row r="28" spans="1:15" ht="15.75" x14ac:dyDescent="0.25">
      <c r="A28" s="1162">
        <v>15</v>
      </c>
      <c r="B28" s="1163">
        <v>45756</v>
      </c>
      <c r="C28" s="1163">
        <v>45756</v>
      </c>
      <c r="D28" s="1164" t="s">
        <v>2461</v>
      </c>
      <c r="E28" s="1165" t="s">
        <v>2462</v>
      </c>
      <c r="F28" s="1162">
        <v>173</v>
      </c>
      <c r="G28" s="1162" t="s">
        <v>2463</v>
      </c>
      <c r="H28" s="1169">
        <v>2065</v>
      </c>
      <c r="I28" s="1168">
        <f t="shared" si="0"/>
        <v>357245</v>
      </c>
      <c r="M28" s="1171"/>
      <c r="O28" s="1171"/>
    </row>
    <row r="29" spans="1:15" ht="15.75" x14ac:dyDescent="0.25">
      <c r="A29" s="1162">
        <v>16</v>
      </c>
      <c r="B29" s="1163">
        <v>45420</v>
      </c>
      <c r="C29" s="1163">
        <v>45420</v>
      </c>
      <c r="D29" s="1164" t="s">
        <v>2464</v>
      </c>
      <c r="E29" s="1165" t="s">
        <v>2465</v>
      </c>
      <c r="F29" s="1162">
        <v>26</v>
      </c>
      <c r="G29" s="1162" t="s">
        <v>2466</v>
      </c>
      <c r="H29" s="1169">
        <v>82.6</v>
      </c>
      <c r="I29" s="1168">
        <f t="shared" si="0"/>
        <v>2147.6</v>
      </c>
    </row>
    <row r="30" spans="1:15" ht="15.75" x14ac:dyDescent="0.25">
      <c r="A30" s="1162">
        <v>17</v>
      </c>
      <c r="B30" s="1163">
        <v>45778</v>
      </c>
      <c r="C30" s="1163">
        <v>45778</v>
      </c>
      <c r="D30" s="1164" t="s">
        <v>2464</v>
      </c>
      <c r="E30" s="1165" t="s">
        <v>2467</v>
      </c>
      <c r="F30" s="1162">
        <v>250</v>
      </c>
      <c r="G30" s="1162" t="s">
        <v>2468</v>
      </c>
      <c r="H30" s="1169">
        <v>100.3</v>
      </c>
      <c r="I30" s="1168">
        <f t="shared" si="0"/>
        <v>25075</v>
      </c>
    </row>
    <row r="31" spans="1:15" ht="15.75" x14ac:dyDescent="0.25">
      <c r="A31" s="1162">
        <v>18</v>
      </c>
      <c r="B31" s="1163">
        <v>45778</v>
      </c>
      <c r="C31" s="1163">
        <v>45778</v>
      </c>
      <c r="D31" s="1164" t="s">
        <v>2469</v>
      </c>
      <c r="E31" s="1165" t="s">
        <v>2470</v>
      </c>
      <c r="F31" s="1162">
        <v>36</v>
      </c>
      <c r="G31" s="1162" t="s">
        <v>2471</v>
      </c>
      <c r="H31" s="1169">
        <v>198.24</v>
      </c>
      <c r="I31" s="1168">
        <f t="shared" si="0"/>
        <v>7136.64</v>
      </c>
    </row>
    <row r="32" spans="1:15" ht="15.75" x14ac:dyDescent="0.25">
      <c r="A32" s="1162">
        <v>19</v>
      </c>
      <c r="B32" s="1163">
        <v>45756</v>
      </c>
      <c r="C32" s="1163">
        <v>45756</v>
      </c>
      <c r="D32" s="1164" t="s">
        <v>2472</v>
      </c>
      <c r="E32" s="1165" t="s">
        <v>2473</v>
      </c>
      <c r="F32" s="1162">
        <v>22</v>
      </c>
      <c r="G32" s="1162" t="s">
        <v>2448</v>
      </c>
      <c r="H32" s="1169">
        <v>287.92</v>
      </c>
      <c r="I32" s="1168">
        <f t="shared" si="0"/>
        <v>6334.2400000000007</v>
      </c>
    </row>
    <row r="33" spans="1:9" ht="15.75" x14ac:dyDescent="0.25">
      <c r="A33" s="1162">
        <v>20</v>
      </c>
      <c r="B33" s="1163">
        <v>45420</v>
      </c>
      <c r="C33" s="1163">
        <v>45420</v>
      </c>
      <c r="D33" s="1164" t="s">
        <v>2474</v>
      </c>
      <c r="E33" s="1165" t="s">
        <v>2475</v>
      </c>
      <c r="F33" s="1162">
        <v>204</v>
      </c>
      <c r="G33" s="1162" t="s">
        <v>2240</v>
      </c>
      <c r="H33" s="1169">
        <v>212.4</v>
      </c>
      <c r="I33" s="1168">
        <f t="shared" si="0"/>
        <v>43329.599999999999</v>
      </c>
    </row>
    <row r="34" spans="1:9" ht="15.75" x14ac:dyDescent="0.25">
      <c r="A34" s="1162">
        <v>21</v>
      </c>
      <c r="B34" s="1163">
        <v>45778</v>
      </c>
      <c r="C34" s="1163">
        <v>45778</v>
      </c>
      <c r="D34" s="1164" t="s">
        <v>2474</v>
      </c>
      <c r="E34" s="1165" t="s">
        <v>2476</v>
      </c>
      <c r="F34" s="1162">
        <v>300</v>
      </c>
      <c r="G34" s="1162" t="s">
        <v>2240</v>
      </c>
      <c r="H34" s="1169">
        <v>193.52</v>
      </c>
      <c r="I34" s="1168">
        <f t="shared" si="0"/>
        <v>58056</v>
      </c>
    </row>
    <row r="35" spans="1:9" ht="15.75" x14ac:dyDescent="0.25">
      <c r="A35" s="1162">
        <v>22</v>
      </c>
      <c r="B35" s="1163">
        <v>45756</v>
      </c>
      <c r="C35" s="1163">
        <v>45756</v>
      </c>
      <c r="D35" s="1164" t="s">
        <v>2477</v>
      </c>
      <c r="E35" s="1165" t="s">
        <v>2478</v>
      </c>
      <c r="F35" s="1162">
        <v>28</v>
      </c>
      <c r="G35" s="1162" t="s">
        <v>2240</v>
      </c>
      <c r="H35" s="1169">
        <v>1499.78</v>
      </c>
      <c r="I35" s="1168">
        <f t="shared" si="0"/>
        <v>41993.84</v>
      </c>
    </row>
    <row r="36" spans="1:9" ht="15.75" x14ac:dyDescent="0.25">
      <c r="A36" s="1162">
        <v>23</v>
      </c>
      <c r="B36" s="1163">
        <v>45756</v>
      </c>
      <c r="C36" s="1163">
        <v>45756</v>
      </c>
      <c r="D36" s="1164" t="s">
        <v>2479</v>
      </c>
      <c r="E36" s="1165" t="s">
        <v>2480</v>
      </c>
      <c r="F36" s="1162">
        <v>20</v>
      </c>
      <c r="G36" s="1162" t="s">
        <v>2240</v>
      </c>
      <c r="H36" s="1169">
        <v>932.2</v>
      </c>
      <c r="I36" s="1168">
        <f t="shared" si="0"/>
        <v>18644</v>
      </c>
    </row>
    <row r="37" spans="1:9" x14ac:dyDescent="0.25">
      <c r="A37" s="1144"/>
      <c r="B37" s="1144"/>
      <c r="C37" s="1144"/>
      <c r="D37" s="1144"/>
      <c r="E37" s="1144"/>
      <c r="F37" s="1144"/>
      <c r="G37" s="1144"/>
      <c r="H37" s="1172" t="s">
        <v>92</v>
      </c>
      <c r="I37" s="1173">
        <f>SUM(I14:I36)</f>
        <v>1357259.4348000002</v>
      </c>
    </row>
    <row r="38" spans="1:9" x14ac:dyDescent="0.25">
      <c r="A38" s="1144"/>
      <c r="B38" s="1144"/>
      <c r="C38" s="1144"/>
      <c r="D38" s="1144"/>
      <c r="E38" s="1144"/>
      <c r="F38" s="1144"/>
      <c r="G38" s="1144"/>
      <c r="H38" s="1174"/>
      <c r="I38" s="1174"/>
    </row>
    <row r="39" spans="1:9" x14ac:dyDescent="0.25">
      <c r="A39" s="1144"/>
      <c r="B39" s="1144"/>
      <c r="C39" s="1144"/>
      <c r="D39" s="1144"/>
      <c r="E39" s="1144"/>
      <c r="F39" s="1144"/>
      <c r="G39" s="1144"/>
      <c r="H39" s="1174"/>
      <c r="I39" s="1174"/>
    </row>
    <row r="40" spans="1:9" x14ac:dyDescent="0.25">
      <c r="A40" s="1718" t="s">
        <v>2481</v>
      </c>
      <c r="B40" s="1715"/>
      <c r="C40" s="1715"/>
      <c r="D40" s="1715"/>
      <c r="E40" s="1715"/>
      <c r="F40" s="1715"/>
      <c r="G40" s="1715"/>
      <c r="H40" s="1715"/>
      <c r="I40" s="1715"/>
    </row>
    <row r="41" spans="1:9" ht="15.75" x14ac:dyDescent="0.25">
      <c r="A41" s="1712" t="s">
        <v>2427</v>
      </c>
      <c r="B41" s="1712"/>
      <c r="C41" s="1712"/>
      <c r="D41" s="1712"/>
      <c r="E41" s="1712"/>
      <c r="F41" s="1712"/>
      <c r="G41" s="1712"/>
      <c r="H41" s="1712"/>
      <c r="I41" s="1712"/>
    </row>
    <row r="42" spans="1:9" x14ac:dyDescent="0.25">
      <c r="A42" s="1713" t="s">
        <v>2428</v>
      </c>
      <c r="B42" s="1713"/>
      <c r="C42" s="1713"/>
      <c r="D42" s="1713"/>
      <c r="E42" s="1713"/>
      <c r="F42" s="1713"/>
      <c r="G42" s="1713"/>
      <c r="H42" s="1713"/>
      <c r="I42" s="1713"/>
    </row>
    <row r="43" spans="1:9" x14ac:dyDescent="0.25">
      <c r="A43" s="1714" t="s">
        <v>2429</v>
      </c>
      <c r="B43" s="1714"/>
      <c r="C43" s="1714"/>
      <c r="D43" s="1714"/>
      <c r="E43" s="1714"/>
      <c r="F43" s="1714"/>
      <c r="G43" s="1714"/>
      <c r="H43" s="1714"/>
      <c r="I43" s="1714"/>
    </row>
    <row r="44" spans="1:9" x14ac:dyDescent="0.25">
      <c r="A44" s="1715"/>
      <c r="B44" s="1715"/>
      <c r="C44" s="1715"/>
      <c r="D44" s="1715"/>
      <c r="E44" s="1715"/>
      <c r="F44" s="1715"/>
      <c r="G44" s="1715"/>
      <c r="H44" s="1715"/>
      <c r="I44" s="1715"/>
    </row>
  </sheetData>
  <mergeCells count="10">
    <mergeCell ref="A41:I41"/>
    <mergeCell ref="A42:I42"/>
    <mergeCell ref="A43:I43"/>
    <mergeCell ref="A44:I44"/>
    <mergeCell ref="A9:I9"/>
    <mergeCell ref="A10:I10"/>
    <mergeCell ref="A11:I11"/>
    <mergeCell ref="A12:I12"/>
    <mergeCell ref="F13:G13"/>
    <mergeCell ref="A40:I40"/>
  </mergeCells>
  <conditionalFormatting sqref="E1:E2">
    <cfRule type="duplicateValues" dxfId="8" priority="2"/>
  </conditionalFormatting>
  <conditionalFormatting sqref="E41:E43">
    <cfRule type="duplicateValues" dxfId="7" priority="1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8E03D-687A-4C93-B77D-D910F9C21FB9}">
  <dimension ref="B1:O244"/>
  <sheetViews>
    <sheetView topLeftCell="A122" workbookViewId="0">
      <selection activeCell="F160" sqref="F160"/>
    </sheetView>
  </sheetViews>
  <sheetFormatPr baseColWidth="10" defaultRowHeight="15" x14ac:dyDescent="0.25"/>
  <cols>
    <col min="1" max="1" width="5.85546875" style="1192" customWidth="1"/>
    <col min="2" max="2" width="5.42578125" style="1192" customWidth="1"/>
    <col min="3" max="3" width="10.5703125" style="1192" customWidth="1"/>
    <col min="4" max="4" width="10.7109375" style="1192" customWidth="1"/>
    <col min="5" max="5" width="8.42578125" style="1192" customWidth="1"/>
    <col min="6" max="6" width="46" style="1192" customWidth="1"/>
    <col min="7" max="7" width="6.42578125" style="1192" customWidth="1"/>
    <col min="8" max="8" width="8.140625" style="1192" customWidth="1"/>
    <col min="9" max="9" width="11.42578125" style="1192"/>
    <col min="10" max="10" width="15.140625" style="1192" customWidth="1"/>
    <col min="11" max="11" width="11.42578125" style="1192"/>
    <col min="12" max="12" width="16.42578125" style="1192" customWidth="1"/>
    <col min="13" max="13" width="15.140625" style="1192" customWidth="1"/>
    <col min="14" max="14" width="14.7109375" style="1192" customWidth="1"/>
    <col min="15" max="15" width="14.140625" style="1192" bestFit="1" customWidth="1"/>
    <col min="16" max="16384" width="11.42578125" style="1192"/>
  </cols>
  <sheetData>
    <row r="1" spans="2:10" x14ac:dyDescent="0.25">
      <c r="B1" s="1188"/>
      <c r="C1" s="1189"/>
      <c r="D1" s="1189"/>
      <c r="E1" s="1188"/>
      <c r="F1" s="1190"/>
      <c r="G1" s="1188"/>
      <c r="H1" s="1188"/>
      <c r="I1" s="1191"/>
      <c r="J1" s="1191"/>
    </row>
    <row r="2" spans="2:10" x14ac:dyDescent="0.25">
      <c r="B2" s="1188"/>
      <c r="C2" s="1189"/>
      <c r="D2" s="1189"/>
      <c r="E2" s="1188"/>
      <c r="F2" s="1190"/>
      <c r="G2" s="1188"/>
      <c r="H2" s="1188"/>
      <c r="I2" s="1191"/>
      <c r="J2" s="1191"/>
    </row>
    <row r="3" spans="2:10" x14ac:dyDescent="0.25">
      <c r="B3" s="1188"/>
      <c r="C3" s="1189"/>
      <c r="D3" s="1189"/>
      <c r="E3" s="1188"/>
      <c r="F3" s="1190"/>
      <c r="G3" s="1188"/>
      <c r="H3" s="1188"/>
      <c r="I3" s="1191"/>
      <c r="J3" s="1191"/>
    </row>
    <row r="4" spans="2:10" x14ac:dyDescent="0.25">
      <c r="B4" s="1188"/>
      <c r="C4" s="1189"/>
      <c r="D4" s="1189"/>
      <c r="E4" s="1188"/>
      <c r="F4" s="1190"/>
      <c r="G4" s="1188"/>
      <c r="H4" s="1188"/>
      <c r="I4" s="1191"/>
      <c r="J4" s="1191"/>
    </row>
    <row r="5" spans="2:10" x14ac:dyDescent="0.25">
      <c r="B5" s="1188"/>
      <c r="C5" s="1189"/>
      <c r="D5" s="1189"/>
      <c r="E5" s="1188"/>
      <c r="F5" s="1190"/>
      <c r="G5" s="1188"/>
      <c r="H5" s="1188"/>
      <c r="I5" s="1191"/>
      <c r="J5" s="1191"/>
    </row>
    <row r="6" spans="2:10" x14ac:dyDescent="0.25">
      <c r="B6" s="1188"/>
      <c r="C6" s="1189"/>
      <c r="D6" s="1189"/>
      <c r="E6" s="1188"/>
      <c r="F6" s="1190"/>
      <c r="G6" s="1188"/>
      <c r="H6" s="1188"/>
      <c r="I6" s="1191"/>
      <c r="J6" s="1191"/>
    </row>
    <row r="7" spans="2:10" x14ac:dyDescent="0.25">
      <c r="B7" s="1723" t="s">
        <v>2482</v>
      </c>
      <c r="C7" s="1723"/>
      <c r="D7" s="1723"/>
      <c r="E7" s="1723"/>
      <c r="F7" s="1723"/>
      <c r="G7" s="1723"/>
      <c r="H7" s="1723"/>
      <c r="I7" s="1723"/>
      <c r="J7" s="1723"/>
    </row>
    <row r="8" spans="2:10" ht="18.75" x14ac:dyDescent="0.3">
      <c r="B8" s="1724" t="s">
        <v>2228</v>
      </c>
      <c r="C8" s="1724"/>
      <c r="D8" s="1724"/>
      <c r="E8" s="1724"/>
      <c r="F8" s="1724"/>
      <c r="G8" s="1724"/>
      <c r="H8" s="1724"/>
      <c r="I8" s="1724"/>
      <c r="J8" s="1724"/>
    </row>
    <row r="9" spans="2:10" x14ac:dyDescent="0.25">
      <c r="B9" s="1725" t="s">
        <v>2557</v>
      </c>
      <c r="C9" s="1725"/>
      <c r="D9" s="1725"/>
      <c r="E9" s="1725"/>
      <c r="F9" s="1725"/>
      <c r="G9" s="1725"/>
      <c r="H9" s="1725"/>
      <c r="I9" s="1725"/>
      <c r="J9" s="1725"/>
    </row>
    <row r="10" spans="2:10" x14ac:dyDescent="0.25">
      <c r="B10" s="1726" t="s">
        <v>2431</v>
      </c>
      <c r="C10" s="1726"/>
      <c r="D10" s="1726"/>
      <c r="E10" s="1726"/>
      <c r="F10" s="1726"/>
      <c r="G10" s="1726"/>
      <c r="H10" s="1726"/>
      <c r="I10" s="1726"/>
      <c r="J10" s="1726"/>
    </row>
    <row r="11" spans="2:10" ht="54" x14ac:dyDescent="0.25">
      <c r="B11" s="1194" t="s">
        <v>2484</v>
      </c>
      <c r="C11" s="1195" t="s">
        <v>2485</v>
      </c>
      <c r="D11" s="1195" t="s">
        <v>2558</v>
      </c>
      <c r="E11" s="1195" t="s">
        <v>2434</v>
      </c>
      <c r="F11" s="1195" t="s">
        <v>2559</v>
      </c>
      <c r="G11" s="1727" t="s">
        <v>2235</v>
      </c>
      <c r="H11" s="1728"/>
      <c r="I11" s="1196" t="s">
        <v>2236</v>
      </c>
      <c r="J11" s="1194" t="s">
        <v>2237</v>
      </c>
    </row>
    <row r="12" spans="2:10" x14ac:dyDescent="0.25">
      <c r="B12" s="1197">
        <v>1</v>
      </c>
      <c r="C12" s="1198">
        <v>45405</v>
      </c>
      <c r="D12" s="1198">
        <v>45405</v>
      </c>
      <c r="E12" s="1199" t="s">
        <v>2560</v>
      </c>
      <c r="F12" s="1200" t="s">
        <v>2561</v>
      </c>
      <c r="G12" s="1197">
        <v>10</v>
      </c>
      <c r="H12" s="1201" t="s">
        <v>2240</v>
      </c>
      <c r="I12" s="1202">
        <v>716.85</v>
      </c>
      <c r="J12" s="1203">
        <f t="shared" ref="J12:J57" si="0">G12*I12</f>
        <v>7168.5</v>
      </c>
    </row>
    <row r="13" spans="2:10" x14ac:dyDescent="0.25">
      <c r="B13" s="1197">
        <v>2</v>
      </c>
      <c r="C13" s="1198">
        <v>45405</v>
      </c>
      <c r="D13" s="1198">
        <v>45405</v>
      </c>
      <c r="E13" s="1199" t="s">
        <v>2562</v>
      </c>
      <c r="F13" s="1200" t="s">
        <v>2563</v>
      </c>
      <c r="G13" s="1197">
        <v>17</v>
      </c>
      <c r="H13" s="1201" t="s">
        <v>2240</v>
      </c>
      <c r="I13" s="1202">
        <v>8072</v>
      </c>
      <c r="J13" s="1203">
        <f t="shared" si="0"/>
        <v>137224</v>
      </c>
    </row>
    <row r="14" spans="2:10" x14ac:dyDescent="0.25">
      <c r="B14" s="1197">
        <v>3</v>
      </c>
      <c r="C14" s="1198">
        <v>45405</v>
      </c>
      <c r="D14" s="1198">
        <v>45405</v>
      </c>
      <c r="E14" s="1199" t="s">
        <v>2564</v>
      </c>
      <c r="F14" s="1200" t="s">
        <v>2565</v>
      </c>
      <c r="G14" s="1197">
        <v>10</v>
      </c>
      <c r="H14" s="1201" t="s">
        <v>2240</v>
      </c>
      <c r="I14" s="1202">
        <v>8072</v>
      </c>
      <c r="J14" s="1203">
        <f t="shared" si="0"/>
        <v>80720</v>
      </c>
    </row>
    <row r="15" spans="2:10" x14ac:dyDescent="0.25">
      <c r="B15" s="1197">
        <v>4</v>
      </c>
      <c r="C15" s="1198">
        <v>45624</v>
      </c>
      <c r="D15" s="1198">
        <v>45624</v>
      </c>
      <c r="E15" s="1199" t="s">
        <v>2566</v>
      </c>
      <c r="F15" s="1200" t="s">
        <v>2567</v>
      </c>
      <c r="G15" s="1197">
        <v>2</v>
      </c>
      <c r="H15" s="1201" t="s">
        <v>2240</v>
      </c>
      <c r="I15" s="1202">
        <v>5723</v>
      </c>
      <c r="J15" s="1203">
        <f t="shared" si="0"/>
        <v>11446</v>
      </c>
    </row>
    <row r="16" spans="2:10" x14ac:dyDescent="0.25">
      <c r="B16" s="1197">
        <v>5</v>
      </c>
      <c r="C16" s="1198">
        <v>45624</v>
      </c>
      <c r="D16" s="1198">
        <v>45624</v>
      </c>
      <c r="E16" s="1199" t="s">
        <v>2568</v>
      </c>
      <c r="F16" s="1200" t="s">
        <v>2569</v>
      </c>
      <c r="G16" s="1197">
        <v>2</v>
      </c>
      <c r="H16" s="1201" t="s">
        <v>2240</v>
      </c>
      <c r="I16" s="1202">
        <v>6950.2</v>
      </c>
      <c r="J16" s="1203">
        <f t="shared" si="0"/>
        <v>13900.4</v>
      </c>
    </row>
    <row r="17" spans="2:13" x14ac:dyDescent="0.25">
      <c r="B17" s="1197">
        <v>6</v>
      </c>
      <c r="C17" s="1198">
        <v>45405</v>
      </c>
      <c r="D17" s="1198">
        <v>45405</v>
      </c>
      <c r="E17" s="1199" t="s">
        <v>2570</v>
      </c>
      <c r="F17" s="1200" t="s">
        <v>2571</v>
      </c>
      <c r="G17" s="1197">
        <v>70</v>
      </c>
      <c r="H17" s="1201" t="s">
        <v>2240</v>
      </c>
      <c r="I17" s="1202">
        <v>492.47</v>
      </c>
      <c r="J17" s="1203">
        <f t="shared" si="0"/>
        <v>34472.9</v>
      </c>
    </row>
    <row r="18" spans="2:13" x14ac:dyDescent="0.25">
      <c r="B18" s="1197">
        <v>7</v>
      </c>
      <c r="C18" s="1198">
        <v>45405</v>
      </c>
      <c r="D18" s="1198">
        <f>+C18</f>
        <v>45405</v>
      </c>
      <c r="E18" s="1199" t="s">
        <v>2572</v>
      </c>
      <c r="F18" s="1200" t="s">
        <v>2573</v>
      </c>
      <c r="G18" s="1197">
        <v>67</v>
      </c>
      <c r="H18" s="1201" t="s">
        <v>2240</v>
      </c>
      <c r="I18" s="1202">
        <v>728.65</v>
      </c>
      <c r="J18" s="1203">
        <f t="shared" si="0"/>
        <v>48819.549999999996</v>
      </c>
    </row>
    <row r="19" spans="2:13" x14ac:dyDescent="0.25">
      <c r="B19" s="1197">
        <v>8</v>
      </c>
      <c r="C19" s="1198">
        <v>45405</v>
      </c>
      <c r="D19" s="1198">
        <f>+C19</f>
        <v>45405</v>
      </c>
      <c r="E19" s="1199" t="s">
        <v>2574</v>
      </c>
      <c r="F19" s="1200" t="s">
        <v>2575</v>
      </c>
      <c r="G19" s="1197">
        <v>98</v>
      </c>
      <c r="H19" s="1201" t="s">
        <v>2240</v>
      </c>
      <c r="I19" s="1202">
        <v>728.65</v>
      </c>
      <c r="J19" s="1203">
        <f t="shared" si="0"/>
        <v>71407.7</v>
      </c>
    </row>
    <row r="20" spans="2:13" x14ac:dyDescent="0.25">
      <c r="B20" s="1197">
        <v>9</v>
      </c>
      <c r="C20" s="1198">
        <v>45405</v>
      </c>
      <c r="D20" s="1198">
        <f>+C20</f>
        <v>45405</v>
      </c>
      <c r="E20" s="1199" t="s">
        <v>2576</v>
      </c>
      <c r="F20" s="1200" t="s">
        <v>2577</v>
      </c>
      <c r="G20" s="1197">
        <v>9</v>
      </c>
      <c r="H20" s="1201" t="s">
        <v>2240</v>
      </c>
      <c r="I20" s="1202">
        <v>3248</v>
      </c>
      <c r="J20" s="1203">
        <f t="shared" si="0"/>
        <v>29232</v>
      </c>
    </row>
    <row r="21" spans="2:13" x14ac:dyDescent="0.25">
      <c r="B21" s="1197">
        <v>10</v>
      </c>
      <c r="C21" s="1198">
        <v>45785</v>
      </c>
      <c r="D21" s="1198">
        <v>45785</v>
      </c>
      <c r="E21" s="1199" t="s">
        <v>2578</v>
      </c>
      <c r="F21" s="1200" t="s">
        <v>2579</v>
      </c>
      <c r="G21" s="1197">
        <v>1</v>
      </c>
      <c r="H21" s="1201" t="s">
        <v>2240</v>
      </c>
      <c r="I21" s="1202">
        <v>3248</v>
      </c>
      <c r="J21" s="1203">
        <f t="shared" si="0"/>
        <v>3248</v>
      </c>
    </row>
    <row r="22" spans="2:13" x14ac:dyDescent="0.25">
      <c r="B22" s="1197">
        <v>11</v>
      </c>
      <c r="C22" s="1198">
        <v>45785</v>
      </c>
      <c r="D22" s="1198">
        <v>45785</v>
      </c>
      <c r="E22" s="1199" t="s">
        <v>2580</v>
      </c>
      <c r="F22" s="1200" t="s">
        <v>2581</v>
      </c>
      <c r="G22" s="1197">
        <v>1</v>
      </c>
      <c r="H22" s="1201" t="s">
        <v>2240</v>
      </c>
      <c r="I22" s="1202">
        <v>3248</v>
      </c>
      <c r="J22" s="1203">
        <f t="shared" si="0"/>
        <v>3248</v>
      </c>
    </row>
    <row r="23" spans="2:13" x14ac:dyDescent="0.25">
      <c r="B23" s="1197">
        <v>12</v>
      </c>
      <c r="C23" s="1198">
        <v>45405</v>
      </c>
      <c r="D23" s="1198">
        <f>+C23</f>
        <v>45405</v>
      </c>
      <c r="E23" s="1199" t="s">
        <v>2582</v>
      </c>
      <c r="F23" s="1200" t="s">
        <v>2583</v>
      </c>
      <c r="G23" s="1197">
        <v>1</v>
      </c>
      <c r="H23" s="1201" t="s">
        <v>2240</v>
      </c>
      <c r="I23" s="1202">
        <v>3248</v>
      </c>
      <c r="J23" s="1203">
        <f t="shared" si="0"/>
        <v>3248</v>
      </c>
    </row>
    <row r="24" spans="2:13" x14ac:dyDescent="0.25">
      <c r="B24" s="1197">
        <v>13</v>
      </c>
      <c r="C24" s="1198">
        <v>45405</v>
      </c>
      <c r="D24" s="1198">
        <f>+C24</f>
        <v>45405</v>
      </c>
      <c r="E24" s="1199" t="s">
        <v>2584</v>
      </c>
      <c r="F24" s="1200" t="s">
        <v>2585</v>
      </c>
      <c r="G24" s="1197">
        <v>10</v>
      </c>
      <c r="H24" s="1201" t="s">
        <v>2240</v>
      </c>
      <c r="I24" s="1202">
        <v>16142.4</v>
      </c>
      <c r="J24" s="1203">
        <f t="shared" si="0"/>
        <v>161424</v>
      </c>
    </row>
    <row r="25" spans="2:13" x14ac:dyDescent="0.25">
      <c r="B25" s="1197">
        <v>14</v>
      </c>
      <c r="C25" s="1198">
        <v>45785</v>
      </c>
      <c r="D25" s="1198">
        <v>45785</v>
      </c>
      <c r="E25" s="1199" t="s">
        <v>2586</v>
      </c>
      <c r="F25" s="1200" t="s">
        <v>2587</v>
      </c>
      <c r="G25" s="1197">
        <v>3</v>
      </c>
      <c r="H25" s="1201" t="s">
        <v>2240</v>
      </c>
      <c r="I25" s="1202">
        <v>3351.2</v>
      </c>
      <c r="J25" s="1203">
        <f t="shared" si="0"/>
        <v>10053.599999999999</v>
      </c>
    </row>
    <row r="26" spans="2:13" x14ac:dyDescent="0.25">
      <c r="B26" s="1197">
        <v>15</v>
      </c>
      <c r="C26" s="1198">
        <v>45405</v>
      </c>
      <c r="D26" s="1198">
        <f t="shared" ref="D26:D38" si="1">+C26</f>
        <v>45405</v>
      </c>
      <c r="E26" s="1199" t="s">
        <v>2588</v>
      </c>
      <c r="F26" s="1200" t="s">
        <v>2589</v>
      </c>
      <c r="G26" s="1197">
        <v>3</v>
      </c>
      <c r="H26" s="1201" t="s">
        <v>2240</v>
      </c>
      <c r="I26" s="1202">
        <v>3068</v>
      </c>
      <c r="J26" s="1203">
        <f t="shared" si="0"/>
        <v>9204</v>
      </c>
      <c r="M26" s="1204"/>
    </row>
    <row r="27" spans="2:13" x14ac:dyDescent="0.25">
      <c r="B27" s="1197">
        <v>16</v>
      </c>
      <c r="C27" s="1198">
        <v>45784</v>
      </c>
      <c r="D27" s="1198">
        <f t="shared" si="1"/>
        <v>45784</v>
      </c>
      <c r="E27" s="1199" t="s">
        <v>2590</v>
      </c>
      <c r="F27" s="1200" t="s">
        <v>2591</v>
      </c>
      <c r="G27" s="1197">
        <v>6</v>
      </c>
      <c r="H27" s="1201" t="s">
        <v>2240</v>
      </c>
      <c r="I27" s="1202">
        <v>92630</v>
      </c>
      <c r="J27" s="1203">
        <f t="shared" si="0"/>
        <v>555780</v>
      </c>
    </row>
    <row r="28" spans="2:13" x14ac:dyDescent="0.25">
      <c r="B28" s="1197">
        <v>17</v>
      </c>
      <c r="C28" s="1198">
        <v>45405</v>
      </c>
      <c r="D28" s="1198">
        <f t="shared" si="1"/>
        <v>45405</v>
      </c>
      <c r="E28" s="1199" t="s">
        <v>2592</v>
      </c>
      <c r="F28" s="1200" t="s">
        <v>2593</v>
      </c>
      <c r="G28" s="1197">
        <v>53</v>
      </c>
      <c r="H28" s="1201" t="s">
        <v>2240</v>
      </c>
      <c r="I28" s="1202">
        <v>488.52</v>
      </c>
      <c r="J28" s="1203">
        <f t="shared" si="0"/>
        <v>25891.559999999998</v>
      </c>
    </row>
    <row r="29" spans="2:13" x14ac:dyDescent="0.25">
      <c r="B29" s="1197">
        <v>18</v>
      </c>
      <c r="C29" s="1198">
        <v>45405</v>
      </c>
      <c r="D29" s="1198">
        <f t="shared" si="1"/>
        <v>45405</v>
      </c>
      <c r="E29" s="1199" t="s">
        <v>2594</v>
      </c>
      <c r="F29" s="1200" t="s">
        <v>2595</v>
      </c>
      <c r="G29" s="1197">
        <v>20</v>
      </c>
      <c r="H29" s="1201" t="s">
        <v>2240</v>
      </c>
      <c r="I29" s="1202">
        <v>509.69</v>
      </c>
      <c r="J29" s="1203">
        <f t="shared" si="0"/>
        <v>10193.799999999999</v>
      </c>
    </row>
    <row r="30" spans="2:13" x14ac:dyDescent="0.25">
      <c r="B30" s="1197">
        <v>19</v>
      </c>
      <c r="C30" s="1198">
        <v>45405</v>
      </c>
      <c r="D30" s="1198">
        <f t="shared" si="1"/>
        <v>45405</v>
      </c>
      <c r="E30" s="1199" t="s">
        <v>2596</v>
      </c>
      <c r="F30" s="1200" t="s">
        <v>2597</v>
      </c>
      <c r="G30" s="1197">
        <v>20</v>
      </c>
      <c r="H30" s="1201" t="s">
        <v>2240</v>
      </c>
      <c r="I30" s="1202">
        <v>510.69</v>
      </c>
      <c r="J30" s="1203">
        <f t="shared" si="0"/>
        <v>10213.799999999999</v>
      </c>
      <c r="M30" s="1205"/>
    </row>
    <row r="31" spans="2:13" x14ac:dyDescent="0.25">
      <c r="B31" s="1197">
        <v>20</v>
      </c>
      <c r="C31" s="1198">
        <v>45405</v>
      </c>
      <c r="D31" s="1198">
        <f t="shared" si="1"/>
        <v>45405</v>
      </c>
      <c r="E31" s="1199" t="s">
        <v>2598</v>
      </c>
      <c r="F31" s="1200" t="s">
        <v>2599</v>
      </c>
      <c r="G31" s="1197">
        <v>70</v>
      </c>
      <c r="H31" s="1201" t="s">
        <v>2240</v>
      </c>
      <c r="I31" s="1202">
        <v>509.69</v>
      </c>
      <c r="J31" s="1203">
        <f t="shared" si="0"/>
        <v>35678.300000000003</v>
      </c>
      <c r="M31" s="1206"/>
    </row>
    <row r="32" spans="2:13" x14ac:dyDescent="0.25">
      <c r="B32" s="1197">
        <v>21</v>
      </c>
      <c r="C32" s="1198">
        <v>45405</v>
      </c>
      <c r="D32" s="1198">
        <f t="shared" si="1"/>
        <v>45405</v>
      </c>
      <c r="E32" s="1199" t="s">
        <v>2600</v>
      </c>
      <c r="F32" s="1200" t="s">
        <v>2601</v>
      </c>
      <c r="G32" s="1197">
        <v>20</v>
      </c>
      <c r="H32" s="1201" t="s">
        <v>2240</v>
      </c>
      <c r="I32" s="1202">
        <v>509.69</v>
      </c>
      <c r="J32" s="1203">
        <f t="shared" si="0"/>
        <v>10193.799999999999</v>
      </c>
      <c r="L32" s="1192">
        <v>0</v>
      </c>
      <c r="M32" s="1205"/>
    </row>
    <row r="33" spans="2:15" x14ac:dyDescent="0.25">
      <c r="B33" s="1197">
        <v>22</v>
      </c>
      <c r="C33" s="1198">
        <v>45405</v>
      </c>
      <c r="D33" s="1198">
        <f t="shared" si="1"/>
        <v>45405</v>
      </c>
      <c r="E33" s="1199" t="s">
        <v>2602</v>
      </c>
      <c r="F33" s="1200" t="s">
        <v>2603</v>
      </c>
      <c r="G33" s="1197">
        <v>48</v>
      </c>
      <c r="H33" s="1201" t="s">
        <v>2240</v>
      </c>
      <c r="I33" s="1202">
        <v>420.53</v>
      </c>
      <c r="J33" s="1203">
        <f t="shared" si="0"/>
        <v>20185.439999999999</v>
      </c>
      <c r="M33" s="1205"/>
    </row>
    <row r="34" spans="2:15" x14ac:dyDescent="0.25">
      <c r="B34" s="1197">
        <v>23</v>
      </c>
      <c r="C34" s="1198">
        <v>45405</v>
      </c>
      <c r="D34" s="1198">
        <f t="shared" si="1"/>
        <v>45405</v>
      </c>
      <c r="E34" s="1199" t="s">
        <v>2604</v>
      </c>
      <c r="F34" s="1200" t="s">
        <v>2605</v>
      </c>
      <c r="G34" s="1197">
        <v>40</v>
      </c>
      <c r="H34" s="1201" t="s">
        <v>2240</v>
      </c>
      <c r="I34" s="1202">
        <v>383</v>
      </c>
      <c r="J34" s="1203">
        <f t="shared" si="0"/>
        <v>15320</v>
      </c>
      <c r="M34" s="1206"/>
    </row>
    <row r="35" spans="2:15" x14ac:dyDescent="0.25">
      <c r="B35" s="1197">
        <v>24</v>
      </c>
      <c r="C35" s="1198">
        <v>45447</v>
      </c>
      <c r="D35" s="1198">
        <f t="shared" si="1"/>
        <v>45447</v>
      </c>
      <c r="E35" s="1199" t="s">
        <v>2606</v>
      </c>
      <c r="F35" s="1200" t="s">
        <v>2607</v>
      </c>
      <c r="G35" s="1197">
        <v>57</v>
      </c>
      <c r="H35" s="1201" t="s">
        <v>2240</v>
      </c>
      <c r="I35" s="1202">
        <v>13190.04</v>
      </c>
      <c r="J35" s="1203">
        <f t="shared" si="0"/>
        <v>751832.28</v>
      </c>
      <c r="M35" s="1205"/>
    </row>
    <row r="36" spans="2:15" x14ac:dyDescent="0.25">
      <c r="B36" s="1197">
        <v>25</v>
      </c>
      <c r="C36" s="1198">
        <v>45791</v>
      </c>
      <c r="D36" s="1198">
        <f t="shared" si="1"/>
        <v>45791</v>
      </c>
      <c r="E36" s="1199" t="s">
        <v>2608</v>
      </c>
      <c r="F36" s="1200" t="s">
        <v>2609</v>
      </c>
      <c r="G36" s="1197">
        <f>5-2</f>
        <v>3</v>
      </c>
      <c r="H36" s="1201" t="s">
        <v>2240</v>
      </c>
      <c r="I36" s="1202">
        <v>17961.96</v>
      </c>
      <c r="J36" s="1203">
        <f t="shared" si="0"/>
        <v>53885.88</v>
      </c>
      <c r="M36" s="1205"/>
    </row>
    <row r="37" spans="2:15" x14ac:dyDescent="0.25">
      <c r="B37" s="1197">
        <v>26</v>
      </c>
      <c r="C37" s="1198">
        <v>45405</v>
      </c>
      <c r="D37" s="1198">
        <f t="shared" si="1"/>
        <v>45405</v>
      </c>
      <c r="E37" s="1199" t="s">
        <v>2610</v>
      </c>
      <c r="F37" s="1200" t="s">
        <v>2611</v>
      </c>
      <c r="G37" s="1197">
        <v>104</v>
      </c>
      <c r="H37" s="1201" t="s">
        <v>2240</v>
      </c>
      <c r="I37" s="1202">
        <v>3009</v>
      </c>
      <c r="J37" s="1203">
        <f t="shared" si="0"/>
        <v>312936</v>
      </c>
    </row>
    <row r="38" spans="2:15" x14ac:dyDescent="0.25">
      <c r="B38" s="1197">
        <v>27</v>
      </c>
      <c r="C38" s="1198" t="s">
        <v>2612</v>
      </c>
      <c r="D38" s="1198" t="str">
        <f t="shared" si="1"/>
        <v>18/042024</v>
      </c>
      <c r="E38" s="1199" t="s">
        <v>2613</v>
      </c>
      <c r="F38" s="1200" t="s">
        <v>2614</v>
      </c>
      <c r="G38" s="1197">
        <v>135</v>
      </c>
      <c r="H38" s="1201" t="s">
        <v>2240</v>
      </c>
      <c r="I38" s="1202">
        <v>3009</v>
      </c>
      <c r="J38" s="1203">
        <f t="shared" si="0"/>
        <v>406215</v>
      </c>
      <c r="O38" s="1205"/>
    </row>
    <row r="39" spans="2:15" x14ac:dyDescent="0.25">
      <c r="B39" s="1197">
        <v>28</v>
      </c>
      <c r="C39" s="1198">
        <v>45814</v>
      </c>
      <c r="D39" s="1198">
        <v>45814</v>
      </c>
      <c r="E39" s="1199" t="s">
        <v>2615</v>
      </c>
      <c r="F39" s="1200" t="s">
        <v>2616</v>
      </c>
      <c r="G39" s="1197">
        <v>1</v>
      </c>
      <c r="H39" s="1201" t="s">
        <v>2240</v>
      </c>
      <c r="I39" s="1202">
        <v>26027.88</v>
      </c>
      <c r="J39" s="1203">
        <f t="shared" si="0"/>
        <v>26027.88</v>
      </c>
    </row>
    <row r="40" spans="2:15" x14ac:dyDescent="0.25">
      <c r="B40" s="1197">
        <v>29</v>
      </c>
      <c r="C40" s="1198">
        <v>45417</v>
      </c>
      <c r="D40" s="1198">
        <f t="shared" ref="D40:D55" si="2">+C40</f>
        <v>45417</v>
      </c>
      <c r="E40" s="1199" t="s">
        <v>2617</v>
      </c>
      <c r="F40" s="1200" t="s">
        <v>2618</v>
      </c>
      <c r="G40" s="1197">
        <v>2</v>
      </c>
      <c r="H40" s="1201" t="s">
        <v>2240</v>
      </c>
      <c r="I40" s="1202">
        <v>2478</v>
      </c>
      <c r="J40" s="1203">
        <f t="shared" si="0"/>
        <v>4956</v>
      </c>
    </row>
    <row r="41" spans="2:15" x14ac:dyDescent="0.25">
      <c r="B41" s="1197">
        <v>30</v>
      </c>
      <c r="C41" s="1198">
        <v>45785</v>
      </c>
      <c r="D41" s="1198">
        <f t="shared" si="2"/>
        <v>45785</v>
      </c>
      <c r="E41" s="1199" t="s">
        <v>2619</v>
      </c>
      <c r="F41" s="1200" t="s">
        <v>2620</v>
      </c>
      <c r="G41" s="1197">
        <v>25</v>
      </c>
      <c r="H41" s="1201" t="s">
        <v>2240</v>
      </c>
      <c r="I41" s="1202">
        <v>3540</v>
      </c>
      <c r="J41" s="1203">
        <f t="shared" si="0"/>
        <v>88500</v>
      </c>
      <c r="L41" s="1205"/>
      <c r="M41" s="1205"/>
    </row>
    <row r="42" spans="2:15" x14ac:dyDescent="0.25">
      <c r="B42" s="1197">
        <v>31</v>
      </c>
      <c r="C42" s="1198">
        <v>45405</v>
      </c>
      <c r="D42" s="1198">
        <f t="shared" si="2"/>
        <v>45405</v>
      </c>
      <c r="E42" s="1199" t="s">
        <v>2621</v>
      </c>
      <c r="F42" s="1200" t="s">
        <v>2622</v>
      </c>
      <c r="G42" s="1197">
        <v>38</v>
      </c>
      <c r="H42" s="1201" t="s">
        <v>2240</v>
      </c>
      <c r="I42" s="1202">
        <v>1298</v>
      </c>
      <c r="J42" s="1203">
        <f t="shared" si="0"/>
        <v>49324</v>
      </c>
      <c r="M42" s="1205"/>
    </row>
    <row r="43" spans="2:15" x14ac:dyDescent="0.25">
      <c r="B43" s="1197">
        <v>32</v>
      </c>
      <c r="C43" s="1198">
        <v>45405</v>
      </c>
      <c r="D43" s="1198">
        <f t="shared" si="2"/>
        <v>45405</v>
      </c>
      <c r="E43" s="1199" t="s">
        <v>2623</v>
      </c>
      <c r="F43" s="1200" t="s">
        <v>2624</v>
      </c>
      <c r="G43" s="1197">
        <v>1</v>
      </c>
      <c r="H43" s="1201" t="s">
        <v>2240</v>
      </c>
      <c r="I43" s="1202">
        <v>2500</v>
      </c>
      <c r="J43" s="1203">
        <f t="shared" si="0"/>
        <v>2500</v>
      </c>
      <c r="M43" s="1205"/>
    </row>
    <row r="44" spans="2:15" x14ac:dyDescent="0.25">
      <c r="B44" s="1197">
        <v>33</v>
      </c>
      <c r="C44" s="1198">
        <v>45624</v>
      </c>
      <c r="D44" s="1198">
        <f t="shared" si="2"/>
        <v>45624</v>
      </c>
      <c r="E44" s="1199" t="s">
        <v>2625</v>
      </c>
      <c r="F44" s="1200" t="s">
        <v>2626</v>
      </c>
      <c r="G44" s="1197">
        <v>3</v>
      </c>
      <c r="H44" s="1201" t="s">
        <v>2240</v>
      </c>
      <c r="I44" s="1202">
        <v>10561</v>
      </c>
      <c r="J44" s="1203">
        <f t="shared" si="0"/>
        <v>31683</v>
      </c>
    </row>
    <row r="45" spans="2:15" x14ac:dyDescent="0.25">
      <c r="B45" s="1197">
        <v>34</v>
      </c>
      <c r="C45" s="1198">
        <v>45784</v>
      </c>
      <c r="D45" s="1198">
        <f t="shared" si="2"/>
        <v>45784</v>
      </c>
      <c r="E45" s="1199" t="s">
        <v>2627</v>
      </c>
      <c r="F45" s="1200" t="s">
        <v>2628</v>
      </c>
      <c r="G45" s="1197">
        <v>3</v>
      </c>
      <c r="H45" s="1201" t="s">
        <v>2240</v>
      </c>
      <c r="I45" s="1202">
        <v>47023</v>
      </c>
      <c r="J45" s="1203">
        <f t="shared" si="0"/>
        <v>141069</v>
      </c>
    </row>
    <row r="46" spans="2:15" x14ac:dyDescent="0.25">
      <c r="B46" s="1197">
        <v>35</v>
      </c>
      <c r="C46" s="1198">
        <v>45405</v>
      </c>
      <c r="D46" s="1198">
        <f t="shared" si="2"/>
        <v>45405</v>
      </c>
      <c r="E46" s="1199" t="s">
        <v>2629</v>
      </c>
      <c r="F46" s="1200" t="s">
        <v>2630</v>
      </c>
      <c r="G46" s="1197">
        <v>3</v>
      </c>
      <c r="H46" s="1201" t="s">
        <v>2240</v>
      </c>
      <c r="I46" s="1202">
        <v>1298</v>
      </c>
      <c r="J46" s="1203">
        <f t="shared" si="0"/>
        <v>3894</v>
      </c>
    </row>
    <row r="47" spans="2:15" x14ac:dyDescent="0.25">
      <c r="B47" s="1197">
        <v>36</v>
      </c>
      <c r="C47" s="1198">
        <v>45405</v>
      </c>
      <c r="D47" s="1198">
        <f t="shared" si="2"/>
        <v>45405</v>
      </c>
      <c r="E47" s="1199" t="s">
        <v>2631</v>
      </c>
      <c r="F47" s="1200" t="s">
        <v>2632</v>
      </c>
      <c r="G47" s="1197">
        <v>23</v>
      </c>
      <c r="H47" s="1201" t="s">
        <v>2240</v>
      </c>
      <c r="I47" s="1202">
        <v>1357</v>
      </c>
      <c r="J47" s="1203">
        <f t="shared" si="0"/>
        <v>31211</v>
      </c>
    </row>
    <row r="48" spans="2:15" x14ac:dyDescent="0.25">
      <c r="B48" s="1197">
        <v>37</v>
      </c>
      <c r="C48" s="1198">
        <v>45405</v>
      </c>
      <c r="D48" s="1198">
        <f t="shared" si="2"/>
        <v>45405</v>
      </c>
      <c r="E48" s="1199" t="s">
        <v>2633</v>
      </c>
      <c r="F48" s="1200" t="s">
        <v>2634</v>
      </c>
      <c r="G48" s="1197">
        <v>4</v>
      </c>
      <c r="H48" s="1201" t="s">
        <v>2240</v>
      </c>
      <c r="I48" s="1202">
        <v>1298</v>
      </c>
      <c r="J48" s="1203">
        <f t="shared" si="0"/>
        <v>5192</v>
      </c>
    </row>
    <row r="49" spans="2:13" x14ac:dyDescent="0.25">
      <c r="B49" s="1197">
        <v>38</v>
      </c>
      <c r="C49" s="1198">
        <v>45405</v>
      </c>
      <c r="D49" s="1198">
        <f t="shared" si="2"/>
        <v>45405</v>
      </c>
      <c r="E49" s="1199" t="s">
        <v>2635</v>
      </c>
      <c r="F49" s="1200" t="s">
        <v>2636</v>
      </c>
      <c r="G49" s="1197">
        <v>10</v>
      </c>
      <c r="H49" s="1201" t="s">
        <v>2240</v>
      </c>
      <c r="I49" s="1202">
        <v>1298</v>
      </c>
      <c r="J49" s="1203">
        <f t="shared" si="0"/>
        <v>12980</v>
      </c>
    </row>
    <row r="50" spans="2:13" x14ac:dyDescent="0.25">
      <c r="B50" s="1197">
        <v>39</v>
      </c>
      <c r="C50" s="1198">
        <v>45405</v>
      </c>
      <c r="D50" s="1198">
        <f t="shared" si="2"/>
        <v>45405</v>
      </c>
      <c r="E50" s="1199" t="s">
        <v>2637</v>
      </c>
      <c r="F50" s="1200" t="s">
        <v>2638</v>
      </c>
      <c r="G50" s="1197">
        <v>4</v>
      </c>
      <c r="H50" s="1201" t="s">
        <v>2240</v>
      </c>
      <c r="I50" s="1202">
        <v>1298</v>
      </c>
      <c r="J50" s="1203">
        <f t="shared" si="0"/>
        <v>5192</v>
      </c>
      <c r="M50" s="1205"/>
    </row>
    <row r="51" spans="2:13" x14ac:dyDescent="0.25">
      <c r="B51" s="1197">
        <v>40</v>
      </c>
      <c r="C51" s="1198">
        <v>45405</v>
      </c>
      <c r="D51" s="1198">
        <f t="shared" si="2"/>
        <v>45405</v>
      </c>
      <c r="E51" s="1199" t="s">
        <v>2639</v>
      </c>
      <c r="F51" s="1200" t="s">
        <v>2640</v>
      </c>
      <c r="G51" s="1197">
        <v>10</v>
      </c>
      <c r="H51" s="1201" t="s">
        <v>2240</v>
      </c>
      <c r="I51" s="1202">
        <v>1357</v>
      </c>
      <c r="J51" s="1203">
        <f t="shared" si="0"/>
        <v>13570</v>
      </c>
      <c r="M51" s="1205"/>
    </row>
    <row r="52" spans="2:13" x14ac:dyDescent="0.25">
      <c r="B52" s="1197">
        <v>41</v>
      </c>
      <c r="C52" s="1198">
        <v>45405</v>
      </c>
      <c r="D52" s="1198">
        <f t="shared" si="2"/>
        <v>45405</v>
      </c>
      <c r="E52" s="1199" t="s">
        <v>2641</v>
      </c>
      <c r="F52" s="1200" t="s">
        <v>2642</v>
      </c>
      <c r="G52" s="1197">
        <v>2</v>
      </c>
      <c r="H52" s="1201" t="s">
        <v>2240</v>
      </c>
      <c r="I52" s="1202">
        <v>1994.2</v>
      </c>
      <c r="J52" s="1203">
        <f t="shared" si="0"/>
        <v>3988.4</v>
      </c>
      <c r="M52" s="1205"/>
    </row>
    <row r="53" spans="2:13" x14ac:dyDescent="0.25">
      <c r="B53" s="1197">
        <v>42</v>
      </c>
      <c r="C53" s="1198">
        <v>45405</v>
      </c>
      <c r="D53" s="1198">
        <f t="shared" si="2"/>
        <v>45405</v>
      </c>
      <c r="E53" s="1199" t="s">
        <v>2643</v>
      </c>
      <c r="F53" s="1200" t="s">
        <v>2644</v>
      </c>
      <c r="G53" s="1197">
        <v>3</v>
      </c>
      <c r="H53" s="1201" t="s">
        <v>2240</v>
      </c>
      <c r="I53" s="1202">
        <v>1994.2</v>
      </c>
      <c r="J53" s="1203">
        <f t="shared" si="0"/>
        <v>5982.6</v>
      </c>
    </row>
    <row r="54" spans="2:13" x14ac:dyDescent="0.25">
      <c r="B54" s="1197">
        <v>43</v>
      </c>
      <c r="C54" s="1198">
        <v>45405</v>
      </c>
      <c r="D54" s="1198">
        <f t="shared" si="2"/>
        <v>45405</v>
      </c>
      <c r="E54" s="1199" t="s">
        <v>2645</v>
      </c>
      <c r="F54" s="1200" t="s">
        <v>2646</v>
      </c>
      <c r="G54" s="1197">
        <v>4</v>
      </c>
      <c r="H54" s="1201" t="s">
        <v>2240</v>
      </c>
      <c r="I54" s="1202">
        <v>1994.2</v>
      </c>
      <c r="J54" s="1203">
        <f t="shared" si="0"/>
        <v>7976.8</v>
      </c>
    </row>
    <row r="55" spans="2:13" x14ac:dyDescent="0.25">
      <c r="B55" s="1197">
        <v>44</v>
      </c>
      <c r="C55" s="1198">
        <v>45624</v>
      </c>
      <c r="D55" s="1198">
        <f t="shared" si="2"/>
        <v>45624</v>
      </c>
      <c r="E55" s="1199" t="s">
        <v>2647</v>
      </c>
      <c r="F55" s="1200" t="s">
        <v>2648</v>
      </c>
      <c r="G55" s="1197">
        <v>39</v>
      </c>
      <c r="H55" s="1201" t="s">
        <v>2240</v>
      </c>
      <c r="I55" s="1202">
        <v>566</v>
      </c>
      <c r="J55" s="1203">
        <f t="shared" si="0"/>
        <v>22074</v>
      </c>
    </row>
    <row r="56" spans="2:13" x14ac:dyDescent="0.25">
      <c r="B56" s="1197">
        <v>45</v>
      </c>
      <c r="C56" s="1198">
        <v>45785</v>
      </c>
      <c r="D56" s="1198">
        <v>45785</v>
      </c>
      <c r="E56" s="1199" t="s">
        <v>2649</v>
      </c>
      <c r="F56" s="1200" t="s">
        <v>2650</v>
      </c>
      <c r="G56" s="1197">
        <v>23</v>
      </c>
      <c r="H56" s="1201" t="s">
        <v>2240</v>
      </c>
      <c r="I56" s="1202">
        <v>4715</v>
      </c>
      <c r="J56" s="1203">
        <f t="shared" si="0"/>
        <v>108445</v>
      </c>
    </row>
    <row r="57" spans="2:13" x14ac:dyDescent="0.25">
      <c r="B57" s="1197">
        <v>46</v>
      </c>
      <c r="C57" s="1198">
        <v>45785</v>
      </c>
      <c r="D57" s="1198">
        <v>45785</v>
      </c>
      <c r="E57" s="1199" t="s">
        <v>2651</v>
      </c>
      <c r="F57" s="1200" t="s">
        <v>2652</v>
      </c>
      <c r="G57" s="1197">
        <v>26</v>
      </c>
      <c r="H57" s="1201" t="s">
        <v>2240</v>
      </c>
      <c r="I57" s="1202">
        <v>4715</v>
      </c>
      <c r="J57" s="1203">
        <f t="shared" si="0"/>
        <v>122590</v>
      </c>
    </row>
    <row r="58" spans="2:13" x14ac:dyDescent="0.25">
      <c r="B58" s="1197">
        <v>47</v>
      </c>
      <c r="C58" s="1198">
        <v>45624</v>
      </c>
      <c r="D58" s="1198">
        <f>+C58</f>
        <v>45624</v>
      </c>
      <c r="E58" s="1199" t="s">
        <v>2653</v>
      </c>
      <c r="F58" s="1200" t="s">
        <v>2654</v>
      </c>
      <c r="G58" s="1197">
        <v>5</v>
      </c>
      <c r="H58" s="1201" t="s">
        <v>2240</v>
      </c>
      <c r="I58" s="1202">
        <v>4715</v>
      </c>
      <c r="J58" s="1203">
        <f>G58*J56</f>
        <v>542225</v>
      </c>
    </row>
    <row r="59" spans="2:13" x14ac:dyDescent="0.25">
      <c r="B59" s="1197">
        <v>48</v>
      </c>
      <c r="C59" s="1198">
        <v>45785</v>
      </c>
      <c r="D59" s="1198">
        <v>45785</v>
      </c>
      <c r="E59" s="1199" t="s">
        <v>2655</v>
      </c>
      <c r="F59" s="1200" t="s">
        <v>2656</v>
      </c>
      <c r="G59" s="1197">
        <v>50</v>
      </c>
      <c r="H59" s="1201" t="s">
        <v>2240</v>
      </c>
      <c r="I59" s="1202">
        <v>450</v>
      </c>
      <c r="J59" s="1203">
        <f t="shared" ref="J59:J122" si="3">G59*I59</f>
        <v>22500</v>
      </c>
    </row>
    <row r="60" spans="2:13" x14ac:dyDescent="0.25">
      <c r="B60" s="1197">
        <v>49</v>
      </c>
      <c r="C60" s="1198">
        <v>45785</v>
      </c>
      <c r="D60" s="1198">
        <v>45785</v>
      </c>
      <c r="E60" s="1199" t="s">
        <v>2657</v>
      </c>
      <c r="F60" s="1200" t="s">
        <v>2658</v>
      </c>
      <c r="G60" s="1197">
        <v>10</v>
      </c>
      <c r="H60" s="1201" t="s">
        <v>2240</v>
      </c>
      <c r="I60" s="1202">
        <v>500</v>
      </c>
      <c r="J60" s="1203">
        <f t="shared" si="3"/>
        <v>5000</v>
      </c>
    </row>
    <row r="61" spans="2:13" x14ac:dyDescent="0.25">
      <c r="B61" s="1197">
        <v>50</v>
      </c>
      <c r="C61" s="1198">
        <v>45405</v>
      </c>
      <c r="D61" s="1198">
        <f t="shared" ref="D61:D68" si="4">+C61</f>
        <v>45405</v>
      </c>
      <c r="E61" s="1199" t="s">
        <v>2659</v>
      </c>
      <c r="F61" s="1200" t="s">
        <v>2660</v>
      </c>
      <c r="G61" s="1197">
        <v>75</v>
      </c>
      <c r="H61" s="1201" t="s">
        <v>2240</v>
      </c>
      <c r="I61" s="1202">
        <v>5776.1</v>
      </c>
      <c r="J61" s="1203">
        <f t="shared" si="3"/>
        <v>433207.5</v>
      </c>
    </row>
    <row r="62" spans="2:13" x14ac:dyDescent="0.25">
      <c r="B62" s="1197">
        <v>51</v>
      </c>
      <c r="C62" s="1198">
        <v>45405</v>
      </c>
      <c r="D62" s="1198">
        <f t="shared" si="4"/>
        <v>45405</v>
      </c>
      <c r="E62" s="1199" t="s">
        <v>2661</v>
      </c>
      <c r="F62" s="1200" t="s">
        <v>2662</v>
      </c>
      <c r="G62" s="1197">
        <v>27</v>
      </c>
      <c r="H62" s="1201" t="s">
        <v>2240</v>
      </c>
      <c r="I62" s="1202">
        <v>5776.1</v>
      </c>
      <c r="J62" s="1203">
        <f t="shared" si="3"/>
        <v>155954.70000000001</v>
      </c>
    </row>
    <row r="63" spans="2:13" x14ac:dyDescent="0.25">
      <c r="B63" s="1197">
        <v>52</v>
      </c>
      <c r="C63" s="1198">
        <v>45405</v>
      </c>
      <c r="D63" s="1198">
        <f t="shared" si="4"/>
        <v>45405</v>
      </c>
      <c r="E63" s="1199" t="s">
        <v>2663</v>
      </c>
      <c r="F63" s="1200" t="s">
        <v>2664</v>
      </c>
      <c r="G63" s="1197">
        <v>55</v>
      </c>
      <c r="H63" s="1201" t="s">
        <v>2240</v>
      </c>
      <c r="I63" s="1202">
        <v>1262.5999999999999</v>
      </c>
      <c r="J63" s="1203">
        <f t="shared" si="3"/>
        <v>69443</v>
      </c>
    </row>
    <row r="64" spans="2:13" x14ac:dyDescent="0.25">
      <c r="B64" s="1197">
        <v>53</v>
      </c>
      <c r="C64" s="1198">
        <v>45405</v>
      </c>
      <c r="D64" s="1198">
        <f t="shared" si="4"/>
        <v>45405</v>
      </c>
      <c r="E64" s="1199" t="s">
        <v>2665</v>
      </c>
      <c r="F64" s="1200" t="s">
        <v>2666</v>
      </c>
      <c r="G64" s="1197">
        <v>6</v>
      </c>
      <c r="H64" s="1201" t="s">
        <v>2240</v>
      </c>
      <c r="I64" s="1202">
        <v>1860.6</v>
      </c>
      <c r="J64" s="1203">
        <f t="shared" si="3"/>
        <v>11163.599999999999</v>
      </c>
    </row>
    <row r="65" spans="2:10" x14ac:dyDescent="0.25">
      <c r="B65" s="1197">
        <v>54</v>
      </c>
      <c r="C65" s="1198">
        <v>45405</v>
      </c>
      <c r="D65" s="1198">
        <f t="shared" si="4"/>
        <v>45405</v>
      </c>
      <c r="E65" s="1199" t="s">
        <v>2667</v>
      </c>
      <c r="F65" s="1200" t="s">
        <v>2668</v>
      </c>
      <c r="G65" s="1197">
        <v>4</v>
      </c>
      <c r="H65" s="1201" t="s">
        <v>2240</v>
      </c>
      <c r="I65" s="1202">
        <v>1860.6</v>
      </c>
      <c r="J65" s="1203">
        <f t="shared" si="3"/>
        <v>7442.4</v>
      </c>
    </row>
    <row r="66" spans="2:10" x14ac:dyDescent="0.25">
      <c r="B66" s="1197">
        <v>55</v>
      </c>
      <c r="C66" s="1198">
        <v>45405</v>
      </c>
      <c r="D66" s="1198">
        <f t="shared" si="4"/>
        <v>45405</v>
      </c>
      <c r="E66" s="1199" t="s">
        <v>2669</v>
      </c>
      <c r="F66" s="1200" t="s">
        <v>2670</v>
      </c>
      <c r="G66" s="1197">
        <v>1</v>
      </c>
      <c r="H66" s="1201" t="s">
        <v>2240</v>
      </c>
      <c r="I66" s="1202">
        <v>1860.6</v>
      </c>
      <c r="J66" s="1203">
        <f t="shared" si="3"/>
        <v>1860.6</v>
      </c>
    </row>
    <row r="67" spans="2:10" x14ac:dyDescent="0.25">
      <c r="B67" s="1197">
        <v>56</v>
      </c>
      <c r="C67" s="1198">
        <v>45405</v>
      </c>
      <c r="D67" s="1198">
        <f t="shared" si="4"/>
        <v>45405</v>
      </c>
      <c r="E67" s="1199" t="s">
        <v>2671</v>
      </c>
      <c r="F67" s="1200" t="s">
        <v>2672</v>
      </c>
      <c r="G67" s="1197">
        <v>8</v>
      </c>
      <c r="H67" s="1201" t="s">
        <v>2240</v>
      </c>
      <c r="I67" s="1202">
        <v>1860.6</v>
      </c>
      <c r="J67" s="1203">
        <f t="shared" si="3"/>
        <v>14884.8</v>
      </c>
    </row>
    <row r="68" spans="2:10" x14ac:dyDescent="0.25">
      <c r="B68" s="1197">
        <v>57</v>
      </c>
      <c r="C68" s="1198">
        <v>45405</v>
      </c>
      <c r="D68" s="1198">
        <f t="shared" si="4"/>
        <v>45405</v>
      </c>
      <c r="E68" s="1199" t="s">
        <v>2673</v>
      </c>
      <c r="F68" s="1200" t="s">
        <v>2674</v>
      </c>
      <c r="G68" s="1197">
        <v>1</v>
      </c>
      <c r="H68" s="1201" t="s">
        <v>2240</v>
      </c>
      <c r="I68" s="1202">
        <v>600</v>
      </c>
      <c r="J68" s="1203">
        <f t="shared" si="3"/>
        <v>600</v>
      </c>
    </row>
    <row r="69" spans="2:10" x14ac:dyDescent="0.25">
      <c r="B69" s="1197">
        <v>58</v>
      </c>
      <c r="C69" s="1198">
        <v>45785</v>
      </c>
      <c r="D69" s="1198">
        <v>45785</v>
      </c>
      <c r="E69" s="1199" t="s">
        <v>2675</v>
      </c>
      <c r="F69" s="1200" t="s">
        <v>2676</v>
      </c>
      <c r="G69" s="1197">
        <v>3</v>
      </c>
      <c r="H69" s="1201" t="s">
        <v>2240</v>
      </c>
      <c r="I69" s="1202">
        <v>2336.4</v>
      </c>
      <c r="J69" s="1203">
        <f t="shared" si="3"/>
        <v>7009.2000000000007</v>
      </c>
    </row>
    <row r="70" spans="2:10" x14ac:dyDescent="0.25">
      <c r="B70" s="1197">
        <v>59</v>
      </c>
      <c r="C70" s="1198">
        <v>45405</v>
      </c>
      <c r="D70" s="1198">
        <f t="shared" ref="D70:D80" si="5">+C70</f>
        <v>45405</v>
      </c>
      <c r="E70" s="1199" t="s">
        <v>2677</v>
      </c>
      <c r="F70" s="1200" t="s">
        <v>2678</v>
      </c>
      <c r="G70" s="1197">
        <v>7</v>
      </c>
      <c r="H70" s="1201" t="s">
        <v>2240</v>
      </c>
      <c r="I70" s="1202">
        <v>1263</v>
      </c>
      <c r="J70" s="1203">
        <f t="shared" si="3"/>
        <v>8841</v>
      </c>
    </row>
    <row r="71" spans="2:10" x14ac:dyDescent="0.25">
      <c r="B71" s="1197">
        <v>60</v>
      </c>
      <c r="C71" s="1198">
        <v>45405</v>
      </c>
      <c r="D71" s="1198">
        <f t="shared" si="5"/>
        <v>45405</v>
      </c>
      <c r="E71" s="1199" t="s">
        <v>2679</v>
      </c>
      <c r="F71" s="1200" t="s">
        <v>2680</v>
      </c>
      <c r="G71" s="1197">
        <v>1</v>
      </c>
      <c r="H71" s="1201" t="s">
        <v>2240</v>
      </c>
      <c r="I71" s="1202">
        <v>1994.2</v>
      </c>
      <c r="J71" s="1203">
        <f t="shared" si="3"/>
        <v>1994.2</v>
      </c>
    </row>
    <row r="72" spans="2:10" x14ac:dyDescent="0.25">
      <c r="B72" s="1197">
        <v>61</v>
      </c>
      <c r="C72" s="1198">
        <v>45785</v>
      </c>
      <c r="D72" s="1198">
        <f t="shared" si="5"/>
        <v>45785</v>
      </c>
      <c r="E72" s="1199" t="s">
        <v>2681</v>
      </c>
      <c r="F72" s="1200" t="s">
        <v>2682</v>
      </c>
      <c r="G72" s="1197">
        <v>5</v>
      </c>
      <c r="H72" s="1201" t="s">
        <v>2240</v>
      </c>
      <c r="I72" s="1202">
        <v>2006</v>
      </c>
      <c r="J72" s="1203">
        <f t="shared" si="3"/>
        <v>10030</v>
      </c>
    </row>
    <row r="73" spans="2:10" x14ac:dyDescent="0.25">
      <c r="B73" s="1197">
        <v>62</v>
      </c>
      <c r="C73" s="1198">
        <v>45405</v>
      </c>
      <c r="D73" s="1198">
        <f t="shared" si="5"/>
        <v>45405</v>
      </c>
      <c r="E73" s="1199" t="s">
        <v>2683</v>
      </c>
      <c r="F73" s="1200" t="s">
        <v>2684</v>
      </c>
      <c r="G73" s="1197">
        <v>20</v>
      </c>
      <c r="H73" s="1201" t="s">
        <v>2240</v>
      </c>
      <c r="I73" s="1202">
        <v>700</v>
      </c>
      <c r="J73" s="1203">
        <f t="shared" si="3"/>
        <v>14000</v>
      </c>
    </row>
    <row r="74" spans="2:10" x14ac:dyDescent="0.25">
      <c r="B74" s="1197">
        <v>63</v>
      </c>
      <c r="C74" s="1198">
        <v>45405</v>
      </c>
      <c r="D74" s="1198">
        <f t="shared" si="5"/>
        <v>45405</v>
      </c>
      <c r="E74" s="1199" t="s">
        <v>2685</v>
      </c>
      <c r="F74" s="1200" t="s">
        <v>2686</v>
      </c>
      <c r="G74" s="1197">
        <v>8</v>
      </c>
      <c r="H74" s="1201" t="s">
        <v>2240</v>
      </c>
      <c r="I74" s="1202">
        <v>4224.3999999999996</v>
      </c>
      <c r="J74" s="1203">
        <f t="shared" si="3"/>
        <v>33795.199999999997</v>
      </c>
    </row>
    <row r="75" spans="2:10" x14ac:dyDescent="0.25">
      <c r="B75" s="1197">
        <v>64</v>
      </c>
      <c r="C75" s="1198">
        <v>45624</v>
      </c>
      <c r="D75" s="1198">
        <f t="shared" si="5"/>
        <v>45624</v>
      </c>
      <c r="E75" s="1199" t="s">
        <v>2687</v>
      </c>
      <c r="F75" s="1200" t="s">
        <v>2688</v>
      </c>
      <c r="G75" s="1197">
        <v>8</v>
      </c>
      <c r="H75" s="1201" t="s">
        <v>2240</v>
      </c>
      <c r="I75" s="1202">
        <v>5782</v>
      </c>
      <c r="J75" s="1203">
        <f t="shared" si="3"/>
        <v>46256</v>
      </c>
    </row>
    <row r="76" spans="2:10" x14ac:dyDescent="0.25">
      <c r="B76" s="1197">
        <v>65</v>
      </c>
      <c r="C76" s="1198">
        <v>45405</v>
      </c>
      <c r="D76" s="1198">
        <f t="shared" si="5"/>
        <v>45405</v>
      </c>
      <c r="E76" s="1199" t="s">
        <v>2689</v>
      </c>
      <c r="F76" s="1200" t="s">
        <v>2690</v>
      </c>
      <c r="G76" s="1197">
        <v>29</v>
      </c>
      <c r="H76" s="1201" t="s">
        <v>2240</v>
      </c>
      <c r="I76" s="1202">
        <v>2832</v>
      </c>
      <c r="J76" s="1203">
        <f t="shared" si="3"/>
        <v>82128</v>
      </c>
    </row>
    <row r="77" spans="2:10" x14ac:dyDescent="0.25">
      <c r="B77" s="1197">
        <v>66</v>
      </c>
      <c r="C77" s="1198">
        <v>45405</v>
      </c>
      <c r="D77" s="1198">
        <f t="shared" si="5"/>
        <v>45405</v>
      </c>
      <c r="E77" s="1199" t="s">
        <v>2691</v>
      </c>
      <c r="F77" s="1200" t="s">
        <v>2692</v>
      </c>
      <c r="G77" s="1197">
        <v>19</v>
      </c>
      <c r="H77" s="1201" t="s">
        <v>2240</v>
      </c>
      <c r="I77" s="1202">
        <v>502.9</v>
      </c>
      <c r="J77" s="1203">
        <f t="shared" si="3"/>
        <v>9555.1</v>
      </c>
    </row>
    <row r="78" spans="2:10" x14ac:dyDescent="0.25">
      <c r="B78" s="1197">
        <v>67</v>
      </c>
      <c r="C78" s="1198">
        <v>45405</v>
      </c>
      <c r="D78" s="1198">
        <f t="shared" si="5"/>
        <v>45405</v>
      </c>
      <c r="E78" s="1199" t="s">
        <v>2693</v>
      </c>
      <c r="F78" s="1200" t="s">
        <v>2694</v>
      </c>
      <c r="G78" s="1197">
        <v>5</v>
      </c>
      <c r="H78" s="1201" t="s">
        <v>2240</v>
      </c>
      <c r="I78" s="1202">
        <v>502.9</v>
      </c>
      <c r="J78" s="1203">
        <f t="shared" si="3"/>
        <v>2514.5</v>
      </c>
    </row>
    <row r="79" spans="2:10" x14ac:dyDescent="0.25">
      <c r="B79" s="1197">
        <v>68</v>
      </c>
      <c r="C79" s="1198">
        <v>45405</v>
      </c>
      <c r="D79" s="1198">
        <f t="shared" si="5"/>
        <v>45405</v>
      </c>
      <c r="E79" s="1199" t="s">
        <v>2695</v>
      </c>
      <c r="F79" s="1200" t="s">
        <v>2696</v>
      </c>
      <c r="G79" s="1197">
        <v>21</v>
      </c>
      <c r="H79" s="1201" t="s">
        <v>2240</v>
      </c>
      <c r="I79" s="1202">
        <v>1290</v>
      </c>
      <c r="J79" s="1203">
        <f t="shared" si="3"/>
        <v>27090</v>
      </c>
    </row>
    <row r="80" spans="2:10" x14ac:dyDescent="0.25">
      <c r="B80" s="1197">
        <v>69</v>
      </c>
      <c r="C80" s="1198">
        <v>45405</v>
      </c>
      <c r="D80" s="1198">
        <f t="shared" si="5"/>
        <v>45405</v>
      </c>
      <c r="E80" s="1199" t="s">
        <v>2697</v>
      </c>
      <c r="F80" s="1200" t="s">
        <v>2698</v>
      </c>
      <c r="G80" s="1197">
        <v>5</v>
      </c>
      <c r="H80" s="1201" t="s">
        <v>2240</v>
      </c>
      <c r="I80" s="1202">
        <v>588</v>
      </c>
      <c r="J80" s="1203">
        <f t="shared" si="3"/>
        <v>2940</v>
      </c>
    </row>
    <row r="81" spans="2:10" x14ac:dyDescent="0.25">
      <c r="B81" s="1197">
        <v>70</v>
      </c>
      <c r="C81" s="1198">
        <v>45785</v>
      </c>
      <c r="D81" s="1198">
        <v>45785</v>
      </c>
      <c r="E81" s="1199" t="s">
        <v>2699</v>
      </c>
      <c r="F81" s="1200" t="s">
        <v>2700</v>
      </c>
      <c r="G81" s="1197">
        <v>18</v>
      </c>
      <c r="H81" s="1201" t="s">
        <v>2240</v>
      </c>
      <c r="I81" s="1202">
        <v>236</v>
      </c>
      <c r="J81" s="1203">
        <f t="shared" si="3"/>
        <v>4248</v>
      </c>
    </row>
    <row r="82" spans="2:10" x14ac:dyDescent="0.25">
      <c r="B82" s="1197">
        <v>71</v>
      </c>
      <c r="C82" s="1198">
        <v>45364</v>
      </c>
      <c r="D82" s="1198">
        <f t="shared" ref="D82:D99" si="6">+C82</f>
        <v>45364</v>
      </c>
      <c r="E82" s="1199" t="s">
        <v>2701</v>
      </c>
      <c r="F82" s="1200" t="s">
        <v>2702</v>
      </c>
      <c r="G82" s="1197">
        <v>3</v>
      </c>
      <c r="H82" s="1201" t="s">
        <v>2240</v>
      </c>
      <c r="I82" s="1202">
        <v>6962</v>
      </c>
      <c r="J82" s="1203">
        <f t="shared" si="3"/>
        <v>20886</v>
      </c>
    </row>
    <row r="83" spans="2:10" x14ac:dyDescent="0.25">
      <c r="B83" s="1197">
        <v>72</v>
      </c>
      <c r="C83" s="1198">
        <v>45364</v>
      </c>
      <c r="D83" s="1198">
        <f t="shared" si="6"/>
        <v>45364</v>
      </c>
      <c r="E83" s="1199" t="s">
        <v>2703</v>
      </c>
      <c r="F83" s="1200" t="s">
        <v>2704</v>
      </c>
      <c r="G83" s="1197">
        <v>5</v>
      </c>
      <c r="H83" s="1201" t="s">
        <v>2240</v>
      </c>
      <c r="I83" s="1202">
        <v>6962</v>
      </c>
      <c r="J83" s="1203">
        <f t="shared" si="3"/>
        <v>34810</v>
      </c>
    </row>
    <row r="84" spans="2:10" x14ac:dyDescent="0.25">
      <c r="B84" s="1197">
        <v>73</v>
      </c>
      <c r="C84" s="1198">
        <v>45405</v>
      </c>
      <c r="D84" s="1198">
        <f t="shared" si="6"/>
        <v>45405</v>
      </c>
      <c r="E84" s="1199" t="s">
        <v>2705</v>
      </c>
      <c r="F84" s="1200" t="s">
        <v>2706</v>
      </c>
      <c r="G84" s="1197">
        <v>7</v>
      </c>
      <c r="H84" s="1201" t="s">
        <v>2240</v>
      </c>
      <c r="I84" s="1202">
        <v>566.4</v>
      </c>
      <c r="J84" s="1203">
        <f t="shared" si="3"/>
        <v>3964.7999999999997</v>
      </c>
    </row>
    <row r="85" spans="2:10" x14ac:dyDescent="0.25">
      <c r="B85" s="1197">
        <v>74</v>
      </c>
      <c r="C85" s="1198">
        <v>45405</v>
      </c>
      <c r="D85" s="1198">
        <f t="shared" si="6"/>
        <v>45405</v>
      </c>
      <c r="E85" s="1199" t="s">
        <v>2707</v>
      </c>
      <c r="F85" s="1200" t="s">
        <v>2708</v>
      </c>
      <c r="G85" s="1197">
        <v>50</v>
      </c>
      <c r="H85" s="1201" t="s">
        <v>2240</v>
      </c>
      <c r="I85" s="1202">
        <v>3157.09</v>
      </c>
      <c r="J85" s="1203">
        <f t="shared" si="3"/>
        <v>157854.5</v>
      </c>
    </row>
    <row r="86" spans="2:10" x14ac:dyDescent="0.25">
      <c r="B86" s="1197">
        <v>75</v>
      </c>
      <c r="C86" s="1198">
        <v>45405</v>
      </c>
      <c r="D86" s="1198">
        <f t="shared" si="6"/>
        <v>45405</v>
      </c>
      <c r="E86" s="1199" t="s">
        <v>2709</v>
      </c>
      <c r="F86" s="1200" t="s">
        <v>2710</v>
      </c>
      <c r="G86" s="1197">
        <v>40</v>
      </c>
      <c r="H86" s="1201" t="s">
        <v>2240</v>
      </c>
      <c r="I86" s="1202">
        <v>3157.09</v>
      </c>
      <c r="J86" s="1203">
        <f t="shared" si="3"/>
        <v>126283.6</v>
      </c>
    </row>
    <row r="87" spans="2:10" x14ac:dyDescent="0.25">
      <c r="B87" s="1197">
        <v>76</v>
      </c>
      <c r="C87" s="1198">
        <v>45405</v>
      </c>
      <c r="D87" s="1198">
        <f t="shared" si="6"/>
        <v>45405</v>
      </c>
      <c r="E87" s="1199" t="s">
        <v>2711</v>
      </c>
      <c r="F87" s="1200" t="s">
        <v>2712</v>
      </c>
      <c r="G87" s="1197">
        <v>5</v>
      </c>
      <c r="H87" s="1201" t="s">
        <v>2240</v>
      </c>
      <c r="I87" s="1202">
        <v>3157.09</v>
      </c>
      <c r="J87" s="1203">
        <f t="shared" si="3"/>
        <v>15785.45</v>
      </c>
    </row>
    <row r="88" spans="2:10" x14ac:dyDescent="0.25">
      <c r="B88" s="1197">
        <v>77</v>
      </c>
      <c r="C88" s="1198">
        <v>45405</v>
      </c>
      <c r="D88" s="1198">
        <f t="shared" si="6"/>
        <v>45405</v>
      </c>
      <c r="E88" s="1199" t="s">
        <v>2713</v>
      </c>
      <c r="F88" s="1200" t="s">
        <v>2714</v>
      </c>
      <c r="G88" s="1197">
        <v>11</v>
      </c>
      <c r="H88" s="1201" t="s">
        <v>2240</v>
      </c>
      <c r="I88" s="1202">
        <v>873.2</v>
      </c>
      <c r="J88" s="1203">
        <f t="shared" si="3"/>
        <v>9605.2000000000007</v>
      </c>
    </row>
    <row r="89" spans="2:10" x14ac:dyDescent="0.25">
      <c r="B89" s="1197">
        <v>78</v>
      </c>
      <c r="C89" s="1198">
        <v>45405</v>
      </c>
      <c r="D89" s="1198">
        <f t="shared" si="6"/>
        <v>45405</v>
      </c>
      <c r="E89" s="1199" t="s">
        <v>2715</v>
      </c>
      <c r="F89" s="1200" t="s">
        <v>2716</v>
      </c>
      <c r="G89" s="1197">
        <v>7</v>
      </c>
      <c r="H89" s="1201" t="s">
        <v>2240</v>
      </c>
      <c r="I89" s="1202">
        <v>955.8</v>
      </c>
      <c r="J89" s="1203">
        <f t="shared" si="3"/>
        <v>6690.5999999999995</v>
      </c>
    </row>
    <row r="90" spans="2:10" x14ac:dyDescent="0.25">
      <c r="B90" s="1197">
        <v>79</v>
      </c>
      <c r="C90" s="1198">
        <v>45370</v>
      </c>
      <c r="D90" s="1198">
        <f t="shared" si="6"/>
        <v>45370</v>
      </c>
      <c r="E90" s="1199" t="s">
        <v>2717</v>
      </c>
      <c r="F90" s="1200" t="s">
        <v>2718</v>
      </c>
      <c r="G90" s="1197">
        <v>4</v>
      </c>
      <c r="H90" s="1201" t="s">
        <v>2240</v>
      </c>
      <c r="I90" s="1202">
        <v>5310</v>
      </c>
      <c r="J90" s="1203">
        <f t="shared" si="3"/>
        <v>21240</v>
      </c>
    </row>
    <row r="91" spans="2:10" x14ac:dyDescent="0.25">
      <c r="B91" s="1197">
        <v>80</v>
      </c>
      <c r="C91" s="1198">
        <v>45366</v>
      </c>
      <c r="D91" s="1198">
        <f t="shared" si="6"/>
        <v>45366</v>
      </c>
      <c r="E91" s="1199" t="s">
        <v>2719</v>
      </c>
      <c r="F91" s="1200" t="s">
        <v>2720</v>
      </c>
      <c r="G91" s="1197">
        <v>9</v>
      </c>
      <c r="H91" s="1201" t="s">
        <v>2240</v>
      </c>
      <c r="I91" s="1202">
        <v>30090</v>
      </c>
      <c r="J91" s="1203">
        <f t="shared" si="3"/>
        <v>270810</v>
      </c>
    </row>
    <row r="92" spans="2:10" x14ac:dyDescent="0.25">
      <c r="B92" s="1197">
        <v>81</v>
      </c>
      <c r="C92" s="1198">
        <v>45366</v>
      </c>
      <c r="D92" s="1198">
        <f t="shared" si="6"/>
        <v>45366</v>
      </c>
      <c r="E92" s="1199" t="s">
        <v>2721</v>
      </c>
      <c r="F92" s="1200" t="s">
        <v>2722</v>
      </c>
      <c r="G92" s="1197">
        <v>9</v>
      </c>
      <c r="H92" s="1201" t="s">
        <v>2240</v>
      </c>
      <c r="I92" s="1202">
        <v>30090</v>
      </c>
      <c r="J92" s="1203">
        <f t="shared" si="3"/>
        <v>270810</v>
      </c>
    </row>
    <row r="93" spans="2:10" x14ac:dyDescent="0.25">
      <c r="B93" s="1197">
        <v>82</v>
      </c>
      <c r="C93" s="1198">
        <v>45624</v>
      </c>
      <c r="D93" s="1198">
        <f t="shared" si="6"/>
        <v>45624</v>
      </c>
      <c r="E93" s="1199" t="s">
        <v>2723</v>
      </c>
      <c r="F93" s="1200" t="s">
        <v>2724</v>
      </c>
      <c r="G93" s="1197">
        <v>9</v>
      </c>
      <c r="H93" s="1201" t="s">
        <v>2240</v>
      </c>
      <c r="I93" s="1202">
        <v>30090</v>
      </c>
      <c r="J93" s="1203">
        <f t="shared" si="3"/>
        <v>270810</v>
      </c>
    </row>
    <row r="94" spans="2:10" x14ac:dyDescent="0.25">
      <c r="B94" s="1197">
        <v>83</v>
      </c>
      <c r="C94" s="1198">
        <v>45624</v>
      </c>
      <c r="D94" s="1198">
        <f t="shared" si="6"/>
        <v>45624</v>
      </c>
      <c r="E94" s="1199" t="s">
        <v>2725</v>
      </c>
      <c r="F94" s="1200" t="s">
        <v>2726</v>
      </c>
      <c r="G94" s="1197">
        <v>4</v>
      </c>
      <c r="H94" s="1201" t="s">
        <v>2240</v>
      </c>
      <c r="I94" s="1202">
        <v>30090</v>
      </c>
      <c r="J94" s="1203">
        <f t="shared" si="3"/>
        <v>120360</v>
      </c>
    </row>
    <row r="95" spans="2:10" x14ac:dyDescent="0.25">
      <c r="B95" s="1197">
        <v>84</v>
      </c>
      <c r="C95" s="1198">
        <v>45624</v>
      </c>
      <c r="D95" s="1198">
        <f t="shared" si="6"/>
        <v>45624</v>
      </c>
      <c r="E95" s="1199" t="s">
        <v>2727</v>
      </c>
      <c r="F95" s="1200" t="s">
        <v>2728</v>
      </c>
      <c r="G95" s="1197">
        <v>6</v>
      </c>
      <c r="H95" s="1201" t="s">
        <v>2240</v>
      </c>
      <c r="I95" s="1202">
        <v>30090</v>
      </c>
      <c r="J95" s="1203">
        <f t="shared" si="3"/>
        <v>180540</v>
      </c>
    </row>
    <row r="96" spans="2:10" x14ac:dyDescent="0.25">
      <c r="B96" s="1197">
        <v>85</v>
      </c>
      <c r="C96" s="1198">
        <v>45624</v>
      </c>
      <c r="D96" s="1198">
        <f t="shared" si="6"/>
        <v>45624</v>
      </c>
      <c r="E96" s="1199" t="s">
        <v>2729</v>
      </c>
      <c r="F96" s="1200" t="s">
        <v>2730</v>
      </c>
      <c r="G96" s="1197">
        <v>1</v>
      </c>
      <c r="H96" s="1201" t="s">
        <v>2240</v>
      </c>
      <c r="I96" s="1202">
        <v>30090</v>
      </c>
      <c r="J96" s="1203">
        <f t="shared" si="3"/>
        <v>30090</v>
      </c>
    </row>
    <row r="97" spans="2:14" x14ac:dyDescent="0.25">
      <c r="B97" s="1197">
        <v>86</v>
      </c>
      <c r="C97" s="1198">
        <v>45366</v>
      </c>
      <c r="D97" s="1198">
        <f t="shared" si="6"/>
        <v>45366</v>
      </c>
      <c r="E97" s="1199" t="s">
        <v>2731</v>
      </c>
      <c r="F97" s="1200" t="s">
        <v>2732</v>
      </c>
      <c r="G97" s="1197">
        <v>17</v>
      </c>
      <c r="H97" s="1201" t="s">
        <v>2240</v>
      </c>
      <c r="I97" s="1202">
        <v>4250</v>
      </c>
      <c r="J97" s="1203">
        <f t="shared" si="3"/>
        <v>72250</v>
      </c>
    </row>
    <row r="98" spans="2:14" x14ac:dyDescent="0.25">
      <c r="B98" s="1197">
        <v>87</v>
      </c>
      <c r="C98" s="1198">
        <v>45624</v>
      </c>
      <c r="D98" s="1198">
        <f t="shared" si="6"/>
        <v>45624</v>
      </c>
      <c r="E98" s="1199" t="s">
        <v>2733</v>
      </c>
      <c r="F98" s="1200" t="s">
        <v>2734</v>
      </c>
      <c r="G98" s="1197">
        <v>4</v>
      </c>
      <c r="H98" s="1201" t="s">
        <v>2240</v>
      </c>
      <c r="I98" s="1202">
        <v>4250</v>
      </c>
      <c r="J98" s="1203">
        <f t="shared" si="3"/>
        <v>17000</v>
      </c>
    </row>
    <row r="99" spans="2:14" x14ac:dyDescent="0.25">
      <c r="B99" s="1197">
        <v>88</v>
      </c>
      <c r="C99" s="1198">
        <v>45624</v>
      </c>
      <c r="D99" s="1198">
        <f t="shared" si="6"/>
        <v>45624</v>
      </c>
      <c r="E99" s="1199" t="s">
        <v>2735</v>
      </c>
      <c r="F99" s="1200" t="s">
        <v>2736</v>
      </c>
      <c r="G99" s="1197">
        <v>5</v>
      </c>
      <c r="H99" s="1201" t="s">
        <v>2240</v>
      </c>
      <c r="I99" s="1202">
        <v>2194.8000000000002</v>
      </c>
      <c r="J99" s="1203">
        <f t="shared" si="3"/>
        <v>10974</v>
      </c>
    </row>
    <row r="100" spans="2:14" x14ac:dyDescent="0.25">
      <c r="B100" s="1197">
        <v>89</v>
      </c>
      <c r="C100" s="1198">
        <v>45785</v>
      </c>
      <c r="D100" s="1198">
        <v>45785</v>
      </c>
      <c r="E100" s="1199" t="s">
        <v>2737</v>
      </c>
      <c r="F100" s="1200" t="s">
        <v>2738</v>
      </c>
      <c r="G100" s="1197">
        <v>11</v>
      </c>
      <c r="H100" s="1201" t="s">
        <v>2240</v>
      </c>
      <c r="I100" s="1202">
        <v>4301.1000000000004</v>
      </c>
      <c r="J100" s="1203">
        <f t="shared" si="3"/>
        <v>47312.100000000006</v>
      </c>
    </row>
    <row r="101" spans="2:14" x14ac:dyDescent="0.25">
      <c r="B101" s="1197">
        <v>90</v>
      </c>
      <c r="C101" s="1198">
        <v>45624</v>
      </c>
      <c r="D101" s="1198">
        <f t="shared" ref="D101:D112" si="7">+C101</f>
        <v>45624</v>
      </c>
      <c r="E101" s="1199" t="s">
        <v>2739</v>
      </c>
      <c r="F101" s="1200" t="s">
        <v>2740</v>
      </c>
      <c r="G101" s="1197">
        <v>10</v>
      </c>
      <c r="H101" s="1201" t="s">
        <v>2240</v>
      </c>
      <c r="I101" s="1202">
        <v>4295.2</v>
      </c>
      <c r="J101" s="1203">
        <f t="shared" si="3"/>
        <v>42952</v>
      </c>
    </row>
    <row r="102" spans="2:14" x14ac:dyDescent="0.25">
      <c r="B102" s="1197">
        <v>91</v>
      </c>
      <c r="C102" s="1198">
        <v>45405</v>
      </c>
      <c r="D102" s="1198">
        <f t="shared" si="7"/>
        <v>45405</v>
      </c>
      <c r="E102" s="1199" t="s">
        <v>2741</v>
      </c>
      <c r="F102" s="1200" t="s">
        <v>2742</v>
      </c>
      <c r="G102" s="1197">
        <v>1</v>
      </c>
      <c r="H102" s="1201" t="s">
        <v>2240</v>
      </c>
      <c r="I102" s="1202">
        <v>251</v>
      </c>
      <c r="J102" s="1203">
        <f t="shared" si="3"/>
        <v>251</v>
      </c>
    </row>
    <row r="103" spans="2:14" x14ac:dyDescent="0.25">
      <c r="B103" s="1197">
        <v>92</v>
      </c>
      <c r="C103" s="1198">
        <v>45405</v>
      </c>
      <c r="D103" s="1198">
        <f t="shared" si="7"/>
        <v>45405</v>
      </c>
      <c r="E103" s="1199" t="s">
        <v>2743</v>
      </c>
      <c r="F103" s="1200" t="s">
        <v>2744</v>
      </c>
      <c r="G103" s="1197">
        <v>4</v>
      </c>
      <c r="H103" s="1201" t="s">
        <v>2240</v>
      </c>
      <c r="I103" s="1202">
        <v>251</v>
      </c>
      <c r="J103" s="1203">
        <f t="shared" si="3"/>
        <v>1004</v>
      </c>
    </row>
    <row r="104" spans="2:14" x14ac:dyDescent="0.25">
      <c r="B104" s="1197">
        <v>93</v>
      </c>
      <c r="C104" s="1198">
        <v>45405</v>
      </c>
      <c r="D104" s="1198">
        <f t="shared" si="7"/>
        <v>45405</v>
      </c>
      <c r="E104" s="1199" t="s">
        <v>2745</v>
      </c>
      <c r="F104" s="1200" t="s">
        <v>2746</v>
      </c>
      <c r="G104" s="1197">
        <f>6-4</f>
        <v>2</v>
      </c>
      <c r="H104" s="1201" t="s">
        <v>2240</v>
      </c>
      <c r="I104" s="1202">
        <v>5546</v>
      </c>
      <c r="J104" s="1203">
        <f t="shared" si="3"/>
        <v>11092</v>
      </c>
    </row>
    <row r="105" spans="2:14" x14ac:dyDescent="0.25">
      <c r="B105" s="1197">
        <v>94</v>
      </c>
      <c r="C105" s="1198">
        <v>45405</v>
      </c>
      <c r="D105" s="1198">
        <f t="shared" si="7"/>
        <v>45405</v>
      </c>
      <c r="E105" s="1199" t="s">
        <v>2747</v>
      </c>
      <c r="F105" s="1200" t="s">
        <v>2748</v>
      </c>
      <c r="G105" s="1197">
        <v>45</v>
      </c>
      <c r="H105" s="1201" t="s">
        <v>2240</v>
      </c>
      <c r="I105" s="1202">
        <v>2301</v>
      </c>
      <c r="J105" s="1203">
        <f t="shared" si="3"/>
        <v>103545</v>
      </c>
    </row>
    <row r="106" spans="2:14" x14ac:dyDescent="0.25">
      <c r="B106" s="1197">
        <v>95</v>
      </c>
      <c r="C106" s="1198">
        <v>45364</v>
      </c>
      <c r="D106" s="1198">
        <f t="shared" si="7"/>
        <v>45364</v>
      </c>
      <c r="E106" s="1199" t="s">
        <v>2749</v>
      </c>
      <c r="F106" s="1200" t="s">
        <v>2750</v>
      </c>
      <c r="G106" s="1197">
        <v>20</v>
      </c>
      <c r="H106" s="1201" t="s">
        <v>2240</v>
      </c>
      <c r="I106" s="1202">
        <v>8142</v>
      </c>
      <c r="J106" s="1203">
        <f t="shared" si="3"/>
        <v>162840</v>
      </c>
    </row>
    <row r="107" spans="2:14" x14ac:dyDescent="0.25">
      <c r="B107" s="1197">
        <v>96</v>
      </c>
      <c r="C107" s="1198">
        <v>45364</v>
      </c>
      <c r="D107" s="1198">
        <f t="shared" si="7"/>
        <v>45364</v>
      </c>
      <c r="E107" s="1199" t="s">
        <v>2751</v>
      </c>
      <c r="F107" s="1200" t="s">
        <v>2752</v>
      </c>
      <c r="G107" s="1197">
        <v>300</v>
      </c>
      <c r="H107" s="1201" t="s">
        <v>2240</v>
      </c>
      <c r="I107" s="1202">
        <v>8</v>
      </c>
      <c r="J107" s="1203">
        <f t="shared" si="3"/>
        <v>2400</v>
      </c>
    </row>
    <row r="108" spans="2:14" x14ac:dyDescent="0.25">
      <c r="B108" s="1197">
        <v>97</v>
      </c>
      <c r="C108" s="1198">
        <v>45405</v>
      </c>
      <c r="D108" s="1198">
        <f t="shared" si="7"/>
        <v>45405</v>
      </c>
      <c r="E108" s="1199" t="s">
        <v>2753</v>
      </c>
      <c r="F108" s="1200" t="s">
        <v>2754</v>
      </c>
      <c r="G108" s="1197">
        <v>7</v>
      </c>
      <c r="H108" s="1201" t="s">
        <v>2240</v>
      </c>
      <c r="I108" s="1202">
        <v>9204</v>
      </c>
      <c r="J108" s="1203">
        <f t="shared" si="3"/>
        <v>64428</v>
      </c>
    </row>
    <row r="109" spans="2:14" x14ac:dyDescent="0.25">
      <c r="B109" s="1197">
        <v>98</v>
      </c>
      <c r="C109" s="1198">
        <v>45624</v>
      </c>
      <c r="D109" s="1198">
        <f t="shared" si="7"/>
        <v>45624</v>
      </c>
      <c r="E109" s="1199" t="s">
        <v>2755</v>
      </c>
      <c r="F109" s="1200" t="s">
        <v>2756</v>
      </c>
      <c r="G109" s="1197">
        <v>5</v>
      </c>
      <c r="H109" s="1201" t="s">
        <v>2240</v>
      </c>
      <c r="I109" s="1202">
        <v>57230</v>
      </c>
      <c r="J109" s="1203">
        <f t="shared" si="3"/>
        <v>286150</v>
      </c>
    </row>
    <row r="110" spans="2:14" x14ac:dyDescent="0.25">
      <c r="B110" s="1197">
        <v>99</v>
      </c>
      <c r="C110" s="1198">
        <v>45624</v>
      </c>
      <c r="D110" s="1198">
        <f t="shared" si="7"/>
        <v>45624</v>
      </c>
      <c r="E110" s="1199" t="s">
        <v>2757</v>
      </c>
      <c r="F110" s="1200" t="s">
        <v>2758</v>
      </c>
      <c r="G110" s="1197">
        <v>5</v>
      </c>
      <c r="H110" s="1201" t="s">
        <v>2240</v>
      </c>
      <c r="I110" s="1202">
        <v>57230</v>
      </c>
      <c r="J110" s="1203">
        <f t="shared" si="3"/>
        <v>286150</v>
      </c>
    </row>
    <row r="111" spans="2:14" x14ac:dyDescent="0.25">
      <c r="B111" s="1197">
        <v>100</v>
      </c>
      <c r="C111" s="1198">
        <v>45624</v>
      </c>
      <c r="D111" s="1198">
        <f t="shared" si="7"/>
        <v>45624</v>
      </c>
      <c r="E111" s="1199" t="s">
        <v>2759</v>
      </c>
      <c r="F111" s="1200" t="s">
        <v>2760</v>
      </c>
      <c r="G111" s="1197">
        <v>6</v>
      </c>
      <c r="H111" s="1201" t="s">
        <v>2240</v>
      </c>
      <c r="I111" s="1202">
        <v>46610</v>
      </c>
      <c r="J111" s="1203">
        <f t="shared" si="3"/>
        <v>279660</v>
      </c>
    </row>
    <row r="112" spans="2:14" x14ac:dyDescent="0.25">
      <c r="B112" s="1197">
        <v>101</v>
      </c>
      <c r="C112" s="1198">
        <v>45818</v>
      </c>
      <c r="D112" s="1198">
        <f t="shared" si="7"/>
        <v>45818</v>
      </c>
      <c r="E112" s="1199" t="s">
        <v>2761</v>
      </c>
      <c r="F112" s="1200" t="s">
        <v>2762</v>
      </c>
      <c r="G112" s="1197">
        <v>38</v>
      </c>
      <c r="H112" s="1201" t="s">
        <v>2240</v>
      </c>
      <c r="I112" s="1202">
        <v>7080</v>
      </c>
      <c r="J112" s="1203">
        <f t="shared" si="3"/>
        <v>269040</v>
      </c>
      <c r="N112" s="1205"/>
    </row>
    <row r="113" spans="2:14" x14ac:dyDescent="0.25">
      <c r="B113" s="1197">
        <v>102</v>
      </c>
      <c r="C113" s="1198">
        <v>45818</v>
      </c>
      <c r="D113" s="1198">
        <v>45818</v>
      </c>
      <c r="E113" s="1199" t="s">
        <v>2763</v>
      </c>
      <c r="F113" s="1200" t="s">
        <v>2764</v>
      </c>
      <c r="G113" s="1197">
        <v>9</v>
      </c>
      <c r="H113" s="1201" t="s">
        <v>2240</v>
      </c>
      <c r="I113" s="1202">
        <v>6690.6</v>
      </c>
      <c r="J113" s="1203">
        <f t="shared" si="3"/>
        <v>60215.4</v>
      </c>
      <c r="N113" s="1205"/>
    </row>
    <row r="114" spans="2:14" x14ac:dyDescent="0.25">
      <c r="B114" s="1197">
        <v>103</v>
      </c>
      <c r="C114" s="1198">
        <v>45818</v>
      </c>
      <c r="D114" s="1198">
        <v>45818</v>
      </c>
      <c r="E114" s="1199" t="s">
        <v>2765</v>
      </c>
      <c r="F114" s="1200" t="s">
        <v>2766</v>
      </c>
      <c r="G114" s="1197">
        <v>14</v>
      </c>
      <c r="H114" s="1201" t="s">
        <v>2240</v>
      </c>
      <c r="I114" s="1202">
        <v>6690.6</v>
      </c>
      <c r="J114" s="1203">
        <f t="shared" si="3"/>
        <v>93668.400000000009</v>
      </c>
      <c r="N114" s="1205"/>
    </row>
    <row r="115" spans="2:14" x14ac:dyDescent="0.25">
      <c r="B115" s="1197">
        <v>104</v>
      </c>
      <c r="C115" s="1198">
        <v>45818</v>
      </c>
      <c r="D115" s="1198">
        <v>45818</v>
      </c>
      <c r="E115" s="1199" t="s">
        <v>2767</v>
      </c>
      <c r="F115" s="1200" t="s">
        <v>2768</v>
      </c>
      <c r="G115" s="1197">
        <v>41</v>
      </c>
      <c r="H115" s="1201" t="s">
        <v>2240</v>
      </c>
      <c r="I115" s="1202">
        <v>9794</v>
      </c>
      <c r="J115" s="1203">
        <f t="shared" si="3"/>
        <v>401554</v>
      </c>
      <c r="N115" s="1205"/>
    </row>
    <row r="116" spans="2:14" x14ac:dyDescent="0.25">
      <c r="B116" s="1197">
        <v>105</v>
      </c>
      <c r="C116" s="1198">
        <v>45532</v>
      </c>
      <c r="D116" s="1198">
        <f>+C116</f>
        <v>45532</v>
      </c>
      <c r="E116" s="1199" t="s">
        <v>2769</v>
      </c>
      <c r="F116" s="1200" t="s">
        <v>2770</v>
      </c>
      <c r="G116" s="1197">
        <v>30</v>
      </c>
      <c r="H116" s="1201" t="s">
        <v>2240</v>
      </c>
      <c r="I116" s="1202">
        <v>5695.85</v>
      </c>
      <c r="J116" s="1203">
        <f t="shared" si="3"/>
        <v>170875.5</v>
      </c>
      <c r="N116" s="1205"/>
    </row>
    <row r="117" spans="2:14" x14ac:dyDescent="0.25">
      <c r="B117" s="1197">
        <v>106</v>
      </c>
      <c r="C117" s="1198">
        <v>45433</v>
      </c>
      <c r="D117" s="1198">
        <f>+C117</f>
        <v>45433</v>
      </c>
      <c r="E117" s="1199" t="s">
        <v>2771</v>
      </c>
      <c r="F117" s="1200" t="s">
        <v>2772</v>
      </c>
      <c r="G117" s="1197">
        <v>2</v>
      </c>
      <c r="H117" s="1201" t="s">
        <v>2240</v>
      </c>
      <c r="I117" s="1202">
        <v>21921.81</v>
      </c>
      <c r="J117" s="1203">
        <f t="shared" si="3"/>
        <v>43843.62</v>
      </c>
      <c r="N117" s="1205"/>
    </row>
    <row r="118" spans="2:14" x14ac:dyDescent="0.25">
      <c r="B118" s="1197">
        <v>107</v>
      </c>
      <c r="C118" s="1198">
        <v>45818</v>
      </c>
      <c r="D118" s="1198">
        <v>45818</v>
      </c>
      <c r="E118" s="1199" t="s">
        <v>2773</v>
      </c>
      <c r="F118" s="1200" t="s">
        <v>2774</v>
      </c>
      <c r="G118" s="1197">
        <v>15</v>
      </c>
      <c r="H118" s="1201" t="s">
        <v>2240</v>
      </c>
      <c r="I118" s="1202">
        <v>20939.099999999999</v>
      </c>
      <c r="J118" s="1203">
        <f t="shared" si="3"/>
        <v>314086.5</v>
      </c>
      <c r="N118" s="1205"/>
    </row>
    <row r="119" spans="2:14" x14ac:dyDescent="0.25">
      <c r="B119" s="1197">
        <v>108</v>
      </c>
      <c r="C119" s="1198">
        <v>45624</v>
      </c>
      <c r="D119" s="1198">
        <f>+C119</f>
        <v>45624</v>
      </c>
      <c r="E119" s="1199" t="s">
        <v>2775</v>
      </c>
      <c r="F119" s="1200" t="s">
        <v>2776</v>
      </c>
      <c r="G119" s="1197">
        <f>38-4</f>
        <v>34</v>
      </c>
      <c r="H119" s="1201" t="s">
        <v>2240</v>
      </c>
      <c r="I119" s="1202">
        <v>15309.41</v>
      </c>
      <c r="J119" s="1203">
        <f t="shared" si="3"/>
        <v>520519.94</v>
      </c>
      <c r="N119" s="1205"/>
    </row>
    <row r="120" spans="2:14" x14ac:dyDescent="0.25">
      <c r="B120" s="1197">
        <v>109</v>
      </c>
      <c r="C120" s="1198">
        <v>45818</v>
      </c>
      <c r="D120" s="1198">
        <v>45818</v>
      </c>
      <c r="E120" s="1199" t="s">
        <v>2777</v>
      </c>
      <c r="F120" s="1200" t="s">
        <v>2778</v>
      </c>
      <c r="G120" s="1197">
        <v>7</v>
      </c>
      <c r="H120" s="1201" t="s">
        <v>2240</v>
      </c>
      <c r="I120" s="1202">
        <v>17720.52</v>
      </c>
      <c r="J120" s="1203">
        <f t="shared" si="3"/>
        <v>124043.64</v>
      </c>
      <c r="N120" s="1205"/>
    </row>
    <row r="121" spans="2:14" x14ac:dyDescent="0.25">
      <c r="B121" s="1197">
        <v>110</v>
      </c>
      <c r="C121" s="1198">
        <v>45818</v>
      </c>
      <c r="D121" s="1198">
        <v>45818</v>
      </c>
      <c r="E121" s="1199" t="s">
        <v>2779</v>
      </c>
      <c r="F121" s="1200" t="s">
        <v>2780</v>
      </c>
      <c r="G121" s="1197">
        <v>12</v>
      </c>
      <c r="H121" s="1201" t="s">
        <v>2240</v>
      </c>
      <c r="I121" s="1202">
        <v>4720</v>
      </c>
      <c r="J121" s="1203">
        <f t="shared" si="3"/>
        <v>56640</v>
      </c>
      <c r="N121" s="1205"/>
    </row>
    <row r="122" spans="2:14" x14ac:dyDescent="0.25">
      <c r="B122" s="1197">
        <v>111</v>
      </c>
      <c r="C122" s="1198">
        <v>45818</v>
      </c>
      <c r="D122" s="1198">
        <v>45818</v>
      </c>
      <c r="E122" s="1199" t="s">
        <v>2781</v>
      </c>
      <c r="F122" s="1200" t="s">
        <v>2782</v>
      </c>
      <c r="G122" s="1197">
        <v>5</v>
      </c>
      <c r="H122" s="1201" t="s">
        <v>2240</v>
      </c>
      <c r="I122" s="1202">
        <v>15714.91</v>
      </c>
      <c r="J122" s="1203">
        <f t="shared" si="3"/>
        <v>78574.55</v>
      </c>
      <c r="N122" s="1205"/>
    </row>
    <row r="123" spans="2:14" x14ac:dyDescent="0.25">
      <c r="B123" s="1197">
        <v>112</v>
      </c>
      <c r="C123" s="1198">
        <v>45818</v>
      </c>
      <c r="D123" s="1198">
        <v>45818</v>
      </c>
      <c r="E123" s="1199" t="s">
        <v>2783</v>
      </c>
      <c r="F123" s="1200" t="s">
        <v>2784</v>
      </c>
      <c r="G123" s="1197">
        <v>14</v>
      </c>
      <c r="H123" s="1201" t="s">
        <v>2240</v>
      </c>
      <c r="I123" s="1202">
        <v>18764.099999999999</v>
      </c>
      <c r="J123" s="1203">
        <f t="shared" ref="J123:J149" si="8">G123*I123</f>
        <v>262697.39999999997</v>
      </c>
      <c r="N123" s="1205"/>
    </row>
    <row r="124" spans="2:14" x14ac:dyDescent="0.25">
      <c r="B124" s="1197">
        <v>113</v>
      </c>
      <c r="C124" s="1198">
        <v>45624</v>
      </c>
      <c r="D124" s="1198">
        <f t="shared" ref="D124:D149" si="9">+C124</f>
        <v>45624</v>
      </c>
      <c r="E124" s="1199" t="s">
        <v>2785</v>
      </c>
      <c r="F124" s="1200" t="s">
        <v>2786</v>
      </c>
      <c r="G124" s="1197">
        <v>33</v>
      </c>
      <c r="H124" s="1201" t="s">
        <v>2240</v>
      </c>
      <c r="I124" s="1202">
        <v>23826.03</v>
      </c>
      <c r="J124" s="1203">
        <f t="shared" si="8"/>
        <v>786258.99</v>
      </c>
      <c r="N124" s="1205"/>
    </row>
    <row r="125" spans="2:14" x14ac:dyDescent="0.25">
      <c r="B125" s="1197">
        <v>114</v>
      </c>
      <c r="C125" s="1198">
        <v>45624</v>
      </c>
      <c r="D125" s="1198">
        <f t="shared" si="9"/>
        <v>45624</v>
      </c>
      <c r="E125" s="1199" t="s">
        <v>2787</v>
      </c>
      <c r="F125" s="1200" t="s">
        <v>2788</v>
      </c>
      <c r="G125" s="1197">
        <v>8</v>
      </c>
      <c r="H125" s="1201" t="s">
        <v>2240</v>
      </c>
      <c r="I125" s="1202">
        <v>17139.11</v>
      </c>
      <c r="J125" s="1203">
        <f t="shared" si="8"/>
        <v>137112.88</v>
      </c>
      <c r="N125" s="1205"/>
    </row>
    <row r="126" spans="2:14" x14ac:dyDescent="0.25">
      <c r="B126" s="1197">
        <v>115</v>
      </c>
      <c r="C126" s="1198">
        <v>45624</v>
      </c>
      <c r="D126" s="1198">
        <f t="shared" si="9"/>
        <v>45624</v>
      </c>
      <c r="E126" s="1199" t="s">
        <v>2789</v>
      </c>
      <c r="F126" s="1200" t="s">
        <v>2790</v>
      </c>
      <c r="G126" s="1197">
        <v>17</v>
      </c>
      <c r="H126" s="1201" t="s">
        <v>2240</v>
      </c>
      <c r="I126" s="1202">
        <v>13938.75</v>
      </c>
      <c r="J126" s="1203">
        <f t="shared" si="8"/>
        <v>236958.75</v>
      </c>
      <c r="N126" s="1205"/>
    </row>
    <row r="127" spans="2:14" x14ac:dyDescent="0.25">
      <c r="B127" s="1197">
        <v>116</v>
      </c>
      <c r="C127" s="1198">
        <v>45370</v>
      </c>
      <c r="D127" s="1198">
        <f t="shared" si="9"/>
        <v>45370</v>
      </c>
      <c r="E127" s="1199" t="s">
        <v>2791</v>
      </c>
      <c r="F127" s="1200" t="s">
        <v>2792</v>
      </c>
      <c r="G127" s="1197">
        <v>7</v>
      </c>
      <c r="H127" s="1201" t="s">
        <v>2240</v>
      </c>
      <c r="I127" s="1202">
        <v>5310</v>
      </c>
      <c r="J127" s="1203">
        <f t="shared" si="8"/>
        <v>37170</v>
      </c>
      <c r="N127" s="1207"/>
    </row>
    <row r="128" spans="2:14" x14ac:dyDescent="0.25">
      <c r="B128" s="1197">
        <v>117</v>
      </c>
      <c r="C128" s="1198">
        <v>45784</v>
      </c>
      <c r="D128" s="1198">
        <f t="shared" si="9"/>
        <v>45784</v>
      </c>
      <c r="E128" s="1199" t="s">
        <v>2793</v>
      </c>
      <c r="F128" s="1200" t="s">
        <v>2794</v>
      </c>
      <c r="G128" s="1197">
        <v>55</v>
      </c>
      <c r="H128" s="1201" t="s">
        <v>2240</v>
      </c>
      <c r="I128" s="1202">
        <v>29500</v>
      </c>
      <c r="J128" s="1203">
        <f t="shared" si="8"/>
        <v>1622500</v>
      </c>
    </row>
    <row r="129" spans="2:14" x14ac:dyDescent="0.25">
      <c r="B129" s="1197">
        <v>118</v>
      </c>
      <c r="C129" s="1198">
        <v>45405</v>
      </c>
      <c r="D129" s="1198">
        <f t="shared" si="9"/>
        <v>45405</v>
      </c>
      <c r="E129" s="1199" t="s">
        <v>2795</v>
      </c>
      <c r="F129" s="1200" t="s">
        <v>2796</v>
      </c>
      <c r="G129" s="1197">
        <v>18</v>
      </c>
      <c r="H129" s="1201" t="s">
        <v>2240</v>
      </c>
      <c r="I129" s="1202">
        <v>1885</v>
      </c>
      <c r="J129" s="1203">
        <f t="shared" si="8"/>
        <v>33930</v>
      </c>
    </row>
    <row r="130" spans="2:14" x14ac:dyDescent="0.25">
      <c r="B130" s="1197">
        <v>119</v>
      </c>
      <c r="C130" s="1198">
        <v>45624</v>
      </c>
      <c r="D130" s="1198">
        <f t="shared" si="9"/>
        <v>45624</v>
      </c>
      <c r="E130" s="1199" t="s">
        <v>2797</v>
      </c>
      <c r="F130" s="1200" t="s">
        <v>2798</v>
      </c>
      <c r="G130" s="1197">
        <v>1</v>
      </c>
      <c r="H130" s="1201" t="s">
        <v>2240</v>
      </c>
      <c r="I130" s="1202">
        <v>15000</v>
      </c>
      <c r="J130" s="1203">
        <f t="shared" si="8"/>
        <v>15000</v>
      </c>
    </row>
    <row r="131" spans="2:14" x14ac:dyDescent="0.25">
      <c r="B131" s="1197">
        <v>120</v>
      </c>
      <c r="C131" s="1198">
        <v>45624</v>
      </c>
      <c r="D131" s="1198">
        <f t="shared" si="9"/>
        <v>45624</v>
      </c>
      <c r="E131" s="1199" t="s">
        <v>2799</v>
      </c>
      <c r="F131" s="1200" t="s">
        <v>2800</v>
      </c>
      <c r="G131" s="1197">
        <v>10</v>
      </c>
      <c r="H131" s="1201" t="s">
        <v>2240</v>
      </c>
      <c r="I131" s="1202">
        <v>1200</v>
      </c>
      <c r="J131" s="1203">
        <f t="shared" si="8"/>
        <v>12000</v>
      </c>
    </row>
    <row r="132" spans="2:14" x14ac:dyDescent="0.25">
      <c r="B132" s="1197">
        <v>121</v>
      </c>
      <c r="C132" s="1198">
        <v>45624</v>
      </c>
      <c r="D132" s="1198">
        <f t="shared" si="9"/>
        <v>45624</v>
      </c>
      <c r="E132" s="1199" t="s">
        <v>2801</v>
      </c>
      <c r="F132" s="1200" t="s">
        <v>2802</v>
      </c>
      <c r="G132" s="1197">
        <v>3</v>
      </c>
      <c r="H132" s="1201" t="s">
        <v>2240</v>
      </c>
      <c r="I132" s="1202">
        <v>1200</v>
      </c>
      <c r="J132" s="1203">
        <f t="shared" si="8"/>
        <v>3600</v>
      </c>
    </row>
    <row r="133" spans="2:14" x14ac:dyDescent="0.25">
      <c r="B133" s="1197">
        <v>122</v>
      </c>
      <c r="C133" s="1198">
        <v>43960</v>
      </c>
      <c r="D133" s="1198">
        <f t="shared" si="9"/>
        <v>43960</v>
      </c>
      <c r="E133" s="1199" t="s">
        <v>2803</v>
      </c>
      <c r="F133" s="1200" t="s">
        <v>2804</v>
      </c>
      <c r="G133" s="1197">
        <v>500</v>
      </c>
      <c r="H133" s="1201" t="s">
        <v>2240</v>
      </c>
      <c r="I133" s="1202">
        <v>5</v>
      </c>
      <c r="J133" s="1203">
        <f t="shared" si="8"/>
        <v>2500</v>
      </c>
    </row>
    <row r="134" spans="2:14" x14ac:dyDescent="0.25">
      <c r="B134" s="1197">
        <v>123</v>
      </c>
      <c r="C134" s="1198">
        <v>45405</v>
      </c>
      <c r="D134" s="1198">
        <f t="shared" si="9"/>
        <v>45405</v>
      </c>
      <c r="E134" s="1199" t="s">
        <v>2805</v>
      </c>
      <c r="F134" s="1200" t="s">
        <v>2806</v>
      </c>
      <c r="G134" s="1197">
        <v>1</v>
      </c>
      <c r="H134" s="1201" t="s">
        <v>2240</v>
      </c>
      <c r="I134" s="1202">
        <v>9204</v>
      </c>
      <c r="J134" s="1203">
        <f t="shared" si="8"/>
        <v>9204</v>
      </c>
    </row>
    <row r="135" spans="2:14" x14ac:dyDescent="0.25">
      <c r="B135" s="1197">
        <v>124</v>
      </c>
      <c r="C135" s="1198">
        <v>45405</v>
      </c>
      <c r="D135" s="1198">
        <f t="shared" si="9"/>
        <v>45405</v>
      </c>
      <c r="E135" s="1199" t="s">
        <v>2807</v>
      </c>
      <c r="F135" s="1200" t="s">
        <v>2808</v>
      </c>
      <c r="G135" s="1197">
        <v>3</v>
      </c>
      <c r="H135" s="1201" t="s">
        <v>2240</v>
      </c>
      <c r="I135" s="1202">
        <v>1450</v>
      </c>
      <c r="J135" s="1203">
        <f t="shared" si="8"/>
        <v>4350</v>
      </c>
    </row>
    <row r="136" spans="2:14" x14ac:dyDescent="0.25">
      <c r="B136" s="1197">
        <v>125</v>
      </c>
      <c r="C136" s="1198">
        <v>45400</v>
      </c>
      <c r="D136" s="1198">
        <f t="shared" si="9"/>
        <v>45400</v>
      </c>
      <c r="E136" s="1199" t="s">
        <v>2809</v>
      </c>
      <c r="F136" s="1200" t="s">
        <v>2810</v>
      </c>
      <c r="G136" s="1197">
        <v>43</v>
      </c>
      <c r="H136" s="1201" t="s">
        <v>2240</v>
      </c>
      <c r="I136" s="1202">
        <v>351.88</v>
      </c>
      <c r="J136" s="1203">
        <f t="shared" si="8"/>
        <v>15130.84</v>
      </c>
      <c r="N136" s="1205"/>
    </row>
    <row r="137" spans="2:14" x14ac:dyDescent="0.25">
      <c r="B137" s="1197">
        <v>126</v>
      </c>
      <c r="C137" s="1198">
        <v>45624</v>
      </c>
      <c r="D137" s="1198">
        <f t="shared" si="9"/>
        <v>45624</v>
      </c>
      <c r="E137" s="1199" t="s">
        <v>2811</v>
      </c>
      <c r="F137" s="1200" t="s">
        <v>2812</v>
      </c>
      <c r="G137" s="1197">
        <v>49</v>
      </c>
      <c r="H137" s="1201" t="s">
        <v>2240</v>
      </c>
      <c r="I137" s="1202">
        <v>1716.47</v>
      </c>
      <c r="J137" s="1203">
        <f t="shared" si="8"/>
        <v>84107.03</v>
      </c>
      <c r="N137" s="1205"/>
    </row>
    <row r="138" spans="2:14" x14ac:dyDescent="0.25">
      <c r="B138" s="1197">
        <v>127</v>
      </c>
      <c r="C138" s="1208">
        <v>45405</v>
      </c>
      <c r="D138" s="1208">
        <f t="shared" si="9"/>
        <v>45405</v>
      </c>
      <c r="E138" s="1199" t="s">
        <v>2813</v>
      </c>
      <c r="F138" s="1209" t="s">
        <v>2814</v>
      </c>
      <c r="G138" s="1210">
        <v>97</v>
      </c>
      <c r="H138" s="1211" t="s">
        <v>2240</v>
      </c>
      <c r="I138" s="1202">
        <v>4905.57</v>
      </c>
      <c r="J138" s="1203">
        <f t="shared" si="8"/>
        <v>475840.29</v>
      </c>
      <c r="N138" s="1205"/>
    </row>
    <row r="139" spans="2:14" x14ac:dyDescent="0.25">
      <c r="B139" s="1197">
        <v>128</v>
      </c>
      <c r="C139" s="1198">
        <v>45405</v>
      </c>
      <c r="D139" s="1198">
        <f t="shared" si="9"/>
        <v>45405</v>
      </c>
      <c r="E139" s="1199" t="s">
        <v>2815</v>
      </c>
      <c r="F139" s="1200" t="s">
        <v>2816</v>
      </c>
      <c r="G139" s="1197">
        <v>128</v>
      </c>
      <c r="H139" s="1201" t="s">
        <v>2240</v>
      </c>
      <c r="I139" s="1202">
        <v>4905.57</v>
      </c>
      <c r="J139" s="1203">
        <f t="shared" si="8"/>
        <v>627912.95999999996</v>
      </c>
      <c r="N139" s="1205"/>
    </row>
    <row r="140" spans="2:14" x14ac:dyDescent="0.25">
      <c r="B140" s="1197">
        <v>129</v>
      </c>
      <c r="C140" s="1198">
        <v>45405</v>
      </c>
      <c r="D140" s="1198">
        <f t="shared" si="9"/>
        <v>45405</v>
      </c>
      <c r="E140" s="1199" t="s">
        <v>2817</v>
      </c>
      <c r="F140" s="1200" t="s">
        <v>2818</v>
      </c>
      <c r="G140" s="1197">
        <v>4</v>
      </c>
      <c r="H140" s="1201" t="s">
        <v>2240</v>
      </c>
      <c r="I140" s="1202">
        <v>5723</v>
      </c>
      <c r="J140" s="1203">
        <f t="shared" si="8"/>
        <v>22892</v>
      </c>
      <c r="N140" s="1205"/>
    </row>
    <row r="141" spans="2:14" x14ac:dyDescent="0.25">
      <c r="B141" s="1197">
        <v>130</v>
      </c>
      <c r="C141" s="1198">
        <v>45370</v>
      </c>
      <c r="D141" s="1198">
        <f t="shared" si="9"/>
        <v>45370</v>
      </c>
      <c r="E141" s="1199" t="s">
        <v>2819</v>
      </c>
      <c r="F141" s="1200" t="s">
        <v>2820</v>
      </c>
      <c r="G141" s="1197">
        <v>170</v>
      </c>
      <c r="H141" s="1201" t="s">
        <v>2240</v>
      </c>
      <c r="I141" s="1202">
        <v>98</v>
      </c>
      <c r="J141" s="1203">
        <f t="shared" si="8"/>
        <v>16660</v>
      </c>
      <c r="N141" s="1205"/>
    </row>
    <row r="142" spans="2:14" x14ac:dyDescent="0.25">
      <c r="B142" s="1197">
        <v>131</v>
      </c>
      <c r="C142" s="1198">
        <v>45370</v>
      </c>
      <c r="D142" s="1198">
        <f t="shared" si="9"/>
        <v>45370</v>
      </c>
      <c r="E142" s="1199" t="s">
        <v>2821</v>
      </c>
      <c r="F142" s="1200" t="s">
        <v>2822</v>
      </c>
      <c r="G142" s="1197">
        <v>45</v>
      </c>
      <c r="H142" s="1201" t="s">
        <v>2240</v>
      </c>
      <c r="I142" s="1202">
        <v>115</v>
      </c>
      <c r="J142" s="1203">
        <f t="shared" si="8"/>
        <v>5175</v>
      </c>
      <c r="N142" s="1205"/>
    </row>
    <row r="143" spans="2:14" x14ac:dyDescent="0.25">
      <c r="B143" s="1197">
        <v>132</v>
      </c>
      <c r="C143" s="1198">
        <v>45370</v>
      </c>
      <c r="D143" s="1198">
        <f t="shared" si="9"/>
        <v>45370</v>
      </c>
      <c r="E143" s="1199" t="s">
        <v>2823</v>
      </c>
      <c r="F143" s="1200" t="s">
        <v>2824</v>
      </c>
      <c r="G143" s="1197">
        <v>8</v>
      </c>
      <c r="H143" s="1201" t="s">
        <v>2240</v>
      </c>
      <c r="I143" s="1202">
        <v>350</v>
      </c>
      <c r="J143" s="1203">
        <f t="shared" si="8"/>
        <v>2800</v>
      </c>
      <c r="N143" s="1205"/>
    </row>
    <row r="144" spans="2:14" x14ac:dyDescent="0.25">
      <c r="B144" s="1197">
        <v>133</v>
      </c>
      <c r="C144" s="1198">
        <v>45405</v>
      </c>
      <c r="D144" s="1198">
        <f t="shared" si="9"/>
        <v>45405</v>
      </c>
      <c r="E144" s="1199" t="s">
        <v>2825</v>
      </c>
      <c r="F144" s="1200" t="s">
        <v>2826</v>
      </c>
      <c r="G144" s="1197">
        <v>1</v>
      </c>
      <c r="H144" s="1201" t="s">
        <v>2240</v>
      </c>
      <c r="I144" s="1202">
        <v>5200</v>
      </c>
      <c r="J144" s="1203">
        <f t="shared" si="8"/>
        <v>5200</v>
      </c>
      <c r="N144" s="1205"/>
    </row>
    <row r="145" spans="2:14" x14ac:dyDescent="0.25">
      <c r="B145" s="1197">
        <v>134</v>
      </c>
      <c r="C145" s="1198">
        <v>45405</v>
      </c>
      <c r="D145" s="1198">
        <f t="shared" si="9"/>
        <v>45405</v>
      </c>
      <c r="E145" s="1199" t="s">
        <v>2827</v>
      </c>
      <c r="F145" s="1200" t="s">
        <v>2828</v>
      </c>
      <c r="G145" s="1197">
        <v>3</v>
      </c>
      <c r="H145" s="1201" t="s">
        <v>2240</v>
      </c>
      <c r="I145" s="1202">
        <v>5200</v>
      </c>
      <c r="J145" s="1203">
        <f t="shared" si="8"/>
        <v>15600</v>
      </c>
      <c r="N145" s="1205"/>
    </row>
    <row r="146" spans="2:14" x14ac:dyDescent="0.25">
      <c r="B146" s="1197">
        <v>135</v>
      </c>
      <c r="C146" s="1198">
        <v>45405</v>
      </c>
      <c r="D146" s="1198">
        <f t="shared" si="9"/>
        <v>45405</v>
      </c>
      <c r="E146" s="1199" t="s">
        <v>2829</v>
      </c>
      <c r="F146" s="1200" t="s">
        <v>2830</v>
      </c>
      <c r="G146" s="1197">
        <v>5</v>
      </c>
      <c r="H146" s="1201" t="s">
        <v>2240</v>
      </c>
      <c r="I146" s="1202">
        <v>2714</v>
      </c>
      <c r="J146" s="1203">
        <f t="shared" si="8"/>
        <v>13570</v>
      </c>
      <c r="N146" s="1205"/>
    </row>
    <row r="147" spans="2:14" x14ac:dyDescent="0.25">
      <c r="B147" s="1197">
        <v>136</v>
      </c>
      <c r="C147" s="1198">
        <v>45405</v>
      </c>
      <c r="D147" s="1198">
        <f t="shared" si="9"/>
        <v>45405</v>
      </c>
      <c r="E147" s="1199" t="s">
        <v>2831</v>
      </c>
      <c r="F147" s="1200" t="s">
        <v>2832</v>
      </c>
      <c r="G147" s="1197">
        <v>10</v>
      </c>
      <c r="H147" s="1201" t="s">
        <v>2240</v>
      </c>
      <c r="I147" s="1202">
        <v>1587.1</v>
      </c>
      <c r="J147" s="1203">
        <f t="shared" si="8"/>
        <v>15871</v>
      </c>
      <c r="N147" s="1205"/>
    </row>
    <row r="148" spans="2:14" x14ac:dyDescent="0.25">
      <c r="B148" s="1197">
        <v>137</v>
      </c>
      <c r="C148" s="1198">
        <v>45785</v>
      </c>
      <c r="D148" s="1198">
        <f t="shared" si="9"/>
        <v>45785</v>
      </c>
      <c r="E148" s="1199" t="s">
        <v>2833</v>
      </c>
      <c r="F148" s="1200" t="s">
        <v>2834</v>
      </c>
      <c r="G148" s="1197">
        <v>2</v>
      </c>
      <c r="H148" s="1201" t="s">
        <v>2240</v>
      </c>
      <c r="I148" s="1202">
        <v>2053.1999999999998</v>
      </c>
      <c r="J148" s="1203">
        <f t="shared" si="8"/>
        <v>4106.3999999999996</v>
      </c>
      <c r="N148" s="1205"/>
    </row>
    <row r="149" spans="2:14" x14ac:dyDescent="0.25">
      <c r="B149" s="1197">
        <v>138</v>
      </c>
      <c r="C149" s="1198">
        <v>45405</v>
      </c>
      <c r="D149" s="1198">
        <f t="shared" si="9"/>
        <v>45405</v>
      </c>
      <c r="E149" s="1199" t="s">
        <v>2835</v>
      </c>
      <c r="F149" s="1200" t="s">
        <v>2836</v>
      </c>
      <c r="G149" s="1197">
        <v>8</v>
      </c>
      <c r="H149" s="1201" t="s">
        <v>2240</v>
      </c>
      <c r="I149" s="1202">
        <v>1587.1</v>
      </c>
      <c r="J149" s="1203">
        <f t="shared" si="8"/>
        <v>12696.8</v>
      </c>
      <c r="N149" s="1205"/>
    </row>
    <row r="150" spans="2:14" x14ac:dyDescent="0.25">
      <c r="B150" s="1212"/>
      <c r="C150" s="1193"/>
      <c r="D150" s="1193"/>
      <c r="E150" s="1193"/>
      <c r="F150" s="1213"/>
      <c r="G150" s="1193"/>
      <c r="H150" s="1212"/>
      <c r="I150" s="1214" t="s">
        <v>2425</v>
      </c>
      <c r="J150" s="1215">
        <f>SUM(J12:J149)</f>
        <v>14577435.130000001</v>
      </c>
      <c r="N150" s="1205"/>
    </row>
    <row r="151" spans="2:14" x14ac:dyDescent="0.25">
      <c r="B151" s="1212"/>
      <c r="C151" s="1193"/>
      <c r="D151" s="1193"/>
      <c r="E151" s="1212"/>
      <c r="F151" s="1216"/>
      <c r="G151" s="1212"/>
      <c r="H151" s="1212"/>
      <c r="I151" s="1217"/>
      <c r="J151" s="1217"/>
      <c r="N151" s="1205"/>
    </row>
    <row r="152" spans="2:14" x14ac:dyDescent="0.25">
      <c r="B152" s="1212"/>
      <c r="C152" s="1193"/>
      <c r="D152" s="1193"/>
      <c r="E152" s="1212"/>
      <c r="F152" s="1213"/>
      <c r="G152" s="1212"/>
      <c r="H152" s="1212"/>
      <c r="I152" s="1217"/>
      <c r="J152" s="1217"/>
      <c r="N152" s="1205"/>
    </row>
    <row r="153" spans="2:14" x14ac:dyDescent="0.25">
      <c r="B153" s="1212"/>
      <c r="C153" s="1193"/>
      <c r="D153" s="1193"/>
      <c r="E153" s="1212"/>
      <c r="F153" s="1213"/>
      <c r="G153" s="1212"/>
      <c r="H153" s="1212"/>
      <c r="I153" s="1217"/>
      <c r="J153" s="1217"/>
      <c r="N153" s="1205"/>
    </row>
    <row r="154" spans="2:14" x14ac:dyDescent="0.25">
      <c r="B154" s="1729" t="s">
        <v>2837</v>
      </c>
      <c r="C154" s="1729"/>
      <c r="D154" s="1729"/>
      <c r="E154" s="1729"/>
      <c r="F154" s="1729"/>
      <c r="G154" s="1729"/>
      <c r="H154" s="1729"/>
      <c r="I154" s="1729"/>
      <c r="J154" s="1729"/>
      <c r="N154" s="1205"/>
    </row>
    <row r="155" spans="2:14" ht="15.75" x14ac:dyDescent="0.25">
      <c r="B155" s="1719" t="s">
        <v>2427</v>
      </c>
      <c r="C155" s="1719"/>
      <c r="D155" s="1719"/>
      <c r="E155" s="1719"/>
      <c r="F155" s="1719"/>
      <c r="G155" s="1719"/>
      <c r="H155" s="1719"/>
      <c r="I155" s="1719"/>
      <c r="J155" s="1719"/>
      <c r="N155" s="1205"/>
    </row>
    <row r="156" spans="2:14" x14ac:dyDescent="0.25">
      <c r="B156" s="1720" t="s">
        <v>2428</v>
      </c>
      <c r="C156" s="1720"/>
      <c r="D156" s="1720"/>
      <c r="E156" s="1720"/>
      <c r="F156" s="1720"/>
      <c r="G156" s="1720"/>
      <c r="H156" s="1720"/>
      <c r="I156" s="1720"/>
      <c r="J156" s="1720"/>
      <c r="N156" s="1205"/>
    </row>
    <row r="157" spans="2:14" x14ac:dyDescent="0.25">
      <c r="B157" s="1721" t="s">
        <v>2429</v>
      </c>
      <c r="C157" s="1721"/>
      <c r="D157" s="1721"/>
      <c r="E157" s="1721"/>
      <c r="F157" s="1721"/>
      <c r="G157" s="1721"/>
      <c r="H157" s="1721"/>
      <c r="I157" s="1721"/>
      <c r="J157" s="1721"/>
      <c r="N157" s="1205"/>
    </row>
    <row r="158" spans="2:14" x14ac:dyDescent="0.25">
      <c r="B158" s="1722"/>
      <c r="C158" s="1722"/>
      <c r="D158" s="1722"/>
      <c r="E158" s="1722"/>
      <c r="F158" s="1722"/>
      <c r="G158" s="1722"/>
      <c r="H158" s="1722"/>
      <c r="I158" s="1722"/>
      <c r="J158" s="1722"/>
      <c r="N158" s="1205"/>
    </row>
    <row r="159" spans="2:14" x14ac:dyDescent="0.25">
      <c r="N159" s="1205"/>
    </row>
    <row r="160" spans="2:14" x14ac:dyDescent="0.25">
      <c r="N160" s="1205"/>
    </row>
    <row r="161" spans="14:14" x14ac:dyDescent="0.25">
      <c r="N161" s="1205"/>
    </row>
    <row r="162" spans="14:14" x14ac:dyDescent="0.25">
      <c r="N162" s="1205"/>
    </row>
    <row r="163" spans="14:14" x14ac:dyDescent="0.25">
      <c r="N163" s="1205"/>
    </row>
    <row r="164" spans="14:14" x14ac:dyDescent="0.25">
      <c r="N164" s="1205"/>
    </row>
    <row r="165" spans="14:14" x14ac:dyDescent="0.25">
      <c r="N165" s="1205"/>
    </row>
    <row r="166" spans="14:14" x14ac:dyDescent="0.25">
      <c r="N166" s="1205"/>
    </row>
    <row r="167" spans="14:14" x14ac:dyDescent="0.25">
      <c r="N167" s="1205"/>
    </row>
    <row r="168" spans="14:14" x14ac:dyDescent="0.25">
      <c r="N168" s="1205"/>
    </row>
    <row r="169" spans="14:14" x14ac:dyDescent="0.25">
      <c r="N169" s="1205"/>
    </row>
    <row r="170" spans="14:14" x14ac:dyDescent="0.25">
      <c r="N170" s="1205"/>
    </row>
    <row r="171" spans="14:14" x14ac:dyDescent="0.25">
      <c r="N171" s="1205"/>
    </row>
    <row r="172" spans="14:14" x14ac:dyDescent="0.25">
      <c r="N172" s="1205"/>
    </row>
    <row r="173" spans="14:14" x14ac:dyDescent="0.25">
      <c r="N173" s="1205"/>
    </row>
    <row r="174" spans="14:14" x14ac:dyDescent="0.25">
      <c r="N174" s="1205"/>
    </row>
    <row r="175" spans="14:14" x14ac:dyDescent="0.25">
      <c r="N175" s="1205"/>
    </row>
    <row r="176" spans="14:14" x14ac:dyDescent="0.25">
      <c r="N176" s="1205"/>
    </row>
    <row r="177" spans="14:14" x14ac:dyDescent="0.25">
      <c r="N177" s="1205"/>
    </row>
    <row r="178" spans="14:14" x14ac:dyDescent="0.25">
      <c r="N178" s="1205"/>
    </row>
    <row r="179" spans="14:14" x14ac:dyDescent="0.25">
      <c r="N179" s="1205"/>
    </row>
    <row r="180" spans="14:14" x14ac:dyDescent="0.25">
      <c r="N180" s="1205"/>
    </row>
    <row r="181" spans="14:14" x14ac:dyDescent="0.25">
      <c r="N181" s="1205"/>
    </row>
    <row r="182" spans="14:14" x14ac:dyDescent="0.25">
      <c r="N182" s="1205"/>
    </row>
    <row r="183" spans="14:14" x14ac:dyDescent="0.25">
      <c r="N183" s="1205"/>
    </row>
    <row r="184" spans="14:14" x14ac:dyDescent="0.25">
      <c r="N184" s="1205"/>
    </row>
    <row r="185" spans="14:14" x14ac:dyDescent="0.25">
      <c r="N185" s="1205"/>
    </row>
    <row r="186" spans="14:14" x14ac:dyDescent="0.25">
      <c r="N186" s="1205"/>
    </row>
    <row r="187" spans="14:14" x14ac:dyDescent="0.25">
      <c r="N187" s="1205"/>
    </row>
    <row r="188" spans="14:14" x14ac:dyDescent="0.25">
      <c r="N188" s="1205"/>
    </row>
    <row r="189" spans="14:14" x14ac:dyDescent="0.25">
      <c r="N189" s="1205"/>
    </row>
    <row r="190" spans="14:14" x14ac:dyDescent="0.25">
      <c r="N190" s="1205"/>
    </row>
    <row r="191" spans="14:14" x14ac:dyDescent="0.25">
      <c r="N191" s="1205"/>
    </row>
    <row r="192" spans="14:14" x14ac:dyDescent="0.25">
      <c r="N192" s="1205"/>
    </row>
    <row r="193" spans="14:14" x14ac:dyDescent="0.25">
      <c r="N193" s="1205"/>
    </row>
    <row r="194" spans="14:14" x14ac:dyDescent="0.25">
      <c r="N194" s="1205"/>
    </row>
    <row r="195" spans="14:14" x14ac:dyDescent="0.25">
      <c r="N195" s="1205"/>
    </row>
    <row r="196" spans="14:14" x14ac:dyDescent="0.25">
      <c r="N196" s="1205"/>
    </row>
    <row r="197" spans="14:14" x14ac:dyDescent="0.25">
      <c r="N197" s="1205"/>
    </row>
    <row r="198" spans="14:14" x14ac:dyDescent="0.25">
      <c r="N198" s="1205"/>
    </row>
    <row r="199" spans="14:14" x14ac:dyDescent="0.25">
      <c r="N199" s="1205"/>
    </row>
    <row r="200" spans="14:14" x14ac:dyDescent="0.25">
      <c r="N200" s="1205"/>
    </row>
    <row r="201" spans="14:14" x14ac:dyDescent="0.25">
      <c r="N201" s="1205"/>
    </row>
    <row r="202" spans="14:14" x14ac:dyDescent="0.25">
      <c r="N202" s="1205"/>
    </row>
    <row r="203" spans="14:14" x14ac:dyDescent="0.25">
      <c r="N203" s="1205"/>
    </row>
    <row r="204" spans="14:14" x14ac:dyDescent="0.25">
      <c r="N204" s="1205"/>
    </row>
    <row r="205" spans="14:14" x14ac:dyDescent="0.25">
      <c r="N205" s="1205"/>
    </row>
    <row r="206" spans="14:14" x14ac:dyDescent="0.25">
      <c r="N206" s="1205"/>
    </row>
    <row r="207" spans="14:14" x14ac:dyDescent="0.25">
      <c r="N207" s="1205"/>
    </row>
    <row r="208" spans="14:14" x14ac:dyDescent="0.25">
      <c r="N208" s="1205"/>
    </row>
    <row r="209" spans="14:14" x14ac:dyDescent="0.25">
      <c r="N209" s="1205"/>
    </row>
    <row r="210" spans="14:14" x14ac:dyDescent="0.25">
      <c r="N210" s="1205"/>
    </row>
    <row r="211" spans="14:14" x14ac:dyDescent="0.25">
      <c r="N211" s="1205"/>
    </row>
    <row r="212" spans="14:14" x14ac:dyDescent="0.25">
      <c r="N212" s="1205"/>
    </row>
    <row r="213" spans="14:14" x14ac:dyDescent="0.25">
      <c r="N213" s="1205"/>
    </row>
    <row r="214" spans="14:14" x14ac:dyDescent="0.25">
      <c r="N214" s="1205"/>
    </row>
    <row r="215" spans="14:14" x14ac:dyDescent="0.25">
      <c r="N215" s="1205"/>
    </row>
    <row r="216" spans="14:14" x14ac:dyDescent="0.25">
      <c r="N216" s="1205"/>
    </row>
    <row r="217" spans="14:14" x14ac:dyDescent="0.25">
      <c r="N217" s="1205"/>
    </row>
    <row r="218" spans="14:14" x14ac:dyDescent="0.25">
      <c r="N218" s="1205"/>
    </row>
    <row r="219" spans="14:14" x14ac:dyDescent="0.25">
      <c r="N219" s="1205"/>
    </row>
    <row r="220" spans="14:14" x14ac:dyDescent="0.25">
      <c r="N220" s="1205"/>
    </row>
    <row r="221" spans="14:14" x14ac:dyDescent="0.25">
      <c r="N221" s="1205"/>
    </row>
    <row r="222" spans="14:14" x14ac:dyDescent="0.25">
      <c r="N222" s="1205"/>
    </row>
    <row r="223" spans="14:14" x14ac:dyDescent="0.25">
      <c r="N223" s="1205"/>
    </row>
    <row r="224" spans="14:14" x14ac:dyDescent="0.25">
      <c r="N224" s="1205"/>
    </row>
    <row r="225" spans="14:14" x14ac:dyDescent="0.25">
      <c r="N225" s="1205"/>
    </row>
    <row r="226" spans="14:14" x14ac:dyDescent="0.25">
      <c r="N226" s="1205"/>
    </row>
    <row r="227" spans="14:14" x14ac:dyDescent="0.25">
      <c r="N227" s="1205"/>
    </row>
    <row r="228" spans="14:14" x14ac:dyDescent="0.25">
      <c r="N228" s="1205"/>
    </row>
    <row r="229" spans="14:14" x14ac:dyDescent="0.25">
      <c r="N229" s="1205"/>
    </row>
    <row r="230" spans="14:14" x14ac:dyDescent="0.25">
      <c r="N230" s="1205"/>
    </row>
    <row r="231" spans="14:14" x14ac:dyDescent="0.25">
      <c r="N231" s="1205"/>
    </row>
    <row r="232" spans="14:14" x14ac:dyDescent="0.25">
      <c r="N232" s="1205"/>
    </row>
    <row r="233" spans="14:14" x14ac:dyDescent="0.25">
      <c r="N233" s="1205"/>
    </row>
    <row r="234" spans="14:14" x14ac:dyDescent="0.25">
      <c r="N234" s="1205"/>
    </row>
    <row r="235" spans="14:14" x14ac:dyDescent="0.25">
      <c r="N235" s="1205"/>
    </row>
    <row r="236" spans="14:14" x14ac:dyDescent="0.25">
      <c r="N236" s="1205"/>
    </row>
    <row r="237" spans="14:14" x14ac:dyDescent="0.25">
      <c r="N237" s="1205"/>
    </row>
    <row r="238" spans="14:14" x14ac:dyDescent="0.25">
      <c r="N238" s="1205"/>
    </row>
    <row r="239" spans="14:14" x14ac:dyDescent="0.25">
      <c r="N239" s="1205"/>
    </row>
    <row r="240" spans="14:14" x14ac:dyDescent="0.25">
      <c r="N240" s="1205"/>
    </row>
    <row r="241" spans="14:14" x14ac:dyDescent="0.25">
      <c r="N241" s="1205"/>
    </row>
    <row r="242" spans="14:14" x14ac:dyDescent="0.25">
      <c r="N242" s="1205"/>
    </row>
    <row r="243" spans="14:14" x14ac:dyDescent="0.25">
      <c r="N243" s="1205"/>
    </row>
    <row r="244" spans="14:14" x14ac:dyDescent="0.25">
      <c r="N244" s="1205"/>
    </row>
  </sheetData>
  <mergeCells count="10">
    <mergeCell ref="B155:J155"/>
    <mergeCell ref="B156:J156"/>
    <mergeCell ref="B157:J157"/>
    <mergeCell ref="B158:J158"/>
    <mergeCell ref="B7:J7"/>
    <mergeCell ref="B8:J8"/>
    <mergeCell ref="B9:J9"/>
    <mergeCell ref="B10:J10"/>
    <mergeCell ref="G11:H11"/>
    <mergeCell ref="B154:J154"/>
  </mergeCells>
  <conditionalFormatting sqref="F12">
    <cfRule type="duplicateValues" dxfId="6" priority="2"/>
    <cfRule type="duplicateValues" dxfId="5" priority="3"/>
  </conditionalFormatting>
  <conditionalFormatting sqref="F13:F149">
    <cfRule type="duplicateValues" dxfId="4" priority="6"/>
    <cfRule type="duplicateValues" dxfId="3" priority="7"/>
  </conditionalFormatting>
  <conditionalFormatting sqref="F152:F153 F150 F1:F11 F158">
    <cfRule type="duplicateValues" dxfId="2" priority="4"/>
  </conditionalFormatting>
  <conditionalFormatting sqref="F152:F153">
    <cfRule type="duplicateValues" dxfId="1" priority="5"/>
  </conditionalFormatting>
  <conditionalFormatting sqref="F155:F157">
    <cfRule type="duplicateValues" dxfId="0" priority="1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0244-9287-419E-8763-5AE2048DBA97}">
  <sheetPr>
    <pageSetUpPr fitToPage="1"/>
  </sheetPr>
  <dimension ref="A1:I28"/>
  <sheetViews>
    <sheetView workbookViewId="0">
      <selection activeCell="J9" sqref="J1:J1048576"/>
    </sheetView>
  </sheetViews>
  <sheetFormatPr baseColWidth="10" defaultRowHeight="15" x14ac:dyDescent="0.25"/>
  <cols>
    <col min="1" max="1" width="5.5703125" customWidth="1"/>
    <col min="2" max="2" width="14.28515625" customWidth="1"/>
    <col min="3" max="3" width="15.5703125" customWidth="1"/>
    <col min="4" max="4" width="15.140625" customWidth="1"/>
    <col min="5" max="5" width="35.7109375" customWidth="1"/>
    <col min="6" max="6" width="15.28515625" customWidth="1"/>
    <col min="7" max="7" width="13.7109375" customWidth="1"/>
    <col min="9" max="9" width="18" customWidth="1"/>
  </cols>
  <sheetData>
    <row r="1" spans="1:9" x14ac:dyDescent="0.25">
      <c r="A1" s="1039"/>
      <c r="B1" s="1040"/>
      <c r="C1" s="1040"/>
      <c r="D1" s="1040"/>
      <c r="E1" s="1041"/>
      <c r="F1" s="1040"/>
      <c r="G1" s="1040"/>
      <c r="H1" s="1040"/>
      <c r="I1" s="1041"/>
    </row>
    <row r="2" spans="1:9" x14ac:dyDescent="0.25">
      <c r="A2" s="1043"/>
      <c r="B2" s="1044"/>
      <c r="C2" s="1044"/>
      <c r="D2" s="1045"/>
      <c r="E2" s="1046"/>
      <c r="F2" s="1044"/>
      <c r="G2" s="1044"/>
      <c r="H2" s="1044"/>
      <c r="I2" s="1047"/>
    </row>
    <row r="3" spans="1:9" ht="18.75" x14ac:dyDescent="0.3">
      <c r="A3" s="1676"/>
      <c r="B3" s="1676"/>
      <c r="C3" s="1676"/>
      <c r="D3" s="1676"/>
      <c r="E3" s="1676"/>
      <c r="F3" s="1676"/>
      <c r="G3" s="1676"/>
      <c r="H3" s="1676"/>
      <c r="I3" s="1676"/>
    </row>
    <row r="4" spans="1:9" ht="18.75" x14ac:dyDescent="0.3">
      <c r="A4" s="1679"/>
      <c r="B4" s="1679"/>
      <c r="C4" s="1679"/>
      <c r="D4" s="1679"/>
      <c r="E4" s="1679"/>
      <c r="F4" s="1679"/>
      <c r="G4" s="1679"/>
      <c r="H4" s="1679"/>
      <c r="I4" s="1679"/>
    </row>
    <row r="5" spans="1:9" ht="15.75" x14ac:dyDescent="0.25">
      <c r="A5" s="1682"/>
      <c r="B5" s="1682"/>
      <c r="C5" s="1682"/>
      <c r="D5" s="1682"/>
      <c r="E5" s="1682"/>
      <c r="F5" s="1682"/>
      <c r="G5" s="1682"/>
      <c r="H5" s="1682"/>
      <c r="I5" s="1682"/>
    </row>
    <row r="6" spans="1:9" ht="15.75" x14ac:dyDescent="0.25">
      <c r="A6" s="1685"/>
      <c r="B6" s="1685"/>
      <c r="C6" s="1685"/>
      <c r="D6" s="1685"/>
      <c r="E6" s="1685"/>
      <c r="F6" s="1685"/>
      <c r="G6" s="1685"/>
      <c r="H6" s="1685"/>
      <c r="I6" s="1685"/>
    </row>
    <row r="7" spans="1:9" ht="15.75" x14ac:dyDescent="0.25">
      <c r="A7" s="1688"/>
      <c r="B7" s="1688"/>
      <c r="C7" s="1688"/>
      <c r="D7" s="1688"/>
      <c r="E7" s="1688"/>
      <c r="F7" s="1688"/>
      <c r="G7" s="1688"/>
      <c r="H7" s="1688"/>
      <c r="I7" s="1688"/>
    </row>
    <row r="8" spans="1:9" ht="18.75" x14ac:dyDescent="0.3">
      <c r="A8" s="1050"/>
      <c r="B8" s="1051"/>
      <c r="C8" s="1052" t="s">
        <v>102</v>
      </c>
      <c r="D8" s="1690" t="s">
        <v>2840</v>
      </c>
      <c r="E8" s="1690"/>
      <c r="F8" s="1052" t="s">
        <v>21</v>
      </c>
      <c r="G8" s="1053">
        <v>45838</v>
      </c>
      <c r="H8" s="182"/>
      <c r="I8" s="1054"/>
    </row>
    <row r="9" spans="1:9" ht="18.75" x14ac:dyDescent="0.3">
      <c r="A9" s="1050"/>
      <c r="B9" s="1051"/>
      <c r="C9" s="1052"/>
      <c r="D9" s="1055"/>
      <c r="E9" s="1055"/>
      <c r="F9" s="1052"/>
      <c r="G9" s="1056"/>
      <c r="H9" s="182"/>
      <c r="I9" s="1054"/>
    </row>
    <row r="10" spans="1:9" ht="18.75" x14ac:dyDescent="0.3">
      <c r="A10" s="1050"/>
      <c r="B10" s="1052" t="s">
        <v>23</v>
      </c>
      <c r="C10" s="1219" t="s">
        <v>6</v>
      </c>
      <c r="D10" s="1052" t="s">
        <v>103</v>
      </c>
      <c r="E10" s="1219" t="s">
        <v>8</v>
      </c>
      <c r="F10" s="1052" t="s">
        <v>25</v>
      </c>
      <c r="G10" s="1219" t="s">
        <v>10</v>
      </c>
      <c r="H10" s="1052" t="s">
        <v>26</v>
      </c>
      <c r="I10" s="1219" t="s">
        <v>12</v>
      </c>
    </row>
    <row r="11" spans="1:9" ht="18.75" x14ac:dyDescent="0.3">
      <c r="A11" s="1050"/>
      <c r="B11" s="1051"/>
      <c r="C11" s="1051"/>
      <c r="D11" s="1051"/>
      <c r="E11" s="1058"/>
      <c r="F11" s="1051"/>
      <c r="G11" s="1051"/>
      <c r="H11" s="15"/>
      <c r="I11" s="1059"/>
    </row>
    <row r="12" spans="1:9" ht="30" x14ac:dyDescent="0.3">
      <c r="A12" s="1050"/>
      <c r="B12" s="1060" t="s">
        <v>2176</v>
      </c>
      <c r="C12" s="1691"/>
      <c r="D12" s="1691"/>
      <c r="E12" s="1692" t="s">
        <v>2177</v>
      </c>
      <c r="F12" s="1693"/>
      <c r="G12" s="1220" t="s">
        <v>2194</v>
      </c>
      <c r="H12" s="15"/>
      <c r="I12" s="1059"/>
    </row>
    <row r="13" spans="1:9" ht="18.75" x14ac:dyDescent="0.3">
      <c r="A13" s="1050"/>
      <c r="B13" s="1049"/>
      <c r="C13" s="1049"/>
      <c r="D13" s="1049"/>
      <c r="E13" s="1058"/>
      <c r="F13" s="1049"/>
      <c r="G13" s="1049"/>
      <c r="H13" s="15"/>
      <c r="I13" s="1059"/>
    </row>
    <row r="14" spans="1:9" ht="42.75" x14ac:dyDescent="0.25">
      <c r="A14" s="1221" t="s">
        <v>1584</v>
      </c>
      <c r="B14" s="1222" t="s">
        <v>1545</v>
      </c>
      <c r="C14" s="1223" t="s">
        <v>1544</v>
      </c>
      <c r="D14" s="1222" t="s">
        <v>252</v>
      </c>
      <c r="E14" s="1224" t="s">
        <v>2178</v>
      </c>
      <c r="F14" s="1225" t="s">
        <v>118</v>
      </c>
      <c r="G14" s="1225" t="s">
        <v>119</v>
      </c>
      <c r="H14" s="1226" t="s">
        <v>2179</v>
      </c>
      <c r="I14" s="1227" t="s">
        <v>1391</v>
      </c>
    </row>
    <row r="15" spans="1:9" x14ac:dyDescent="0.25">
      <c r="A15" s="1066">
        <v>1</v>
      </c>
      <c r="B15" s="1067" t="s">
        <v>289</v>
      </c>
      <c r="C15" s="1228"/>
      <c r="D15" s="1229" t="s">
        <v>2841</v>
      </c>
      <c r="E15" s="1230" t="s">
        <v>2842</v>
      </c>
      <c r="F15" s="1231">
        <v>1690</v>
      </c>
      <c r="G15" s="1231"/>
      <c r="H15" s="1071"/>
      <c r="I15" s="1072"/>
    </row>
    <row r="16" spans="1:9" x14ac:dyDescent="0.25">
      <c r="A16" s="1066">
        <v>2</v>
      </c>
      <c r="B16" s="1067" t="s">
        <v>289</v>
      </c>
      <c r="C16" s="1228"/>
      <c r="D16" s="1229" t="s">
        <v>2843</v>
      </c>
      <c r="E16" s="1232" t="s">
        <v>2844</v>
      </c>
      <c r="F16" s="1231"/>
      <c r="G16" s="1231">
        <v>1690</v>
      </c>
      <c r="H16" s="1071"/>
      <c r="I16" s="1072"/>
    </row>
    <row r="17" spans="1:9" ht="72" x14ac:dyDescent="0.25">
      <c r="A17" s="1066"/>
      <c r="B17" s="1079"/>
      <c r="C17" s="1080"/>
      <c r="D17" s="1233" t="s">
        <v>2845</v>
      </c>
      <c r="E17" s="1234" t="s">
        <v>2846</v>
      </c>
      <c r="F17" s="1071"/>
      <c r="G17" s="1071"/>
      <c r="H17" s="1071"/>
      <c r="I17" s="1235"/>
    </row>
    <row r="18" spans="1:9" ht="16.5" customHeight="1" x14ac:dyDescent="0.25">
      <c r="A18" s="1236"/>
      <c r="B18" s="1237"/>
      <c r="C18" s="1237"/>
      <c r="D18" s="1237"/>
      <c r="E18" s="1238" t="s">
        <v>2190</v>
      </c>
      <c r="F18" s="1239">
        <f>SUM(F15:F16)</f>
        <v>1690</v>
      </c>
      <c r="G18" s="1239">
        <f>SUM(G15:G16)</f>
        <v>1690</v>
      </c>
      <c r="H18" s="1240"/>
      <c r="I18" s="1241"/>
    </row>
    <row r="19" spans="1:9" ht="11.25" customHeight="1" x14ac:dyDescent="0.25">
      <c r="A19" s="1242"/>
      <c r="B19" s="1052"/>
      <c r="C19" s="1052"/>
      <c r="D19" s="1052"/>
      <c r="E19" s="1058"/>
      <c r="F19" s="1243"/>
      <c r="G19" s="1243"/>
      <c r="H19" s="1243"/>
      <c r="I19" s="1244" t="s">
        <v>2847</v>
      </c>
    </row>
    <row r="20" spans="1:9" ht="11.25" customHeight="1" x14ac:dyDescent="0.25">
      <c r="A20" s="1298"/>
      <c r="B20" s="1052"/>
      <c r="C20" s="1052"/>
      <c r="D20" s="1052"/>
      <c r="E20" s="1058"/>
      <c r="F20" s="1243"/>
      <c r="G20" s="1243"/>
      <c r="H20" s="1243"/>
      <c r="I20" s="1244"/>
    </row>
    <row r="21" spans="1:9" ht="11.25" customHeight="1" x14ac:dyDescent="0.25">
      <c r="A21" s="1298"/>
      <c r="B21" s="1052"/>
      <c r="C21" s="1052"/>
      <c r="D21" s="1052"/>
      <c r="E21" s="1058"/>
      <c r="F21" s="1243"/>
      <c r="G21" s="1243"/>
      <c r="H21" s="1243"/>
      <c r="I21" s="1244"/>
    </row>
    <row r="22" spans="1:9" ht="12" customHeight="1" x14ac:dyDescent="0.25">
      <c r="A22" s="1043"/>
      <c r="B22" s="1044"/>
      <c r="C22" s="1044"/>
      <c r="D22" s="1044"/>
      <c r="E22" s="1047"/>
      <c r="F22" s="1044"/>
      <c r="G22" s="1044"/>
      <c r="H22" s="1044"/>
      <c r="I22" s="1047"/>
    </row>
    <row r="23" spans="1:9" x14ac:dyDescent="0.25">
      <c r="A23" s="1043"/>
      <c r="B23" s="1095" t="s">
        <v>2848</v>
      </c>
      <c r="C23" s="1095"/>
      <c r="D23" s="1044"/>
      <c r="E23" s="1730" t="s">
        <v>2849</v>
      </c>
      <c r="F23" s="1730"/>
      <c r="G23" s="15"/>
      <c r="H23" s="1696" t="s">
        <v>65</v>
      </c>
      <c r="I23" s="1696"/>
    </row>
    <row r="24" spans="1:9" x14ac:dyDescent="0.25">
      <c r="A24" s="1043"/>
      <c r="B24" s="1672" t="s">
        <v>14</v>
      </c>
      <c r="C24" s="1672"/>
      <c r="D24" s="1091"/>
      <c r="E24" s="1731" t="s">
        <v>2850</v>
      </c>
      <c r="F24" s="1731"/>
      <c r="G24" s="1049"/>
      <c r="H24" s="1674" t="s">
        <v>16</v>
      </c>
      <c r="I24" s="1674"/>
    </row>
    <row r="25" spans="1:9" x14ac:dyDescent="0.25">
      <c r="A25" s="1043"/>
      <c r="B25" s="1696" t="s">
        <v>2851</v>
      </c>
      <c r="C25" s="1696"/>
      <c r="D25" s="1091"/>
      <c r="E25" s="1730" t="s">
        <v>2852</v>
      </c>
      <c r="F25" s="1730"/>
      <c r="G25" s="15"/>
      <c r="H25" s="1696" t="s">
        <v>2191</v>
      </c>
      <c r="I25" s="1696"/>
    </row>
    <row r="26" spans="1:9" ht="10.5" customHeight="1" x14ac:dyDescent="0.25">
      <c r="A26" s="1043"/>
      <c r="B26" s="1672" t="s">
        <v>17</v>
      </c>
      <c r="C26" s="1672"/>
      <c r="D26" s="1091"/>
      <c r="E26" s="803" t="s">
        <v>17</v>
      </c>
      <c r="F26" s="508"/>
      <c r="G26" s="1049"/>
      <c r="H26" s="1674" t="s">
        <v>17</v>
      </c>
      <c r="I26" s="1674"/>
    </row>
    <row r="27" spans="1:9" ht="14.25" customHeight="1" x14ac:dyDescent="0.25">
      <c r="A27" s="1043"/>
      <c r="B27" s="1697">
        <v>45835</v>
      </c>
      <c r="C27" s="1697"/>
      <c r="D27" s="1091"/>
      <c r="E27" s="1245">
        <v>45835</v>
      </c>
      <c r="F27" s="982"/>
      <c r="G27" s="508"/>
      <c r="H27" s="1697">
        <v>45838</v>
      </c>
      <c r="I27" s="1697"/>
    </row>
    <row r="28" spans="1:9" ht="19.5" customHeight="1" x14ac:dyDescent="0.25">
      <c r="A28" s="1094"/>
      <c r="B28" s="1732" t="s">
        <v>60</v>
      </c>
      <c r="C28" s="1732"/>
      <c r="D28" s="1248"/>
      <c r="E28" s="1249" t="s">
        <v>61</v>
      </c>
      <c r="F28" s="624"/>
      <c r="G28" s="1250"/>
      <c r="H28" s="1733" t="s">
        <v>62</v>
      </c>
      <c r="I28" s="1733"/>
    </row>
  </sheetData>
  <mergeCells count="22">
    <mergeCell ref="B28:C28"/>
    <mergeCell ref="H28:I28"/>
    <mergeCell ref="B25:C25"/>
    <mergeCell ref="E25:F25"/>
    <mergeCell ref="H25:I25"/>
    <mergeCell ref="B26:C26"/>
    <mergeCell ref="H26:I26"/>
    <mergeCell ref="B27:C27"/>
    <mergeCell ref="H27:I27"/>
    <mergeCell ref="C12:D12"/>
    <mergeCell ref="E12:F12"/>
    <mergeCell ref="E23:F23"/>
    <mergeCell ref="H23:I23"/>
    <mergeCell ref="B24:C24"/>
    <mergeCell ref="E24:F24"/>
    <mergeCell ref="H24:I24"/>
    <mergeCell ref="D8:E8"/>
    <mergeCell ref="A3:I3"/>
    <mergeCell ref="A4:I4"/>
    <mergeCell ref="A5:I5"/>
    <mergeCell ref="A6:I6"/>
    <mergeCell ref="A7:I7"/>
  </mergeCells>
  <pageMargins left="0.85" right="0.3" top="0.22" bottom="0.75" header="0.26" footer="0.3"/>
  <pageSetup scale="86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B3D7-A364-4F38-B5E6-11145FBC9273}">
  <sheetPr>
    <pageSetUpPr fitToPage="1"/>
  </sheetPr>
  <dimension ref="A1:J28"/>
  <sheetViews>
    <sheetView topLeftCell="B1" workbookViewId="0">
      <selection activeCell="Q32" sqref="Q32"/>
    </sheetView>
  </sheetViews>
  <sheetFormatPr baseColWidth="10" defaultRowHeight="15" x14ac:dyDescent="0.25"/>
  <cols>
    <col min="1" max="1" width="1.5703125" customWidth="1"/>
    <col min="2" max="2" width="7.42578125" customWidth="1"/>
    <col min="4" max="5" width="14.5703125" customWidth="1"/>
    <col min="6" max="6" width="38" customWidth="1"/>
    <col min="8" max="8" width="10.85546875" customWidth="1"/>
    <col min="9" max="9" width="12.5703125" customWidth="1"/>
    <col min="10" max="10" width="14" customWidth="1"/>
  </cols>
  <sheetData>
    <row r="1" spans="1:10" x14ac:dyDescent="0.25">
      <c r="A1" s="788"/>
      <c r="B1" s="1039"/>
      <c r="C1" s="1040"/>
      <c r="D1" s="1040"/>
      <c r="E1" s="1040"/>
      <c r="F1" s="1041"/>
      <c r="G1" s="1040"/>
      <c r="H1" s="1040"/>
      <c r="I1" s="1040"/>
      <c r="J1" s="1041"/>
    </row>
    <row r="2" spans="1:10" x14ac:dyDescent="0.25">
      <c r="A2" s="1042"/>
      <c r="B2" s="1043"/>
      <c r="C2" s="1044"/>
      <c r="D2" s="1044"/>
      <c r="E2" s="1045"/>
      <c r="F2" s="1046"/>
      <c r="G2" s="1044"/>
      <c r="H2" s="1044"/>
      <c r="I2" s="1044"/>
      <c r="J2" s="1047"/>
    </row>
    <row r="3" spans="1:10" ht="18.75" x14ac:dyDescent="0.3">
      <c r="A3" s="1675"/>
      <c r="B3" s="1676"/>
      <c r="C3" s="1676"/>
      <c r="D3" s="1676"/>
      <c r="E3" s="1676"/>
      <c r="F3" s="1676"/>
      <c r="G3" s="1676"/>
      <c r="H3" s="1676"/>
      <c r="I3" s="1676"/>
      <c r="J3" s="1676"/>
    </row>
    <row r="4" spans="1:10" ht="18.75" x14ac:dyDescent="0.3">
      <c r="A4" s="1678" t="s">
        <v>18</v>
      </c>
      <c r="B4" s="1679"/>
      <c r="C4" s="1679"/>
      <c r="D4" s="1679"/>
      <c r="E4" s="1679"/>
      <c r="F4" s="1679"/>
      <c r="G4" s="1679"/>
      <c r="H4" s="1679"/>
      <c r="I4" s="1679"/>
      <c r="J4" s="1679"/>
    </row>
    <row r="5" spans="1:10" ht="15.75" x14ac:dyDescent="0.25">
      <c r="A5" s="1681" t="s">
        <v>2175</v>
      </c>
      <c r="B5" s="1682"/>
      <c r="C5" s="1682"/>
      <c r="D5" s="1682"/>
      <c r="E5" s="1682"/>
      <c r="F5" s="1682"/>
      <c r="G5" s="1682"/>
      <c r="H5" s="1682"/>
      <c r="I5" s="1682"/>
      <c r="J5" s="1682"/>
    </row>
    <row r="6" spans="1:10" ht="15.75" x14ac:dyDescent="0.25">
      <c r="A6" s="1684" t="s">
        <v>20</v>
      </c>
      <c r="B6" s="1685"/>
      <c r="C6" s="1685"/>
      <c r="D6" s="1685"/>
      <c r="E6" s="1685"/>
      <c r="F6" s="1685"/>
      <c r="G6" s="1685"/>
      <c r="H6" s="1685"/>
      <c r="I6" s="1685"/>
      <c r="J6" s="1685"/>
    </row>
    <row r="7" spans="1:10" ht="15.75" x14ac:dyDescent="0.25">
      <c r="A7" s="1687"/>
      <c r="B7" s="1688"/>
      <c r="C7" s="1688"/>
      <c r="D7" s="1688"/>
      <c r="E7" s="1688"/>
      <c r="F7" s="1688"/>
      <c r="G7" s="1688"/>
      <c r="H7" s="1688"/>
      <c r="I7" s="1688"/>
      <c r="J7" s="1688"/>
    </row>
    <row r="8" spans="1:10" ht="18.75" x14ac:dyDescent="0.3">
      <c r="A8" s="1042"/>
      <c r="B8" s="1050"/>
      <c r="C8" s="1051"/>
      <c r="D8" s="1052" t="s">
        <v>102</v>
      </c>
      <c r="E8" s="1690" t="s">
        <v>2840</v>
      </c>
      <c r="F8" s="1690"/>
      <c r="G8" s="1052" t="s">
        <v>21</v>
      </c>
      <c r="H8" s="1053">
        <v>45838</v>
      </c>
      <c r="I8" s="182"/>
      <c r="J8" s="1054"/>
    </row>
    <row r="9" spans="1:10" ht="18.75" x14ac:dyDescent="0.3">
      <c r="A9" s="1042"/>
      <c r="B9" s="1050"/>
      <c r="C9" s="1051"/>
      <c r="D9" s="1052"/>
      <c r="E9" s="1055"/>
      <c r="F9" s="1055"/>
      <c r="G9" s="1052"/>
      <c r="H9" s="1056"/>
      <c r="I9" s="182"/>
      <c r="J9" s="1054"/>
    </row>
    <row r="10" spans="1:10" ht="18.75" x14ac:dyDescent="0.3">
      <c r="A10" s="1042"/>
      <c r="B10" s="1050"/>
      <c r="C10" s="1052" t="s">
        <v>23</v>
      </c>
      <c r="D10" s="1219" t="s">
        <v>6</v>
      </c>
      <c r="E10" s="1052" t="s">
        <v>103</v>
      </c>
      <c r="F10" s="1219" t="s">
        <v>8</v>
      </c>
      <c r="G10" s="1052" t="s">
        <v>25</v>
      </c>
      <c r="H10" s="1219" t="s">
        <v>10</v>
      </c>
      <c r="I10" s="1052" t="s">
        <v>26</v>
      </c>
      <c r="J10" s="1219" t="s">
        <v>12</v>
      </c>
    </row>
    <row r="11" spans="1:10" ht="18.75" x14ac:dyDescent="0.3">
      <c r="A11" s="1042"/>
      <c r="B11" s="1050"/>
      <c r="C11" s="1051"/>
      <c r="D11" s="1051"/>
      <c r="E11" s="1051"/>
      <c r="F11" s="1058"/>
      <c r="G11" s="1051"/>
      <c r="H11" s="1051"/>
      <c r="I11" s="15"/>
      <c r="J11" s="1059"/>
    </row>
    <row r="12" spans="1:10" ht="30" x14ac:dyDescent="0.3">
      <c r="A12" s="1042"/>
      <c r="B12" s="1050"/>
      <c r="C12" s="1060" t="s">
        <v>2176</v>
      </c>
      <c r="D12" s="1691"/>
      <c r="E12" s="1691"/>
      <c r="F12" s="1692" t="s">
        <v>2177</v>
      </c>
      <c r="G12" s="1693"/>
      <c r="H12" s="1220" t="s">
        <v>2194</v>
      </c>
      <c r="I12" s="15"/>
      <c r="J12" s="1059"/>
    </row>
    <row r="13" spans="1:10" ht="18.75" x14ac:dyDescent="0.3">
      <c r="A13" s="1042"/>
      <c r="B13" s="1050"/>
      <c r="C13" s="1049"/>
      <c r="D13" s="1049"/>
      <c r="E13" s="1049"/>
      <c r="F13" s="1058"/>
      <c r="G13" s="1049"/>
      <c r="H13" s="1049"/>
      <c r="I13" s="15"/>
      <c r="J13" s="1059"/>
    </row>
    <row r="14" spans="1:10" ht="42.75" x14ac:dyDescent="0.25">
      <c r="A14" s="1063"/>
      <c r="B14" s="1221" t="s">
        <v>1584</v>
      </c>
      <c r="C14" s="1222" t="s">
        <v>1545</v>
      </c>
      <c r="D14" s="1223" t="s">
        <v>1544</v>
      </c>
      <c r="E14" s="1222" t="s">
        <v>252</v>
      </c>
      <c r="F14" s="1224" t="s">
        <v>2178</v>
      </c>
      <c r="G14" s="1225" t="s">
        <v>118</v>
      </c>
      <c r="H14" s="1225" t="s">
        <v>119</v>
      </c>
      <c r="I14" s="1226" t="s">
        <v>2179</v>
      </c>
      <c r="J14" s="1227" t="s">
        <v>1391</v>
      </c>
    </row>
    <row r="15" spans="1:10" x14ac:dyDescent="0.25">
      <c r="A15" s="1042"/>
      <c r="B15" s="1066">
        <v>1</v>
      </c>
      <c r="C15" s="1067" t="s">
        <v>289</v>
      </c>
      <c r="D15" s="1228"/>
      <c r="E15" s="1229" t="s">
        <v>2841</v>
      </c>
      <c r="F15" s="1230" t="s">
        <v>2842</v>
      </c>
      <c r="G15" s="1231">
        <v>87320</v>
      </c>
      <c r="H15" s="1231"/>
      <c r="I15" s="1071"/>
      <c r="J15" s="1072"/>
    </row>
    <row r="16" spans="1:10" x14ac:dyDescent="0.25">
      <c r="A16" s="1042"/>
      <c r="B16" s="1066">
        <v>2</v>
      </c>
      <c r="C16" s="1067" t="s">
        <v>289</v>
      </c>
      <c r="D16" s="1228"/>
      <c r="E16" s="1229" t="s">
        <v>2853</v>
      </c>
      <c r="F16" s="1232" t="s">
        <v>2854</v>
      </c>
      <c r="G16" s="1231"/>
      <c r="H16" s="1231">
        <v>87320</v>
      </c>
      <c r="I16" s="1071"/>
      <c r="J16" s="1072"/>
    </row>
    <row r="17" spans="1:10" ht="72" x14ac:dyDescent="0.25">
      <c r="A17" s="1042"/>
      <c r="B17" s="1066"/>
      <c r="C17" s="1079"/>
      <c r="D17" s="1080"/>
      <c r="E17" s="1233" t="s">
        <v>2855</v>
      </c>
      <c r="F17" s="1234" t="s">
        <v>2856</v>
      </c>
      <c r="G17" s="1071"/>
      <c r="H17" s="1071"/>
      <c r="I17" s="1071"/>
      <c r="J17" s="1235"/>
    </row>
    <row r="18" spans="1:10" x14ac:dyDescent="0.25">
      <c r="A18" s="1042"/>
      <c r="B18" s="1236"/>
      <c r="C18" s="1237"/>
      <c r="D18" s="1237"/>
      <c r="E18" s="1237"/>
      <c r="F18" s="1238" t="s">
        <v>2190</v>
      </c>
      <c r="G18" s="1239">
        <f>SUM(G15:G16)</f>
        <v>87320</v>
      </c>
      <c r="H18" s="1239">
        <f>SUM(H15:H16)</f>
        <v>87320</v>
      </c>
      <c r="I18" s="1240"/>
      <c r="J18" s="1241"/>
    </row>
    <row r="19" spans="1:10" ht="14.25" customHeight="1" x14ac:dyDescent="0.25">
      <c r="A19" s="1042"/>
      <c r="B19" s="1242"/>
      <c r="C19" s="1052"/>
      <c r="D19" s="1052"/>
      <c r="E19" s="1052"/>
      <c r="F19" s="1058"/>
      <c r="G19" s="1243"/>
      <c r="H19" s="1243"/>
      <c r="I19" s="1243"/>
      <c r="J19" s="1244" t="s">
        <v>2847</v>
      </c>
    </row>
    <row r="20" spans="1:10" ht="14.25" customHeight="1" x14ac:dyDescent="0.25">
      <c r="A20" s="1042"/>
      <c r="B20" s="1298"/>
      <c r="C20" s="1052"/>
      <c r="D20" s="1052"/>
      <c r="E20" s="1052"/>
      <c r="F20" s="1058"/>
      <c r="G20" s="1243"/>
      <c r="H20" s="1243"/>
      <c r="I20" s="1243"/>
      <c r="J20" s="1244"/>
    </row>
    <row r="21" spans="1:10" ht="14.25" customHeight="1" x14ac:dyDescent="0.25">
      <c r="A21" s="1042"/>
      <c r="B21" s="1298"/>
      <c r="C21" s="1052"/>
      <c r="D21" s="1052"/>
      <c r="E21" s="1052"/>
      <c r="F21" s="1058"/>
      <c r="G21" s="1243"/>
      <c r="H21" s="1243"/>
      <c r="I21" s="1243"/>
      <c r="J21" s="1244"/>
    </row>
    <row r="22" spans="1:10" ht="8.25" customHeight="1" x14ac:dyDescent="0.25">
      <c r="A22" s="1042"/>
      <c r="B22" s="1043"/>
      <c r="C22" s="1044"/>
      <c r="D22" s="1044"/>
      <c r="E22" s="1044"/>
      <c r="F22" s="1047"/>
      <c r="G22" s="1044"/>
      <c r="H22" s="1044"/>
      <c r="I22" s="1044"/>
      <c r="J22" s="1047"/>
    </row>
    <row r="23" spans="1:10" ht="12.75" customHeight="1" x14ac:dyDescent="0.25">
      <c r="A23" s="1042"/>
      <c r="B23" s="1043"/>
      <c r="C23" s="1095" t="s">
        <v>2848</v>
      </c>
      <c r="D23" s="1095"/>
      <c r="E23" s="1091"/>
      <c r="F23" s="1730" t="s">
        <v>2849</v>
      </c>
      <c r="G23" s="1730"/>
      <c r="H23" s="15"/>
      <c r="I23" s="1696" t="s">
        <v>65</v>
      </c>
      <c r="J23" s="1696"/>
    </row>
    <row r="24" spans="1:10" x14ac:dyDescent="0.25">
      <c r="A24" s="1042"/>
      <c r="B24" s="1043"/>
      <c r="C24" s="1672" t="s">
        <v>14</v>
      </c>
      <c r="D24" s="1672"/>
      <c r="E24" s="1091"/>
      <c r="F24" s="1731" t="s">
        <v>2850</v>
      </c>
      <c r="G24" s="1731"/>
      <c r="H24" s="1049"/>
      <c r="I24" s="1674" t="s">
        <v>16</v>
      </c>
      <c r="J24" s="1674"/>
    </row>
    <row r="25" spans="1:10" ht="11.25" customHeight="1" x14ac:dyDescent="0.25">
      <c r="A25" s="1042"/>
      <c r="B25" s="1043"/>
      <c r="C25" s="1696" t="s">
        <v>2851</v>
      </c>
      <c r="D25" s="1696"/>
      <c r="E25" s="1091"/>
      <c r="F25" s="1730" t="s">
        <v>2852</v>
      </c>
      <c r="G25" s="1730"/>
      <c r="H25" s="15"/>
      <c r="I25" s="1696" t="s">
        <v>2191</v>
      </c>
      <c r="J25" s="1696"/>
    </row>
    <row r="26" spans="1:10" x14ac:dyDescent="0.25">
      <c r="A26" s="1042"/>
      <c r="B26" s="1043"/>
      <c r="C26" s="1672" t="s">
        <v>17</v>
      </c>
      <c r="D26" s="1672"/>
      <c r="E26" s="1091"/>
      <c r="F26" s="803" t="str">
        <f>'[7]Datos Generales'!C16</f>
        <v>Preparado por</v>
      </c>
      <c r="G26" s="508"/>
      <c r="H26" s="1049"/>
      <c r="I26" s="1674" t="str">
        <f>'[7]Datos Generales'!D16</f>
        <v>Revisado por</v>
      </c>
      <c r="J26" s="1674"/>
    </row>
    <row r="27" spans="1:10" ht="12" customHeight="1" x14ac:dyDescent="0.25">
      <c r="A27" s="1042"/>
      <c r="B27" s="1043"/>
      <c r="C27" s="1697">
        <v>45835</v>
      </c>
      <c r="D27" s="1697"/>
      <c r="E27" s="1091"/>
      <c r="F27" s="1117">
        <v>45835</v>
      </c>
      <c r="G27" s="982"/>
      <c r="H27" s="508"/>
      <c r="I27" s="1697">
        <v>45838</v>
      </c>
      <c r="J27" s="1697"/>
    </row>
    <row r="28" spans="1:10" ht="11.25" customHeight="1" x14ac:dyDescent="0.25">
      <c r="A28" s="1246"/>
      <c r="B28" s="1094"/>
      <c r="C28" s="1732" t="s">
        <v>60</v>
      </c>
      <c r="D28" s="1732"/>
      <c r="E28" s="1248"/>
      <c r="F28" s="1247" t="s">
        <v>61</v>
      </c>
      <c r="G28" s="624"/>
      <c r="H28" s="1250"/>
      <c r="I28" s="1733" t="s">
        <v>62</v>
      </c>
      <c r="J28" s="1733"/>
    </row>
  </sheetData>
  <mergeCells count="22">
    <mergeCell ref="C28:D28"/>
    <mergeCell ref="I28:J28"/>
    <mergeCell ref="C25:D25"/>
    <mergeCell ref="F25:G25"/>
    <mergeCell ref="I25:J25"/>
    <mergeCell ref="C26:D26"/>
    <mergeCell ref="I26:J26"/>
    <mergeCell ref="C27:D27"/>
    <mergeCell ref="I27:J27"/>
    <mergeCell ref="D12:E12"/>
    <mergeCell ref="F12:G12"/>
    <mergeCell ref="F23:G23"/>
    <mergeCell ref="I23:J23"/>
    <mergeCell ref="C24:D24"/>
    <mergeCell ref="F24:G24"/>
    <mergeCell ref="I24:J24"/>
    <mergeCell ref="E8:F8"/>
    <mergeCell ref="A3:J3"/>
    <mergeCell ref="A4:J4"/>
    <mergeCell ref="A5:J5"/>
    <mergeCell ref="A6:J6"/>
    <mergeCell ref="A7:J7"/>
  </mergeCells>
  <pageMargins left="0.85" right="0.7" top="0.17" bottom="0.75" header="0.3" footer="0.3"/>
  <pageSetup paperSize="9" scale="94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190A-3DF3-4CB7-956A-45830EDFF4A3}">
  <sheetPr>
    <pageSetUpPr fitToPage="1"/>
  </sheetPr>
  <dimension ref="A1:R33"/>
  <sheetViews>
    <sheetView topLeftCell="B1" workbookViewId="0">
      <selection activeCell="S24" sqref="S24"/>
    </sheetView>
  </sheetViews>
  <sheetFormatPr baseColWidth="10" defaultColWidth="9.140625" defaultRowHeight="12.75" x14ac:dyDescent="0.2"/>
  <cols>
    <col min="1" max="1" width="2.7109375" style="22" hidden="1" customWidth="1"/>
    <col min="2" max="2" width="0.5703125" style="22" customWidth="1"/>
    <col min="3" max="3" width="2.7109375" style="22" hidden="1" customWidth="1"/>
    <col min="4" max="5" width="2.7109375" style="22" customWidth="1"/>
    <col min="6" max="6" width="2.5703125" style="22" customWidth="1"/>
    <col min="7" max="7" width="13" style="22" customWidth="1"/>
    <col min="8" max="8" width="19.140625" style="22" customWidth="1"/>
    <col min="9" max="9" width="17" style="22" customWidth="1"/>
    <col min="10" max="10" width="31.85546875" style="22" customWidth="1"/>
    <col min="11" max="11" width="14.140625" style="22" customWidth="1"/>
    <col min="12" max="12" width="16.140625" style="22" customWidth="1"/>
    <col min="13" max="13" width="15.5703125" style="22" customWidth="1"/>
    <col min="14" max="14" width="14.7109375" style="22" customWidth="1"/>
    <col min="15" max="15" width="16" style="22" customWidth="1"/>
    <col min="16" max="16" width="0.28515625" style="22" customWidth="1"/>
    <col min="17" max="17" width="9.140625" style="22"/>
    <col min="18" max="18" width="0" style="22" hidden="1" customWidth="1"/>
    <col min="19" max="16384" width="9.140625" style="22"/>
  </cols>
  <sheetData>
    <row r="1" spans="6:18" x14ac:dyDescent="0.2">
      <c r="F1" s="142"/>
      <c r="P1" s="225"/>
    </row>
    <row r="2" spans="6:18" x14ac:dyDescent="0.2">
      <c r="F2" s="142"/>
      <c r="H2" s="345"/>
      <c r="I2" s="345"/>
      <c r="J2" s="345"/>
      <c r="K2" s="345"/>
      <c r="L2" s="345"/>
      <c r="M2" s="345"/>
      <c r="N2" s="345"/>
      <c r="O2" s="345"/>
      <c r="P2" s="225"/>
    </row>
    <row r="3" spans="6:18" x14ac:dyDescent="0.2">
      <c r="F3" s="142"/>
      <c r="H3" s="345"/>
      <c r="I3" s="345"/>
      <c r="J3" s="345"/>
      <c r="K3" s="345"/>
      <c r="L3" s="345"/>
      <c r="M3" s="345"/>
      <c r="N3" s="345"/>
      <c r="O3" s="345"/>
      <c r="P3" s="225"/>
    </row>
    <row r="4" spans="6:18" ht="18.75" x14ac:dyDescent="0.3">
      <c r="F4" s="1386" t="s">
        <v>18</v>
      </c>
      <c r="G4" s="1387"/>
      <c r="H4" s="1387"/>
      <c r="I4" s="1387"/>
      <c r="J4" s="1387"/>
      <c r="K4" s="1387"/>
      <c r="L4" s="1387"/>
      <c r="M4" s="1387"/>
      <c r="N4" s="1387"/>
      <c r="O4" s="1387"/>
      <c r="P4" s="1737"/>
    </row>
    <row r="5" spans="6:18" ht="15.75" x14ac:dyDescent="0.25">
      <c r="F5" s="1738" t="s">
        <v>1525</v>
      </c>
      <c r="G5" s="1739"/>
      <c r="H5" s="1739"/>
      <c r="I5" s="1739"/>
      <c r="J5" s="1739"/>
      <c r="K5" s="1739"/>
      <c r="L5" s="1739"/>
      <c r="M5" s="1739"/>
      <c r="N5" s="1739"/>
      <c r="O5" s="1739"/>
      <c r="P5" s="1740"/>
    </row>
    <row r="6" spans="6:18" ht="15.75" x14ac:dyDescent="0.25">
      <c r="F6" s="1741" t="s">
        <v>20</v>
      </c>
      <c r="G6" s="1742"/>
      <c r="H6" s="1742"/>
      <c r="I6" s="1742"/>
      <c r="J6" s="1742"/>
      <c r="K6" s="1742"/>
      <c r="L6" s="1742"/>
      <c r="M6" s="1742"/>
      <c r="N6" s="1742"/>
      <c r="O6" s="1742"/>
      <c r="P6" s="1743"/>
    </row>
    <row r="7" spans="6:18" s="685" customFormat="1" ht="15.75" x14ac:dyDescent="0.25">
      <c r="F7" s="1744"/>
      <c r="G7" s="1745"/>
      <c r="H7" s="1745"/>
      <c r="I7" s="1745"/>
      <c r="J7" s="1745"/>
      <c r="K7" s="1745"/>
      <c r="L7" s="1745"/>
      <c r="M7" s="1745"/>
      <c r="N7" s="1745"/>
      <c r="O7" s="1745"/>
      <c r="P7" s="1746"/>
    </row>
    <row r="8" spans="6:18" x14ac:dyDescent="0.2">
      <c r="F8" s="142"/>
      <c r="J8" s="345"/>
      <c r="K8" s="345"/>
      <c r="L8" s="345"/>
      <c r="M8" s="345"/>
      <c r="N8" s="345"/>
      <c r="O8" s="345"/>
      <c r="P8" s="225"/>
    </row>
    <row r="9" spans="6:18" ht="18.75" x14ac:dyDescent="0.3">
      <c r="F9" s="142"/>
      <c r="H9" s="686" t="s">
        <v>21</v>
      </c>
      <c r="I9" s="687">
        <v>45838</v>
      </c>
      <c r="J9" s="58" t="s">
        <v>74</v>
      </c>
      <c r="K9" s="58"/>
      <c r="L9" s="58"/>
      <c r="M9" s="686" t="s">
        <v>103</v>
      </c>
      <c r="N9" s="688" t="str">
        <f>+'[8]Datos Generales'!C9</f>
        <v>02</v>
      </c>
      <c r="O9" s="689"/>
      <c r="P9" s="225"/>
    </row>
    <row r="10" spans="6:18" ht="15.75" x14ac:dyDescent="0.25">
      <c r="F10" s="142"/>
      <c r="H10" s="686" t="s">
        <v>102</v>
      </c>
      <c r="I10" s="1747" t="str">
        <f>+'[8]Datos Generales'!C7</f>
        <v>DIGESETT</v>
      </c>
      <c r="J10" s="1747"/>
      <c r="K10" s="1747"/>
      <c r="L10" s="1747"/>
      <c r="M10" s="690" t="s">
        <v>25</v>
      </c>
      <c r="N10" s="691" t="str">
        <f>+'[8]Datos Generales'!C10</f>
        <v>01</v>
      </c>
      <c r="O10" s="345"/>
      <c r="P10" s="225"/>
      <c r="R10" s="22" t="s">
        <v>37</v>
      </c>
    </row>
    <row r="11" spans="6:18" ht="15.75" x14ac:dyDescent="0.25">
      <c r="F11" s="142"/>
      <c r="H11" s="686" t="s">
        <v>23</v>
      </c>
      <c r="I11" s="692" t="str">
        <f>+'[8]Datos Generales'!C8</f>
        <v>0202</v>
      </c>
      <c r="J11" s="693"/>
      <c r="K11" s="693"/>
      <c r="L11" s="693"/>
      <c r="M11" s="690" t="s">
        <v>26</v>
      </c>
      <c r="N11" s="691" t="str">
        <f>+'[8]Datos Generales'!C11</f>
        <v>0005</v>
      </c>
      <c r="O11" s="694"/>
      <c r="P11" s="225"/>
      <c r="R11" s="22" t="s">
        <v>38</v>
      </c>
    </row>
    <row r="12" spans="6:18" ht="15.75" x14ac:dyDescent="0.25">
      <c r="F12" s="142"/>
      <c r="H12" s="695"/>
      <c r="I12" s="695"/>
      <c r="J12" s="695"/>
      <c r="K12" s="695"/>
      <c r="L12" s="695"/>
      <c r="M12" s="695"/>
      <c r="N12" s="695"/>
      <c r="O12" s="695"/>
      <c r="P12" s="225"/>
      <c r="R12" s="22" t="s">
        <v>34</v>
      </c>
    </row>
    <row r="13" spans="6:18" ht="28.5" x14ac:dyDescent="0.2">
      <c r="F13" s="142"/>
      <c r="G13" s="709" t="s">
        <v>1526</v>
      </c>
      <c r="H13" s="709" t="s">
        <v>1527</v>
      </c>
      <c r="I13" s="410" t="s">
        <v>1528</v>
      </c>
      <c r="J13" s="410" t="s">
        <v>1529</v>
      </c>
      <c r="K13" s="410" t="s">
        <v>1530</v>
      </c>
      <c r="L13" s="410" t="s">
        <v>1531</v>
      </c>
      <c r="M13" s="410" t="s">
        <v>1532</v>
      </c>
      <c r="N13" s="410" t="s">
        <v>1533</v>
      </c>
      <c r="O13" s="410" t="s">
        <v>1534</v>
      </c>
      <c r="P13" s="225"/>
    </row>
    <row r="14" spans="6:18" ht="15" x14ac:dyDescent="0.25">
      <c r="F14" s="142"/>
      <c r="G14" s="48"/>
      <c r="H14" s="696"/>
      <c r="I14" s="697"/>
      <c r="J14" s="698"/>
      <c r="K14" s="698"/>
      <c r="L14" s="698"/>
      <c r="M14" s="699"/>
      <c r="N14" s="697"/>
      <c r="O14" s="700"/>
      <c r="P14" s="225"/>
    </row>
    <row r="15" spans="6:18" ht="15" x14ac:dyDescent="0.25">
      <c r="F15" s="142"/>
      <c r="G15" s="48"/>
      <c r="H15" s="696"/>
      <c r="I15" s="697"/>
      <c r="J15" s="698"/>
      <c r="K15" s="698"/>
      <c r="L15" s="698"/>
      <c r="M15" s="699"/>
      <c r="N15" s="697"/>
      <c r="O15" s="700"/>
      <c r="P15" s="225"/>
    </row>
    <row r="16" spans="6:18" ht="15" x14ac:dyDescent="0.25">
      <c r="F16" s="142"/>
      <c r="G16" s="48"/>
      <c r="H16" s="696"/>
      <c r="I16" s="697"/>
      <c r="J16" s="698"/>
      <c r="K16" s="698"/>
      <c r="L16" s="698"/>
      <c r="M16" s="699"/>
      <c r="N16" s="697"/>
      <c r="O16" s="700"/>
      <c r="P16" s="225"/>
    </row>
    <row r="17" spans="6:16" ht="15" x14ac:dyDescent="0.25">
      <c r="F17" s="142"/>
      <c r="G17" s="48"/>
      <c r="H17" s="701" t="s">
        <v>1535</v>
      </c>
      <c r="I17" s="697"/>
      <c r="J17" s="698"/>
      <c r="K17" s="698"/>
      <c r="L17" s="698"/>
      <c r="M17" s="699"/>
      <c r="N17" s="697"/>
      <c r="O17" s="700"/>
      <c r="P17" s="225"/>
    </row>
    <row r="18" spans="6:16" ht="15" x14ac:dyDescent="0.25">
      <c r="F18" s="142"/>
      <c r="G18" s="48"/>
      <c r="H18" s="696"/>
      <c r="I18" s="697"/>
      <c r="J18" s="698"/>
      <c r="K18" s="698"/>
      <c r="L18" s="698"/>
      <c r="M18" s="699"/>
      <c r="N18" s="697"/>
      <c r="O18" s="700"/>
      <c r="P18" s="225"/>
    </row>
    <row r="19" spans="6:16" ht="15" x14ac:dyDescent="0.25">
      <c r="F19" s="142"/>
      <c r="G19" s="48"/>
      <c r="H19" s="696"/>
      <c r="I19" s="697"/>
      <c r="J19" s="698" t="s">
        <v>158</v>
      </c>
      <c r="K19" s="698"/>
      <c r="L19" s="698"/>
      <c r="M19" s="699" t="s">
        <v>158</v>
      </c>
      <c r="N19" s="697"/>
      <c r="O19" s="700"/>
      <c r="P19" s="225"/>
    </row>
    <row r="20" spans="6:16" ht="15" x14ac:dyDescent="0.25">
      <c r="F20" s="142"/>
      <c r="G20" s="48"/>
      <c r="H20" s="696"/>
      <c r="I20" s="697"/>
      <c r="J20" s="698"/>
      <c r="K20" s="698"/>
      <c r="L20" s="698"/>
      <c r="M20" s="699"/>
      <c r="N20" s="697"/>
      <c r="O20" s="700"/>
      <c r="P20" s="225"/>
    </row>
    <row r="21" spans="6:16" ht="15" x14ac:dyDescent="0.25">
      <c r="F21" s="142"/>
      <c r="G21" s="48"/>
      <c r="H21" s="696"/>
      <c r="I21" s="697"/>
      <c r="J21" s="698"/>
      <c r="K21" s="698"/>
      <c r="L21" s="698"/>
      <c r="M21" s="699"/>
      <c r="N21" s="697"/>
      <c r="O21" s="700"/>
      <c r="P21" s="225"/>
    </row>
    <row r="22" spans="6:16" ht="15" x14ac:dyDescent="0.25">
      <c r="F22" s="142"/>
      <c r="G22" s="48"/>
      <c r="H22" s="696"/>
      <c r="I22" s="697"/>
      <c r="J22" s="698"/>
      <c r="K22" s="698"/>
      <c r="L22" s="698"/>
      <c r="M22" s="699"/>
      <c r="N22" s="697"/>
      <c r="O22" s="700"/>
      <c r="P22" s="225"/>
    </row>
    <row r="23" spans="6:16" ht="14.25" x14ac:dyDescent="0.2">
      <c r="F23" s="142"/>
      <c r="G23" s="710"/>
      <c r="H23" s="710"/>
      <c r="I23" s="711"/>
      <c r="J23" s="711">
        <f>SUM(J14:J22)</f>
        <v>0</v>
      </c>
      <c r="K23" s="711"/>
      <c r="L23" s="711">
        <f>SUM(L14:L22)</f>
        <v>0</v>
      </c>
      <c r="M23" s="711"/>
      <c r="N23" s="711"/>
      <c r="O23" s="711">
        <f>SUM(O14:O22)</f>
        <v>0</v>
      </c>
      <c r="P23" s="225"/>
    </row>
    <row r="24" spans="6:16" x14ac:dyDescent="0.2">
      <c r="F24" s="142"/>
      <c r="H24" s="702"/>
      <c r="I24" s="345"/>
      <c r="J24" s="345"/>
      <c r="K24" s="345"/>
      <c r="L24" s="345"/>
      <c r="M24" s="345"/>
      <c r="N24" s="345"/>
      <c r="O24" s="613" t="s">
        <v>1536</v>
      </c>
      <c r="P24" s="703"/>
    </row>
    <row r="25" spans="6:16" ht="27" customHeight="1" x14ac:dyDescent="0.2">
      <c r="F25" s="142"/>
      <c r="H25" s="345"/>
      <c r="I25" s="345"/>
      <c r="J25" s="345"/>
      <c r="K25" s="345"/>
      <c r="L25" s="345"/>
      <c r="M25" s="345"/>
      <c r="N25" s="345"/>
      <c r="P25" s="703"/>
    </row>
    <row r="26" spans="6:16" s="2" customFormat="1" ht="15" x14ac:dyDescent="0.25">
      <c r="F26" s="530"/>
      <c r="G26" s="1735" t="s">
        <v>172</v>
      </c>
      <c r="H26" s="1735"/>
      <c r="I26" s="704"/>
      <c r="J26" s="1736" t="s">
        <v>1537</v>
      </c>
      <c r="K26" s="1736"/>
      <c r="L26" s="508"/>
      <c r="M26" s="1696" t="s">
        <v>1538</v>
      </c>
      <c r="N26" s="1696"/>
      <c r="O26" s="15"/>
      <c r="P26" s="705"/>
    </row>
    <row r="27" spans="6:16" s="2" customFormat="1" ht="15" x14ac:dyDescent="0.25">
      <c r="F27" s="530"/>
      <c r="G27" s="1674" t="str">
        <f>'[8]Datos Generales'!C16</f>
        <v>Preparado por</v>
      </c>
      <c r="H27" s="1674"/>
      <c r="J27" s="1674" t="str">
        <f>'[8]Datos Generales'!D16</f>
        <v>Revisado por</v>
      </c>
      <c r="K27" s="1674"/>
      <c r="M27" s="1674" t="str">
        <f>'[8]Datos Generales'!E16</f>
        <v>Autorizado por</v>
      </c>
      <c r="N27" s="1674"/>
      <c r="O27" s="15"/>
      <c r="P27" s="705"/>
    </row>
    <row r="28" spans="6:16" s="2" customFormat="1" ht="15" x14ac:dyDescent="0.25">
      <c r="F28" s="530"/>
      <c r="G28" s="1696" t="s">
        <v>57</v>
      </c>
      <c r="H28" s="1696"/>
      <c r="I28" s="706"/>
      <c r="J28" s="1694" t="s">
        <v>152</v>
      </c>
      <c r="K28" s="1694"/>
      <c r="M28" s="1696" t="s">
        <v>2191</v>
      </c>
      <c r="N28" s="1696"/>
      <c r="O28" s="15"/>
      <c r="P28" s="705"/>
    </row>
    <row r="29" spans="6:16" s="2" customFormat="1" ht="15" x14ac:dyDescent="0.25">
      <c r="F29" s="530"/>
      <c r="G29" s="1734" t="str">
        <f>'[8]Datos Generales'!C17</f>
        <v>Puesto que ocupa</v>
      </c>
      <c r="H29" s="1734"/>
      <c r="J29" s="1734" t="str">
        <f>'[8]Datos Generales'!D17</f>
        <v>Puesto que ocupa</v>
      </c>
      <c r="K29" s="1734"/>
      <c r="M29" s="1674" t="str">
        <f>'[8]Datos Generales'!E17</f>
        <v>Puesto que ocupa</v>
      </c>
      <c r="N29" s="1674"/>
      <c r="O29" s="15"/>
      <c r="P29" s="705"/>
    </row>
    <row r="30" spans="6:16" s="2" customFormat="1" ht="15" x14ac:dyDescent="0.25">
      <c r="F30" s="530"/>
      <c r="G30" s="1697">
        <v>45841</v>
      </c>
      <c r="H30" s="1697"/>
      <c r="J30" s="1697">
        <f>+G30</f>
        <v>45841</v>
      </c>
      <c r="K30" s="1697"/>
      <c r="M30" s="1697">
        <v>45664</v>
      </c>
      <c r="N30" s="1697"/>
      <c r="O30" s="15"/>
      <c r="P30" s="705"/>
    </row>
    <row r="31" spans="6:16" s="2" customFormat="1" ht="15" x14ac:dyDescent="0.25">
      <c r="F31" s="530"/>
      <c r="G31" s="1734" t="s">
        <v>60</v>
      </c>
      <c r="H31" s="1734"/>
      <c r="J31" s="1734" t="s">
        <v>61</v>
      </c>
      <c r="K31" s="1734"/>
      <c r="M31" s="1674" t="s">
        <v>62</v>
      </c>
      <c r="N31" s="1674"/>
      <c r="O31" s="15"/>
      <c r="P31" s="705"/>
    </row>
    <row r="32" spans="6:16" s="2" customFormat="1" ht="15" x14ac:dyDescent="0.25">
      <c r="F32" s="162"/>
      <c r="G32" s="149"/>
      <c r="H32" s="707"/>
      <c r="I32" s="707"/>
      <c r="J32" s="707"/>
      <c r="K32" s="707"/>
      <c r="L32" s="707"/>
      <c r="M32" s="707"/>
      <c r="N32" s="707"/>
      <c r="O32" s="707"/>
      <c r="P32" s="708"/>
    </row>
    <row r="33" s="2" customFormat="1" ht="15" x14ac:dyDescent="0.25"/>
  </sheetData>
  <mergeCells count="23">
    <mergeCell ref="G26:H26"/>
    <mergeCell ref="J26:K26"/>
    <mergeCell ref="M26:N26"/>
    <mergeCell ref="F4:P4"/>
    <mergeCell ref="F5:P5"/>
    <mergeCell ref="F6:P6"/>
    <mergeCell ref="F7:P7"/>
    <mergeCell ref="I10:L10"/>
    <mergeCell ref="G27:H27"/>
    <mergeCell ref="J27:K27"/>
    <mergeCell ref="M27:N27"/>
    <mergeCell ref="G28:H28"/>
    <mergeCell ref="J28:K28"/>
    <mergeCell ref="M28:N28"/>
    <mergeCell ref="G31:H31"/>
    <mergeCell ref="J31:K31"/>
    <mergeCell ref="M31:N31"/>
    <mergeCell ref="G29:H29"/>
    <mergeCell ref="J29:K29"/>
    <mergeCell ref="M29:N29"/>
    <mergeCell ref="G30:H30"/>
    <mergeCell ref="J30:K30"/>
    <mergeCell ref="M30:N30"/>
  </mergeCells>
  <dataValidations disablePrompts="1" count="1">
    <dataValidation type="list" allowBlank="1" showInputMessage="1" showErrorMessage="1" errorTitle="Entrada no válida" error="Seleccion el tipo de moneda según la la lista desplegable" promptTitle="Tipo de Moneda" prompt="Indique el tipo de moneda" sqref="I14:I22" xr:uid="{C60D9C59-D0AA-4A54-B6F8-DF799A7A6C35}">
      <formula1>$R$10:$R$12</formula1>
    </dataValidation>
  </dataValidations>
  <pageMargins left="0.67" right="0.7" top="0.19" bottom="0.75" header="0.17" footer="0.3"/>
  <pageSetup paperSize="9" scale="7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D64F-CE28-4132-97A1-579C6A1D32EB}">
  <sheetPr>
    <pageSetUpPr fitToPage="1"/>
  </sheetPr>
  <dimension ref="A1:Y34"/>
  <sheetViews>
    <sheetView workbookViewId="0">
      <selection activeCell="AA1" sqref="AA1:AA1048576"/>
    </sheetView>
  </sheetViews>
  <sheetFormatPr baseColWidth="10" defaultRowHeight="15" x14ac:dyDescent="0.25"/>
  <cols>
    <col min="1" max="1" width="10.5703125" customWidth="1"/>
    <col min="2" max="2" width="11.28515625" customWidth="1"/>
    <col min="3" max="3" width="9.7109375" customWidth="1"/>
    <col min="4" max="4" width="9" customWidth="1"/>
    <col min="5" max="5" width="12.5703125" customWidth="1"/>
    <col min="6" max="6" width="14" customWidth="1"/>
    <col min="7" max="7" width="9.42578125" customWidth="1"/>
    <col min="8" max="8" width="7.140625" customWidth="1"/>
    <col min="9" max="9" width="5.85546875" customWidth="1"/>
    <col min="10" max="10" width="8.5703125" customWidth="1"/>
    <col min="11" max="11" width="10.140625" customWidth="1"/>
    <col min="12" max="12" width="10.5703125" customWidth="1"/>
    <col min="13" max="13" width="12.140625" customWidth="1"/>
    <col min="14" max="14" width="7.5703125" customWidth="1"/>
    <col min="15" max="15" width="7.85546875" customWidth="1"/>
    <col min="16" max="16" width="7.28515625" customWidth="1"/>
    <col min="17" max="17" width="6.42578125" customWidth="1"/>
    <col min="19" max="19" width="13.140625" customWidth="1"/>
    <col min="20" max="20" width="13.7109375" customWidth="1"/>
    <col min="21" max="21" width="9.28515625" customWidth="1"/>
    <col min="22" max="22" width="10.42578125" customWidth="1"/>
    <col min="23" max="23" width="9.42578125" customWidth="1"/>
    <col min="24" max="24" width="10" customWidth="1"/>
    <col min="25" max="25" width="12" customWidth="1"/>
    <col min="26" max="26" width="0.85546875" customWidth="1"/>
  </cols>
  <sheetData>
    <row r="1" spans="1:25" x14ac:dyDescent="0.25">
      <c r="A1" s="712"/>
      <c r="B1" s="713"/>
      <c r="C1" s="712"/>
      <c r="D1" s="712"/>
      <c r="E1" s="714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5"/>
      <c r="R1" s="712"/>
      <c r="S1" s="712"/>
      <c r="T1" s="712"/>
      <c r="U1" s="712"/>
      <c r="V1" s="712"/>
      <c r="W1" s="712"/>
      <c r="X1" s="713"/>
    </row>
    <row r="2" spans="1:25" x14ac:dyDescent="0.25">
      <c r="A2" s="716"/>
      <c r="B2" s="717"/>
      <c r="C2" s="718"/>
      <c r="D2" s="718"/>
      <c r="E2" s="719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718"/>
      <c r="Q2" s="720"/>
      <c r="R2" s="718"/>
      <c r="S2" s="718"/>
      <c r="T2" s="718"/>
      <c r="U2" s="718"/>
      <c r="V2" s="718"/>
      <c r="W2" s="718"/>
      <c r="X2" s="717"/>
    </row>
    <row r="3" spans="1:25" x14ac:dyDescent="0.25">
      <c r="A3" s="716"/>
      <c r="B3" s="717"/>
      <c r="C3" s="718"/>
      <c r="D3" s="718"/>
      <c r="E3" s="719"/>
      <c r="F3" s="718"/>
      <c r="G3" s="718"/>
      <c r="H3" s="718"/>
      <c r="I3" s="718"/>
      <c r="J3" s="722"/>
      <c r="K3" s="722"/>
      <c r="L3" s="718"/>
      <c r="M3" s="718"/>
      <c r="N3" s="718"/>
      <c r="O3" s="718"/>
      <c r="P3" s="716"/>
      <c r="Q3" s="720"/>
      <c r="R3" s="718"/>
      <c r="S3" s="718"/>
      <c r="T3" s="718"/>
      <c r="U3" s="718"/>
      <c r="V3" s="718"/>
      <c r="W3" s="718"/>
      <c r="X3" s="717"/>
    </row>
    <row r="4" spans="1:25" s="1748" customFormat="1" ht="12" x14ac:dyDescent="0.2">
      <c r="A4" s="1748" t="s">
        <v>1539</v>
      </c>
    </row>
    <row r="5" spans="1:25" x14ac:dyDescent="0.25">
      <c r="A5" s="716"/>
      <c r="B5" s="717"/>
      <c r="C5" s="718"/>
      <c r="D5" s="718"/>
      <c r="E5" s="719"/>
      <c r="F5" s="718"/>
      <c r="G5" s="1749" t="s">
        <v>1540</v>
      </c>
      <c r="H5" s="1749"/>
      <c r="I5" s="1749"/>
      <c r="J5" s="1749"/>
      <c r="K5" s="1749"/>
      <c r="L5" s="1749"/>
      <c r="M5" s="1749"/>
      <c r="N5" s="1749"/>
      <c r="O5" s="1749"/>
      <c r="P5" s="718"/>
      <c r="Q5" s="720"/>
      <c r="R5" s="718"/>
      <c r="S5" s="718"/>
      <c r="T5" s="718"/>
      <c r="U5" s="718"/>
      <c r="V5" s="718"/>
      <c r="W5" s="718"/>
      <c r="X5" s="717"/>
      <c r="Y5" s="717"/>
    </row>
    <row r="6" spans="1:25" x14ac:dyDescent="0.25">
      <c r="A6" s="716"/>
      <c r="B6" s="717"/>
      <c r="C6" s="718"/>
      <c r="D6" s="718"/>
      <c r="E6" s="719"/>
      <c r="F6" s="718"/>
      <c r="G6" s="718"/>
      <c r="H6" s="718"/>
      <c r="I6" s="718"/>
      <c r="J6" s="722"/>
      <c r="K6" s="722"/>
      <c r="L6" s="718"/>
      <c r="M6" s="718"/>
      <c r="N6" s="718"/>
      <c r="O6" s="718"/>
      <c r="P6" s="718"/>
      <c r="Q6" s="720"/>
      <c r="R6" s="718"/>
      <c r="S6" s="718"/>
      <c r="T6" s="718"/>
      <c r="U6" s="718"/>
      <c r="V6" s="718"/>
      <c r="W6" s="718"/>
      <c r="X6" s="717"/>
      <c r="Y6" s="717"/>
    </row>
    <row r="7" spans="1:25" ht="18.75" x14ac:dyDescent="0.25">
      <c r="A7" s="1750"/>
      <c r="B7" s="1750"/>
      <c r="C7" s="1750"/>
      <c r="D7" s="1750"/>
      <c r="E7" s="1750"/>
      <c r="F7" s="1750"/>
      <c r="G7" s="1750"/>
      <c r="H7" s="1750"/>
      <c r="I7" s="1750"/>
      <c r="J7" s="1750"/>
      <c r="K7" s="1750"/>
      <c r="L7" s="1750"/>
      <c r="M7" s="1750"/>
      <c r="N7" s="1750"/>
      <c r="O7" s="1750"/>
      <c r="P7" s="1750"/>
      <c r="Q7" s="1750"/>
      <c r="R7" s="1750"/>
      <c r="S7" s="1750"/>
      <c r="T7" s="1750"/>
      <c r="U7" s="1750"/>
      <c r="V7" s="1750"/>
      <c r="W7" s="1750"/>
      <c r="X7" s="1750"/>
      <c r="Y7" s="1750"/>
    </row>
    <row r="8" spans="1:25" ht="15.75" x14ac:dyDescent="0.25">
      <c r="A8" s="716"/>
      <c r="B8" s="723"/>
      <c r="C8" s="716"/>
      <c r="D8" s="716"/>
      <c r="E8" s="427" t="s">
        <v>21</v>
      </c>
      <c r="F8" s="724">
        <v>45838</v>
      </c>
      <c r="G8" s="725"/>
      <c r="H8" s="726" t="s">
        <v>102</v>
      </c>
      <c r="I8" s="1751" t="s">
        <v>4</v>
      </c>
      <c r="J8" s="1752"/>
      <c r="K8" s="1753"/>
      <c r="L8" s="727"/>
      <c r="M8" s="726" t="s">
        <v>23</v>
      </c>
      <c r="N8" s="1299" t="s">
        <v>6</v>
      </c>
      <c r="O8" s="728"/>
      <c r="P8" s="729" t="s">
        <v>24</v>
      </c>
      <c r="Q8" s="1299" t="s">
        <v>8</v>
      </c>
      <c r="R8" s="725"/>
      <c r="S8" s="726" t="s">
        <v>1541</v>
      </c>
      <c r="T8" s="1299" t="s">
        <v>10</v>
      </c>
      <c r="U8" s="427" t="s">
        <v>26</v>
      </c>
      <c r="V8" s="730" t="str">
        <f>'[9]Datos Generales'!B10</f>
        <v xml:space="preserve">DAF </v>
      </c>
      <c r="W8" s="1299" t="s">
        <v>12</v>
      </c>
      <c r="X8" s="723"/>
    </row>
    <row r="9" spans="1:25" x14ac:dyDescent="0.25">
      <c r="A9" s="716"/>
      <c r="B9" s="731"/>
      <c r="C9" s="731"/>
      <c r="D9" s="731"/>
      <c r="E9" s="731"/>
      <c r="F9" s="731"/>
      <c r="G9" s="731"/>
      <c r="H9" s="731"/>
      <c r="I9" s="731"/>
      <c r="J9" s="731"/>
      <c r="K9" s="731"/>
      <c r="L9" s="731"/>
      <c r="M9" s="731"/>
      <c r="N9" s="731"/>
      <c r="O9" s="731"/>
      <c r="P9" s="731"/>
      <c r="Q9" s="731"/>
      <c r="R9" s="731"/>
      <c r="S9" s="731"/>
      <c r="T9" s="731"/>
      <c r="U9" s="731"/>
      <c r="V9" s="731"/>
      <c r="W9" s="731"/>
      <c r="X9" s="731"/>
      <c r="Y9" s="731"/>
    </row>
    <row r="10" spans="1:25" ht="15.75" x14ac:dyDescent="0.25">
      <c r="A10" s="1754" t="s">
        <v>1542</v>
      </c>
      <c r="B10" s="1754"/>
      <c r="C10" s="1754"/>
      <c r="D10" s="1754"/>
      <c r="E10" s="1754"/>
      <c r="F10" s="1754"/>
      <c r="G10" s="1754"/>
      <c r="H10" s="1754"/>
      <c r="I10" s="1754"/>
      <c r="J10" s="1754"/>
      <c r="K10" s="1754"/>
      <c r="L10" s="1754" t="s">
        <v>1543</v>
      </c>
      <c r="M10" s="1754"/>
      <c r="N10" s="1754"/>
      <c r="O10" s="1754"/>
      <c r="P10" s="1754"/>
      <c r="Q10" s="1754"/>
      <c r="R10" s="1754"/>
      <c r="S10" s="1754"/>
      <c r="T10" s="1754"/>
      <c r="U10" s="1755" t="s">
        <v>1544</v>
      </c>
      <c r="V10" s="1757" t="s">
        <v>1545</v>
      </c>
      <c r="W10" s="1757" t="s">
        <v>1546</v>
      </c>
      <c r="X10" s="1757" t="s">
        <v>1547</v>
      </c>
      <c r="Y10" s="1759" t="s">
        <v>1391</v>
      </c>
    </row>
    <row r="11" spans="1:25" ht="78.75" x14ac:dyDescent="0.25">
      <c r="A11" s="628" t="s">
        <v>1548</v>
      </c>
      <c r="B11" s="628" t="s">
        <v>1549</v>
      </c>
      <c r="C11" s="628" t="s">
        <v>1550</v>
      </c>
      <c r="D11" s="628" t="s">
        <v>1551</v>
      </c>
      <c r="E11" s="628" t="s">
        <v>1552</v>
      </c>
      <c r="F11" s="628" t="s">
        <v>1553</v>
      </c>
      <c r="G11" s="628" t="s">
        <v>1554</v>
      </c>
      <c r="H11" s="628" t="s">
        <v>1555</v>
      </c>
      <c r="I11" s="628" t="s">
        <v>1556</v>
      </c>
      <c r="J11" s="628" t="s">
        <v>1557</v>
      </c>
      <c r="K11" s="628" t="s">
        <v>1558</v>
      </c>
      <c r="L11" s="628" t="s">
        <v>1559</v>
      </c>
      <c r="M11" s="785" t="s">
        <v>1560</v>
      </c>
      <c r="N11" s="785" t="s">
        <v>1561</v>
      </c>
      <c r="O11" s="785" t="s">
        <v>1562</v>
      </c>
      <c r="P11" s="785" t="s">
        <v>1563</v>
      </c>
      <c r="Q11" s="785" t="s">
        <v>1564</v>
      </c>
      <c r="R11" s="785" t="s">
        <v>1565</v>
      </c>
      <c r="S11" s="785" t="s">
        <v>1566</v>
      </c>
      <c r="T11" s="628" t="s">
        <v>1567</v>
      </c>
      <c r="U11" s="1756"/>
      <c r="V11" s="1758"/>
      <c r="W11" s="1758"/>
      <c r="X11" s="1758"/>
      <c r="Y11" s="1759"/>
    </row>
    <row r="12" spans="1:25" ht="15.75" x14ac:dyDescent="0.25">
      <c r="A12" s="733"/>
      <c r="B12" s="733"/>
      <c r="C12" s="734"/>
      <c r="D12" s="735"/>
      <c r="E12" s="736"/>
      <c r="F12" s="736"/>
      <c r="G12" s="736"/>
      <c r="H12" s="737"/>
      <c r="I12" s="738"/>
      <c r="J12" s="739"/>
      <c r="K12" s="740"/>
      <c r="L12" s="741"/>
      <c r="M12" s="742"/>
      <c r="N12" s="742"/>
      <c r="O12" s="743"/>
      <c r="P12" s="744"/>
      <c r="Q12" s="745"/>
      <c r="R12" s="746"/>
      <c r="S12" s="747"/>
      <c r="T12" s="748"/>
      <c r="U12" s="749"/>
      <c r="V12" s="749"/>
      <c r="W12" s="749"/>
      <c r="X12" s="750"/>
      <c r="Y12" s="751"/>
    </row>
    <row r="13" spans="1:25" ht="15.75" x14ac:dyDescent="0.25">
      <c r="A13" s="733"/>
      <c r="B13" s="733"/>
      <c r="C13" s="734"/>
      <c r="D13" s="735"/>
      <c r="E13" s="736"/>
      <c r="F13" s="736"/>
      <c r="G13" s="736"/>
      <c r="H13" s="737"/>
      <c r="I13" s="738"/>
      <c r="J13" s="739"/>
      <c r="K13" s="740"/>
      <c r="L13" s="741"/>
      <c r="M13" s="742"/>
      <c r="N13" s="742"/>
      <c r="O13" s="743"/>
      <c r="P13" s="744"/>
      <c r="Q13" s="745"/>
      <c r="R13" s="746"/>
      <c r="S13" s="747"/>
      <c r="T13" s="748"/>
      <c r="U13" s="752"/>
      <c r="V13" s="749"/>
      <c r="W13" s="749"/>
      <c r="X13" s="750"/>
      <c r="Y13" s="751"/>
    </row>
    <row r="14" spans="1:25" ht="15.75" x14ac:dyDescent="0.25">
      <c r="A14" s="733"/>
      <c r="B14" s="733"/>
      <c r="C14" s="734"/>
      <c r="D14" s="735"/>
      <c r="E14" s="736"/>
      <c r="F14" s="736"/>
      <c r="G14" s="736"/>
      <c r="H14" s="737"/>
      <c r="I14" s="738"/>
      <c r="J14" s="739"/>
      <c r="K14" s="740"/>
      <c r="L14" s="741"/>
      <c r="M14" s="742"/>
      <c r="N14" s="742"/>
      <c r="O14" s="743"/>
      <c r="P14" s="744"/>
      <c r="Q14" s="745"/>
      <c r="R14" s="746"/>
      <c r="S14" s="747"/>
      <c r="T14" s="748"/>
      <c r="U14" s="749"/>
      <c r="V14" s="749"/>
      <c r="W14" s="749"/>
      <c r="X14" s="750"/>
      <c r="Y14" s="751"/>
    </row>
    <row r="15" spans="1:25" ht="15.75" x14ac:dyDescent="0.25">
      <c r="A15" s="733"/>
      <c r="B15" s="733"/>
      <c r="C15" s="734"/>
      <c r="D15" s="735"/>
      <c r="E15" s="736"/>
      <c r="F15" s="736"/>
      <c r="G15" s="736"/>
      <c r="H15" s="737"/>
      <c r="I15" s="738"/>
      <c r="J15" s="739"/>
      <c r="K15" s="740"/>
      <c r="L15" s="741"/>
      <c r="M15" s="742"/>
      <c r="N15" s="742"/>
      <c r="O15" s="743"/>
      <c r="P15" s="744"/>
      <c r="Q15" s="745"/>
      <c r="R15" s="746"/>
      <c r="S15" s="747"/>
      <c r="T15" s="748"/>
      <c r="U15" s="749"/>
      <c r="V15" s="749"/>
      <c r="W15" s="749"/>
      <c r="X15" s="750"/>
      <c r="Y15" s="751"/>
    </row>
    <row r="16" spans="1:25" ht="15.75" x14ac:dyDescent="0.25">
      <c r="A16" s="733"/>
      <c r="B16" s="733"/>
      <c r="C16" s="734"/>
      <c r="D16" s="1760" t="s">
        <v>158</v>
      </c>
      <c r="E16" s="1761"/>
      <c r="F16" s="1761"/>
      <c r="G16" s="1761"/>
      <c r="H16" s="1761"/>
      <c r="I16" s="1761"/>
      <c r="J16" s="1761"/>
      <c r="K16" s="1761"/>
      <c r="L16" s="1761"/>
      <c r="M16" s="1762"/>
      <c r="N16" s="742"/>
      <c r="O16" s="743"/>
      <c r="P16" s="744"/>
      <c r="Q16" s="745"/>
      <c r="R16" s="746"/>
      <c r="S16" s="747"/>
      <c r="T16" s="748"/>
      <c r="U16" s="749"/>
      <c r="V16" s="749"/>
      <c r="W16" s="749"/>
      <c r="X16" s="750"/>
      <c r="Y16" s="753"/>
    </row>
    <row r="17" spans="1:25" ht="15.75" x14ac:dyDescent="0.25">
      <c r="A17" s="733"/>
      <c r="B17" s="1763" t="s">
        <v>1568</v>
      </c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5"/>
      <c r="N17" s="742"/>
      <c r="O17" s="743"/>
      <c r="P17" s="744"/>
      <c r="Q17" s="745"/>
      <c r="R17" s="746"/>
      <c r="S17" s="747"/>
      <c r="T17" s="748"/>
      <c r="U17" s="749"/>
      <c r="V17" s="749"/>
      <c r="W17" s="749"/>
      <c r="X17" s="750"/>
      <c r="Y17" s="753"/>
    </row>
    <row r="18" spans="1:25" ht="15.75" x14ac:dyDescent="0.25">
      <c r="A18" s="733"/>
      <c r="B18" s="1760" t="s">
        <v>1569</v>
      </c>
      <c r="C18" s="1761"/>
      <c r="D18" s="1761"/>
      <c r="E18" s="1761"/>
      <c r="F18" s="1761"/>
      <c r="G18" s="1761"/>
      <c r="H18" s="1761"/>
      <c r="I18" s="1761"/>
      <c r="J18" s="1761"/>
      <c r="K18" s="1761"/>
      <c r="L18" s="1761"/>
      <c r="M18" s="1761"/>
      <c r="N18" s="1761"/>
      <c r="O18" s="1761"/>
      <c r="P18" s="1762"/>
      <c r="Q18" s="745"/>
      <c r="R18" s="746"/>
      <c r="S18" s="747"/>
      <c r="T18" s="748"/>
      <c r="U18" s="749"/>
      <c r="V18" s="749"/>
      <c r="W18" s="749"/>
      <c r="X18" s="750"/>
      <c r="Y18" s="753"/>
    </row>
    <row r="19" spans="1:25" ht="15.75" x14ac:dyDescent="0.25">
      <c r="A19" s="733"/>
      <c r="B19" s="733"/>
      <c r="C19" s="734"/>
      <c r="D19" s="754"/>
      <c r="E19" s="755"/>
      <c r="F19" s="756"/>
      <c r="G19" s="756"/>
      <c r="H19" s="756"/>
      <c r="I19" s="757"/>
      <c r="J19" s="739"/>
      <c r="K19" s="740"/>
      <c r="L19" s="741"/>
      <c r="M19" s="742"/>
      <c r="N19" s="742"/>
      <c r="O19" s="743"/>
      <c r="P19" s="744"/>
      <c r="Q19" s="745"/>
      <c r="R19" s="746"/>
      <c r="S19" s="747"/>
      <c r="T19" s="748"/>
      <c r="U19" s="749"/>
      <c r="V19" s="749"/>
      <c r="W19" s="749"/>
      <c r="X19" s="750"/>
      <c r="Y19" s="753"/>
    </row>
    <row r="20" spans="1:25" ht="15.75" x14ac:dyDescent="0.25">
      <c r="A20" s="733"/>
      <c r="B20" s="733"/>
      <c r="C20" s="734"/>
      <c r="D20" s="735"/>
      <c r="E20" s="736"/>
      <c r="F20" s="736"/>
      <c r="G20" s="736"/>
      <c r="H20" s="737"/>
      <c r="I20" s="738"/>
      <c r="J20" s="739"/>
      <c r="K20" s="740"/>
      <c r="L20" s="741"/>
      <c r="M20" s="742"/>
      <c r="N20" s="742"/>
      <c r="O20" s="743"/>
      <c r="P20" s="744"/>
      <c r="Q20" s="745"/>
      <c r="R20" s="746"/>
      <c r="S20" s="747"/>
      <c r="T20" s="748"/>
      <c r="U20" s="749"/>
      <c r="V20" s="749"/>
      <c r="W20" s="749"/>
      <c r="X20" s="750"/>
      <c r="Y20" s="753"/>
    </row>
    <row r="21" spans="1:25" ht="15.75" x14ac:dyDescent="0.25">
      <c r="A21" s="733"/>
      <c r="B21" s="733"/>
      <c r="C21" s="734"/>
      <c r="D21" s="735"/>
      <c r="E21" s="736"/>
      <c r="F21" s="736"/>
      <c r="G21" s="736"/>
      <c r="H21" s="737"/>
      <c r="I21" s="738"/>
      <c r="J21" s="739"/>
      <c r="K21" s="740"/>
      <c r="L21" s="741"/>
      <c r="M21" s="742"/>
      <c r="N21" s="742"/>
      <c r="O21" s="743"/>
      <c r="P21" s="744"/>
      <c r="Q21" s="745"/>
      <c r="R21" s="746"/>
      <c r="S21" s="747"/>
      <c r="T21" s="748"/>
      <c r="U21" s="749"/>
      <c r="V21" s="749"/>
      <c r="W21" s="749"/>
      <c r="X21" s="750"/>
      <c r="Y21" s="753"/>
    </row>
    <row r="22" spans="1:25" ht="15.75" x14ac:dyDescent="0.25">
      <c r="A22" s="733"/>
      <c r="B22" s="733"/>
      <c r="C22" s="734"/>
      <c r="D22" s="735"/>
      <c r="E22" s="736"/>
      <c r="F22" s="736"/>
      <c r="G22" s="736"/>
      <c r="H22" s="737"/>
      <c r="I22" s="738"/>
      <c r="J22" s="739"/>
      <c r="K22" s="740"/>
      <c r="L22" s="741"/>
      <c r="M22" s="742"/>
      <c r="N22" s="742"/>
      <c r="O22" s="743"/>
      <c r="P22" s="744"/>
      <c r="Q22" s="745"/>
      <c r="R22" s="746"/>
      <c r="S22" s="747"/>
      <c r="T22" s="748"/>
      <c r="U22" s="749"/>
      <c r="V22" s="749"/>
      <c r="W22" s="749"/>
      <c r="X22" s="750"/>
      <c r="Y22" s="753"/>
    </row>
    <row r="23" spans="1:25" ht="15.75" x14ac:dyDescent="0.25">
      <c r="A23" s="733"/>
      <c r="B23" s="733"/>
      <c r="C23" s="734"/>
      <c r="D23" s="735"/>
      <c r="E23" s="736"/>
      <c r="F23" s="736"/>
      <c r="G23" s="736"/>
      <c r="H23" s="737"/>
      <c r="I23" s="738"/>
      <c r="J23" s="739"/>
      <c r="K23" s="740"/>
      <c r="L23" s="741"/>
      <c r="M23" s="742"/>
      <c r="N23" s="742"/>
      <c r="O23" s="758"/>
      <c r="P23" s="759"/>
      <c r="Q23" s="760"/>
      <c r="R23" s="746"/>
      <c r="S23" s="761"/>
      <c r="T23" s="762"/>
      <c r="U23" s="749"/>
      <c r="V23" s="749"/>
      <c r="W23" s="749"/>
      <c r="X23" s="750"/>
      <c r="Y23" s="763"/>
    </row>
    <row r="24" spans="1:25" ht="15.75" x14ac:dyDescent="0.25">
      <c r="A24" s="1766"/>
      <c r="B24" s="1766"/>
      <c r="C24" s="1766"/>
      <c r="D24" s="1766"/>
      <c r="E24" s="1766"/>
      <c r="F24" s="1766"/>
      <c r="G24" s="1766"/>
      <c r="H24" s="1766"/>
      <c r="I24" s="1766"/>
      <c r="J24" s="1766"/>
      <c r="K24" s="1766"/>
      <c r="L24" s="1766"/>
      <c r="M24" s="1766"/>
      <c r="N24" s="1766"/>
      <c r="O24" s="1766"/>
      <c r="P24" s="1766"/>
      <c r="Q24" s="1766"/>
      <c r="R24" s="786" t="s">
        <v>137</v>
      </c>
      <c r="S24" s="787">
        <f>SUM(S12:S23)</f>
        <v>0</v>
      </c>
      <c r="T24" s="787">
        <f>SUM(T12:T23)</f>
        <v>0</v>
      </c>
      <c r="U24" s="1767"/>
      <c r="V24" s="1768"/>
      <c r="W24" s="1768"/>
      <c r="X24" s="1768"/>
      <c r="Y24" s="1769"/>
    </row>
    <row r="25" spans="1:25" x14ac:dyDescent="0.25">
      <c r="A25" s="716"/>
      <c r="B25" s="717"/>
      <c r="C25" s="718"/>
      <c r="D25" s="718"/>
      <c r="E25" s="719"/>
      <c r="F25" s="718"/>
      <c r="G25" s="718"/>
      <c r="H25" s="718"/>
      <c r="I25" s="718"/>
      <c r="J25" s="718"/>
      <c r="K25" s="718"/>
      <c r="L25" s="718"/>
      <c r="M25" s="718"/>
      <c r="N25" s="718"/>
      <c r="O25" s="718"/>
      <c r="P25" s="718"/>
      <c r="Q25" s="720"/>
      <c r="R25" s="718"/>
      <c r="S25" s="718"/>
      <c r="T25" s="718"/>
      <c r="U25" s="718"/>
      <c r="V25" s="718"/>
      <c r="W25" s="718"/>
      <c r="X25" s="717"/>
      <c r="Y25" s="764" t="s">
        <v>1571</v>
      </c>
    </row>
    <row r="26" spans="1:25" ht="27.75" customHeight="1" x14ac:dyDescent="0.25">
      <c r="A26" s="716"/>
      <c r="B26" s="717"/>
      <c r="C26" s="718"/>
      <c r="D26" s="718"/>
      <c r="E26" s="719"/>
      <c r="F26" s="718"/>
      <c r="G26" s="718"/>
      <c r="H26" s="718"/>
      <c r="I26" s="718"/>
      <c r="J26" s="718"/>
      <c r="K26" s="718"/>
      <c r="L26" s="718"/>
      <c r="M26" s="718"/>
      <c r="N26" s="718"/>
      <c r="O26" s="718"/>
      <c r="P26" s="718"/>
      <c r="Q26" s="720"/>
      <c r="R26" s="718"/>
      <c r="S26" s="718"/>
      <c r="T26" s="718"/>
      <c r="U26" s="718"/>
      <c r="V26" s="718"/>
      <c r="W26" s="718"/>
      <c r="X26" s="717"/>
      <c r="Y26" s="764"/>
    </row>
    <row r="27" spans="1:25" ht="15.75" x14ac:dyDescent="0.25">
      <c r="A27" s="765"/>
      <c r="B27" s="766"/>
      <c r="C27" s="766"/>
      <c r="D27" s="765"/>
      <c r="E27" s="767"/>
      <c r="F27" s="1770" t="s">
        <v>172</v>
      </c>
      <c r="G27" s="1770"/>
      <c r="H27" s="768"/>
      <c r="I27" s="768"/>
      <c r="J27" s="769"/>
      <c r="K27" s="769"/>
      <c r="L27" s="768"/>
      <c r="M27" s="1770" t="s">
        <v>1537</v>
      </c>
      <c r="N27" s="1770"/>
      <c r="O27" s="766"/>
      <c r="P27" s="766"/>
      <c r="Q27" s="770"/>
      <c r="R27" s="770"/>
      <c r="S27" s="1771" t="s">
        <v>1538</v>
      </c>
      <c r="T27" s="1771"/>
      <c r="U27" s="771"/>
      <c r="V27" s="771"/>
      <c r="W27" s="771"/>
      <c r="X27" s="771"/>
      <c r="Y27" s="771"/>
    </row>
    <row r="28" spans="1:25" ht="15.75" x14ac:dyDescent="0.25">
      <c r="A28" s="725"/>
      <c r="B28" s="772"/>
      <c r="C28" s="772"/>
      <c r="D28" s="725"/>
      <c r="E28" s="24"/>
      <c r="F28" s="1772" t="s">
        <v>1570</v>
      </c>
      <c r="G28" s="1772"/>
      <c r="H28" s="394"/>
      <c r="I28" s="394"/>
      <c r="J28" s="394"/>
      <c r="K28" s="394"/>
      <c r="L28" s="394"/>
      <c r="M28" s="1772" t="s">
        <v>15</v>
      </c>
      <c r="N28" s="1772"/>
      <c r="O28" s="773"/>
      <c r="P28" s="773"/>
      <c r="Q28" s="765"/>
      <c r="R28" s="725"/>
      <c r="S28" s="1772" t="s">
        <v>16</v>
      </c>
      <c r="T28" s="1772"/>
      <c r="U28" s="773"/>
      <c r="V28" s="773"/>
      <c r="W28" s="773"/>
      <c r="X28" s="773"/>
      <c r="Y28" s="773"/>
    </row>
    <row r="29" spans="1:25" ht="15.75" x14ac:dyDescent="0.25">
      <c r="A29" s="765"/>
      <c r="B29" s="766"/>
      <c r="C29" s="766"/>
      <c r="D29" s="765"/>
      <c r="E29" s="765"/>
      <c r="F29" s="1696" t="s">
        <v>57</v>
      </c>
      <c r="G29" s="1696"/>
      <c r="H29" s="768"/>
      <c r="I29" s="768"/>
      <c r="J29" s="768"/>
      <c r="K29" s="768"/>
      <c r="L29" s="768"/>
      <c r="M29" s="1694" t="s">
        <v>152</v>
      </c>
      <c r="N29" s="1694"/>
      <c r="O29" s="622"/>
      <c r="P29" s="622"/>
      <c r="Q29" s="765"/>
      <c r="R29" s="765"/>
      <c r="S29" s="1696" t="s">
        <v>2191</v>
      </c>
      <c r="T29" s="1696"/>
      <c r="U29" s="774"/>
      <c r="V29" s="622"/>
      <c r="W29" s="622"/>
      <c r="X29" s="622"/>
      <c r="Y29" s="766"/>
    </row>
    <row r="30" spans="1:25" ht="15.75" x14ac:dyDescent="0.25">
      <c r="A30" s="725"/>
      <c r="B30" s="772"/>
      <c r="C30" s="772"/>
      <c r="D30" s="725"/>
      <c r="E30" s="725"/>
      <c r="F30" s="1772"/>
      <c r="G30" s="1772"/>
      <c r="H30" s="725"/>
      <c r="I30" s="725"/>
      <c r="J30" s="725"/>
      <c r="K30" s="725"/>
      <c r="L30" s="725"/>
      <c r="M30" s="1772" t="str">
        <f>'[9]Datos Generales'!C16</f>
        <v>Preparado por</v>
      </c>
      <c r="N30" s="1772"/>
      <c r="O30" s="621"/>
      <c r="P30" s="621"/>
      <c r="Q30" s="725"/>
      <c r="R30" s="725"/>
      <c r="S30" s="1772" t="str">
        <f>'[9]Datos Generales'!D16</f>
        <v>Revisado por</v>
      </c>
      <c r="T30" s="1772"/>
      <c r="U30" s="773"/>
      <c r="V30" s="621"/>
      <c r="W30" s="621"/>
      <c r="X30" s="621"/>
      <c r="Y30" s="772"/>
    </row>
    <row r="31" spans="1:25" ht="15.75" x14ac:dyDescent="0.25">
      <c r="A31" s="765"/>
      <c r="B31" s="766"/>
      <c r="C31" s="766"/>
      <c r="D31" s="765"/>
      <c r="E31" s="767"/>
      <c r="F31" s="1773">
        <v>45838</v>
      </c>
      <c r="G31" s="1773"/>
      <c r="H31" s="765"/>
      <c r="I31" s="765"/>
      <c r="J31" s="765"/>
      <c r="K31" s="765"/>
      <c r="L31" s="765"/>
      <c r="M31" s="1773">
        <f>+F31</f>
        <v>45838</v>
      </c>
      <c r="N31" s="1773"/>
      <c r="O31" s="622"/>
      <c r="P31" s="622"/>
      <c r="Q31" s="765"/>
      <c r="R31" s="765"/>
      <c r="S31" s="1773">
        <v>45664</v>
      </c>
      <c r="T31" s="1773"/>
      <c r="U31" s="774"/>
      <c r="V31" s="622"/>
      <c r="W31" s="622"/>
      <c r="X31" s="622"/>
      <c r="Y31" s="766"/>
    </row>
    <row r="32" spans="1:25" ht="15.75" x14ac:dyDescent="0.25">
      <c r="A32" s="725"/>
      <c r="B32" s="772"/>
      <c r="C32" s="772"/>
      <c r="D32" s="725"/>
      <c r="E32" s="24"/>
      <c r="F32" s="1774" t="s">
        <v>60</v>
      </c>
      <c r="G32" s="1774"/>
      <c r="H32" s="725"/>
      <c r="I32" s="725"/>
      <c r="J32" s="725"/>
      <c r="K32" s="725"/>
      <c r="L32" s="725"/>
      <c r="M32" s="1774" t="s">
        <v>61</v>
      </c>
      <c r="N32" s="1774"/>
      <c r="O32" s="775"/>
      <c r="P32" s="775"/>
      <c r="Q32" s="765"/>
      <c r="R32" s="725"/>
      <c r="S32" s="1774" t="s">
        <v>62</v>
      </c>
      <c r="T32" s="1774"/>
      <c r="U32" s="773"/>
      <c r="V32" s="775"/>
      <c r="W32" s="775"/>
      <c r="X32" s="775"/>
      <c r="Y32" s="772"/>
    </row>
    <row r="33" spans="1:25" ht="15.75" x14ac:dyDescent="0.25">
      <c r="A33" s="716"/>
      <c r="B33" s="718"/>
      <c r="C33" s="718"/>
      <c r="D33" s="776"/>
      <c r="E33" s="776"/>
      <c r="F33" s="776"/>
      <c r="G33" s="776"/>
      <c r="H33" s="776"/>
      <c r="I33" s="777"/>
      <c r="J33" s="778"/>
      <c r="K33" s="778"/>
      <c r="L33" s="2"/>
      <c r="M33" s="2"/>
      <c r="N33" s="716"/>
      <c r="O33" s="779"/>
      <c r="P33" s="779"/>
      <c r="Q33" s="779"/>
      <c r="R33" s="15"/>
      <c r="S33" s="15"/>
      <c r="T33" s="15"/>
      <c r="U33" s="15"/>
      <c r="V33" s="779"/>
      <c r="W33" s="779"/>
      <c r="X33" s="779"/>
      <c r="Y33" s="718"/>
    </row>
    <row r="34" spans="1:25" hidden="1" x14ac:dyDescent="0.25">
      <c r="A34" s="780"/>
      <c r="B34" s="781"/>
      <c r="C34" s="782"/>
      <c r="D34" s="782"/>
      <c r="E34" s="783"/>
      <c r="F34" s="782"/>
      <c r="G34" s="782"/>
      <c r="H34" s="782"/>
      <c r="I34" s="782"/>
      <c r="J34" s="782"/>
      <c r="K34" s="782"/>
      <c r="L34" s="782"/>
      <c r="M34" s="783"/>
      <c r="N34" s="782"/>
      <c r="O34" s="707"/>
      <c r="P34" s="707"/>
      <c r="Q34" s="707"/>
      <c r="R34" s="707"/>
      <c r="S34" s="707"/>
      <c r="T34" s="707"/>
      <c r="U34" s="707"/>
      <c r="V34" s="707"/>
      <c r="W34" s="707"/>
      <c r="X34" s="784"/>
      <c r="Y34" s="784"/>
    </row>
  </sheetData>
  <mergeCells count="34">
    <mergeCell ref="F31:G31"/>
    <mergeCell ref="M31:N31"/>
    <mergeCell ref="S31:T31"/>
    <mergeCell ref="F32:G32"/>
    <mergeCell ref="M32:N32"/>
    <mergeCell ref="S32:T32"/>
    <mergeCell ref="F29:G29"/>
    <mergeCell ref="M29:N29"/>
    <mergeCell ref="S29:T29"/>
    <mergeCell ref="F30:G30"/>
    <mergeCell ref="M30:N30"/>
    <mergeCell ref="S30:T30"/>
    <mergeCell ref="F27:G27"/>
    <mergeCell ref="M27:N27"/>
    <mergeCell ref="S27:T27"/>
    <mergeCell ref="F28:G28"/>
    <mergeCell ref="M28:N28"/>
    <mergeCell ref="S28:T28"/>
    <mergeCell ref="D16:M16"/>
    <mergeCell ref="B17:M17"/>
    <mergeCell ref="B18:P18"/>
    <mergeCell ref="A24:Q24"/>
    <mergeCell ref="U24:Y24"/>
    <mergeCell ref="A4:XFD4"/>
    <mergeCell ref="G5:O5"/>
    <mergeCell ref="A7:Y7"/>
    <mergeCell ref="I8:K8"/>
    <mergeCell ref="A10:K10"/>
    <mergeCell ref="L10:T10"/>
    <mergeCell ref="U10:U11"/>
    <mergeCell ref="V10:V11"/>
    <mergeCell ref="W10:W11"/>
    <mergeCell ref="X10:X11"/>
    <mergeCell ref="Y10:Y11"/>
  </mergeCells>
  <pageMargins left="0.55000000000000004" right="0.6" top="0.17" bottom="0.75" header="0.23" footer="0.3"/>
  <pageSetup paperSize="5" scale="65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0C73-1420-4A5B-B850-F3109DF583E5}">
  <dimension ref="B2:Q33"/>
  <sheetViews>
    <sheetView workbookViewId="0">
      <selection activeCell="R4" sqref="R1:R1048576"/>
    </sheetView>
  </sheetViews>
  <sheetFormatPr baseColWidth="10" defaultColWidth="11.42578125" defaultRowHeight="12" x14ac:dyDescent="0.2"/>
  <cols>
    <col min="1" max="1" width="1.42578125" style="716" customWidth="1"/>
    <col min="2" max="2" width="3.42578125" style="1285" customWidth="1"/>
    <col min="3" max="3" width="11.42578125" style="723"/>
    <col min="4" max="4" width="15" style="716" customWidth="1"/>
    <col min="5" max="5" width="11.85546875" style="716" customWidth="1"/>
    <col min="6" max="6" width="16.7109375" style="1290" customWidth="1"/>
    <col min="7" max="7" width="13.5703125" style="716" customWidth="1"/>
    <col min="8" max="8" width="14.85546875" style="716" customWidth="1"/>
    <col min="9" max="9" width="11.7109375" style="716" customWidth="1"/>
    <col min="10" max="10" width="14.5703125" style="716" customWidth="1"/>
    <col min="11" max="11" width="15.85546875" style="716" customWidth="1"/>
    <col min="12" max="12" width="11.140625" style="716" customWidth="1"/>
    <col min="13" max="13" width="11.28515625" style="716" customWidth="1"/>
    <col min="14" max="14" width="14.5703125" style="716" customWidth="1"/>
    <col min="15" max="15" width="14.5703125" style="723" customWidth="1"/>
    <col min="16" max="16" width="16.85546875" style="723" customWidth="1"/>
    <col min="17" max="16384" width="11.42578125" style="716"/>
  </cols>
  <sheetData>
    <row r="2" spans="2:16" x14ac:dyDescent="0.2">
      <c r="B2" s="1251"/>
      <c r="C2" s="713"/>
      <c r="D2" s="712"/>
      <c r="E2" s="712"/>
      <c r="F2" s="714"/>
      <c r="G2" s="712"/>
      <c r="H2" s="712"/>
      <c r="I2" s="712"/>
      <c r="J2" s="712"/>
      <c r="K2" s="712"/>
      <c r="L2" s="712"/>
      <c r="M2" s="712"/>
      <c r="N2" s="712"/>
      <c r="O2" s="713"/>
      <c r="P2" s="713"/>
    </row>
    <row r="3" spans="2:16" x14ac:dyDescent="0.2">
      <c r="B3" s="1252"/>
      <c r="C3" s="717"/>
      <c r="D3" s="718"/>
      <c r="E3" s="718"/>
      <c r="F3" s="719"/>
      <c r="G3" s="718"/>
      <c r="H3" s="718"/>
      <c r="I3" s="718"/>
      <c r="J3" s="722"/>
      <c r="K3" s="718"/>
      <c r="L3" s="718"/>
      <c r="M3" s="718"/>
      <c r="N3" s="718"/>
      <c r="O3" s="717"/>
      <c r="P3" s="717"/>
    </row>
    <row r="4" spans="2:16" x14ac:dyDescent="0.2">
      <c r="B4" s="1252"/>
      <c r="C4" s="717"/>
      <c r="D4" s="718"/>
      <c r="E4" s="718"/>
      <c r="F4" s="719"/>
      <c r="G4" s="718"/>
      <c r="H4" s="718"/>
      <c r="I4" s="718"/>
      <c r="J4" s="722"/>
      <c r="K4" s="718"/>
      <c r="L4" s="718"/>
      <c r="M4" s="718"/>
      <c r="N4" s="718"/>
      <c r="O4" s="717"/>
      <c r="P4" s="717"/>
    </row>
    <row r="5" spans="2:16" x14ac:dyDescent="0.2">
      <c r="B5" s="1252"/>
      <c r="C5" s="717"/>
      <c r="D5" s="718"/>
      <c r="E5" s="718"/>
      <c r="F5" s="719"/>
      <c r="G5" s="718"/>
      <c r="H5" s="718"/>
      <c r="I5" s="718"/>
      <c r="J5" s="722"/>
      <c r="K5" s="718"/>
      <c r="L5" s="718"/>
      <c r="M5" s="718"/>
      <c r="N5" s="718"/>
      <c r="O5" s="717"/>
      <c r="P5" s="717"/>
    </row>
    <row r="6" spans="2:16" x14ac:dyDescent="0.2">
      <c r="B6" s="1252"/>
      <c r="C6" s="717"/>
      <c r="D6" s="718"/>
      <c r="E6" s="718"/>
      <c r="F6" s="719"/>
      <c r="G6" s="718"/>
      <c r="H6" s="718"/>
      <c r="I6" s="718"/>
      <c r="J6" s="722"/>
      <c r="K6" s="718"/>
      <c r="L6" s="718"/>
      <c r="M6" s="718"/>
      <c r="N6" s="718"/>
      <c r="O6" s="717"/>
      <c r="P6" s="717"/>
    </row>
    <row r="7" spans="2:16" ht="18.75" x14ac:dyDescent="0.3">
      <c r="B7" s="1563" t="s">
        <v>18</v>
      </c>
      <c r="C7" s="1564"/>
      <c r="D7" s="1564"/>
      <c r="E7" s="1564"/>
      <c r="F7" s="1564"/>
      <c r="G7" s="1564"/>
      <c r="H7" s="1564"/>
      <c r="I7" s="1564"/>
      <c r="J7" s="1564"/>
      <c r="K7" s="1564"/>
      <c r="L7" s="1564"/>
      <c r="M7" s="1564"/>
      <c r="N7" s="1564"/>
      <c r="O7" s="1564"/>
      <c r="P7" s="1564"/>
    </row>
    <row r="8" spans="2:16" ht="15.75" x14ac:dyDescent="0.25">
      <c r="B8" s="1775" t="s">
        <v>2857</v>
      </c>
      <c r="C8" s="1776"/>
      <c r="D8" s="1776"/>
      <c r="E8" s="1776"/>
      <c r="F8" s="1776"/>
      <c r="G8" s="1776"/>
      <c r="H8" s="1776"/>
      <c r="I8" s="1776"/>
      <c r="J8" s="1776"/>
      <c r="K8" s="1776"/>
      <c r="L8" s="1776"/>
      <c r="M8" s="1776"/>
      <c r="N8" s="1776"/>
      <c r="O8" s="1776"/>
      <c r="P8" s="1776"/>
    </row>
    <row r="9" spans="2:16" ht="15.75" x14ac:dyDescent="0.25">
      <c r="B9" s="1777" t="s">
        <v>20</v>
      </c>
      <c r="C9" s="1778"/>
      <c r="D9" s="1778"/>
      <c r="E9" s="1778"/>
      <c r="F9" s="1778"/>
      <c r="G9" s="1778"/>
      <c r="H9" s="1778"/>
      <c r="I9" s="1778"/>
      <c r="J9" s="1778"/>
      <c r="K9" s="1778"/>
      <c r="L9" s="1778"/>
      <c r="M9" s="1778"/>
      <c r="N9" s="1778"/>
      <c r="O9" s="1778"/>
      <c r="P9" s="1778"/>
    </row>
    <row r="10" spans="2:16" ht="15.75" x14ac:dyDescent="0.25">
      <c r="B10" s="1252"/>
      <c r="C10" s="506" t="s">
        <v>21</v>
      </c>
      <c r="D10" s="1253">
        <v>45838</v>
      </c>
      <c r="E10" s="506" t="s">
        <v>102</v>
      </c>
      <c r="F10" s="1779" t="str">
        <f>'[10]Datos Generales'!C7</f>
        <v>DIGESETT</v>
      </c>
      <c r="G10" s="1780"/>
      <c r="H10" s="506" t="s">
        <v>23</v>
      </c>
      <c r="I10" s="429" t="str">
        <f>'[10]Datos Generales'!C8</f>
        <v>0202</v>
      </c>
      <c r="J10" s="506" t="s">
        <v>1386</v>
      </c>
      <c r="K10" s="1254" t="str">
        <f>'[10]Datos Generales'!C9</f>
        <v>02</v>
      </c>
      <c r="L10" s="506" t="s">
        <v>25</v>
      </c>
      <c r="M10" s="429" t="str">
        <f>'[10]Datos Generales'!C10</f>
        <v>01</v>
      </c>
      <c r="N10" s="506" t="s">
        <v>26</v>
      </c>
      <c r="O10" s="429" t="str">
        <f>'[10]Datos Generales'!C11</f>
        <v>0005</v>
      </c>
      <c r="P10" s="721"/>
    </row>
    <row r="11" spans="2:16" ht="18.75" x14ac:dyDescent="0.3">
      <c r="B11" s="1252"/>
      <c r="C11" s="648"/>
      <c r="D11" s="648"/>
      <c r="E11" s="648"/>
      <c r="F11" s="15"/>
      <c r="G11" s="15"/>
      <c r="H11" s="15"/>
      <c r="I11" s="531"/>
      <c r="J11" s="531"/>
      <c r="K11" s="531"/>
      <c r="L11" s="1255"/>
      <c r="M11" s="1255"/>
      <c r="N11" s="1255"/>
      <c r="O11" s="1255"/>
      <c r="P11" s="1256"/>
    </row>
    <row r="12" spans="2:16" ht="15.75" x14ac:dyDescent="0.2">
      <c r="B12" s="1257"/>
      <c r="C12" s="1781" t="s">
        <v>2858</v>
      </c>
      <c r="D12" s="1782"/>
      <c r="E12" s="1782"/>
      <c r="F12" s="1783"/>
      <c r="G12" s="1784" t="s">
        <v>1388</v>
      </c>
      <c r="H12" s="1784" t="s">
        <v>2859</v>
      </c>
      <c r="I12" s="1784" t="s">
        <v>1565</v>
      </c>
      <c r="J12" s="1784" t="s">
        <v>2860</v>
      </c>
      <c r="K12" s="1755" t="s">
        <v>2861</v>
      </c>
      <c r="L12" s="1755" t="s">
        <v>1544</v>
      </c>
      <c r="M12" s="1757" t="s">
        <v>251</v>
      </c>
      <c r="N12" s="1757" t="s">
        <v>252</v>
      </c>
      <c r="O12" s="1757" t="s">
        <v>2862</v>
      </c>
      <c r="P12" s="1786" t="s">
        <v>1391</v>
      </c>
    </row>
    <row r="13" spans="2:16" ht="31.5" x14ac:dyDescent="0.2">
      <c r="B13" s="1257"/>
      <c r="C13" s="628" t="s">
        <v>2</v>
      </c>
      <c r="D13" s="628" t="s">
        <v>2863</v>
      </c>
      <c r="E13" s="628" t="s">
        <v>1548</v>
      </c>
      <c r="F13" s="1291" t="s">
        <v>1442</v>
      </c>
      <c r="G13" s="1785"/>
      <c r="H13" s="1785"/>
      <c r="I13" s="1785"/>
      <c r="J13" s="1785"/>
      <c r="K13" s="1756"/>
      <c r="L13" s="1756"/>
      <c r="M13" s="1758"/>
      <c r="N13" s="1758"/>
      <c r="O13" s="1758"/>
      <c r="P13" s="1787"/>
    </row>
    <row r="14" spans="2:16" ht="78.75" x14ac:dyDescent="0.25">
      <c r="B14" s="1258">
        <v>2</v>
      </c>
      <c r="C14" s="1259">
        <v>45657</v>
      </c>
      <c r="D14" s="1260" t="s">
        <v>2864</v>
      </c>
      <c r="E14" s="733">
        <v>101031222</v>
      </c>
      <c r="F14" s="736" t="s">
        <v>2869</v>
      </c>
      <c r="G14" s="747" t="s">
        <v>2956</v>
      </c>
      <c r="H14" s="740">
        <v>22500000</v>
      </c>
      <c r="I14" s="740">
        <v>0</v>
      </c>
      <c r="J14" s="740">
        <v>11157534.25</v>
      </c>
      <c r="K14" s="740">
        <f>H14-I14-J14</f>
        <v>11342465.75</v>
      </c>
      <c r="L14" s="1261" t="s">
        <v>2865</v>
      </c>
      <c r="M14" s="1261" t="s">
        <v>289</v>
      </c>
      <c r="N14" s="1264" t="s">
        <v>2866</v>
      </c>
      <c r="O14" s="1262" t="s">
        <v>2867</v>
      </c>
      <c r="P14" s="1263" t="s">
        <v>2870</v>
      </c>
    </row>
    <row r="15" spans="2:16" ht="15.75" x14ac:dyDescent="0.25">
      <c r="B15" s="1258">
        <v>3</v>
      </c>
      <c r="C15" s="1259"/>
      <c r="D15" s="1260"/>
      <c r="E15" s="735"/>
      <c r="F15" s="736"/>
      <c r="G15" s="747"/>
      <c r="H15" s="740"/>
      <c r="I15" s="740"/>
      <c r="J15" s="740"/>
      <c r="K15" s="740"/>
      <c r="L15" s="1261"/>
      <c r="M15" s="1261"/>
      <c r="N15" s="1261"/>
      <c r="O15" s="1262"/>
      <c r="P15" s="1263"/>
    </row>
    <row r="16" spans="2:16" ht="15.75" x14ac:dyDescent="0.25">
      <c r="B16" s="1258">
        <v>4</v>
      </c>
      <c r="C16" s="1259"/>
      <c r="D16" s="1260"/>
      <c r="E16" s="735"/>
      <c r="F16" s="736"/>
      <c r="G16" s="747"/>
      <c r="H16" s="740"/>
      <c r="I16" s="740"/>
      <c r="J16" s="740"/>
      <c r="K16" s="740"/>
      <c r="L16" s="1261"/>
      <c r="M16" s="1261"/>
      <c r="N16" s="1261"/>
      <c r="O16" s="1262"/>
      <c r="P16" s="1263"/>
    </row>
    <row r="17" spans="2:17" ht="15.75" x14ac:dyDescent="0.25">
      <c r="B17" s="1258">
        <v>5</v>
      </c>
      <c r="C17" s="1259"/>
      <c r="D17" s="1260"/>
      <c r="E17" s="735"/>
      <c r="F17" s="736"/>
      <c r="G17" s="747"/>
      <c r="H17" s="740"/>
      <c r="I17" s="740"/>
      <c r="J17" s="740"/>
      <c r="K17" s="740"/>
      <c r="L17" s="1261"/>
      <c r="M17" s="1261"/>
      <c r="N17" s="1261"/>
      <c r="O17" s="1262"/>
      <c r="P17" s="1263"/>
    </row>
    <row r="18" spans="2:17" ht="15.75" x14ac:dyDescent="0.25">
      <c r="B18" s="1258">
        <v>6</v>
      </c>
      <c r="C18" s="1259"/>
      <c r="D18" s="1260"/>
      <c r="E18" s="735"/>
      <c r="F18" s="736"/>
      <c r="G18" s="747"/>
      <c r="H18" s="740"/>
      <c r="I18" s="740"/>
      <c r="J18" s="740"/>
      <c r="K18" s="740"/>
      <c r="L18" s="1261"/>
      <c r="M18" s="1261"/>
      <c r="N18" s="1261"/>
      <c r="O18" s="1262"/>
      <c r="P18" s="1263"/>
    </row>
    <row r="19" spans="2:17" ht="15.75" x14ac:dyDescent="0.25">
      <c r="B19" s="1258"/>
      <c r="C19" s="1265"/>
      <c r="D19" s="1266"/>
      <c r="E19" s="1267"/>
      <c r="F19" s="1268"/>
      <c r="G19" s="1268"/>
      <c r="H19" s="1268"/>
      <c r="I19" s="1269"/>
      <c r="J19" s="740"/>
      <c r="K19" s="740"/>
      <c r="L19" s="1270"/>
      <c r="M19" s="1271"/>
      <c r="N19" s="1271"/>
      <c r="O19" s="1272"/>
      <c r="P19" s="1273"/>
    </row>
    <row r="20" spans="2:17" ht="15.75" x14ac:dyDescent="0.25">
      <c r="B20" s="1257"/>
      <c r="C20" s="1292"/>
      <c r="D20" s="1293"/>
      <c r="E20" s="1293"/>
      <c r="F20" s="1293"/>
      <c r="G20" s="1293"/>
      <c r="H20" s="1294">
        <f>+H14</f>
        <v>22500000</v>
      </c>
      <c r="I20" s="1295">
        <v>0</v>
      </c>
      <c r="J20" s="1296">
        <f>SUM(J14:J18)</f>
        <v>11157534.25</v>
      </c>
      <c r="K20" s="1295">
        <f>SUM(K14:K18)</f>
        <v>11342465.75</v>
      </c>
      <c r="L20" s="1767"/>
      <c r="M20" s="1768"/>
      <c r="N20" s="1768"/>
      <c r="O20" s="1768"/>
      <c r="P20" s="1769"/>
    </row>
    <row r="21" spans="2:17" ht="15.75" x14ac:dyDescent="0.25">
      <c r="B21" s="1257"/>
      <c r="C21" s="1319"/>
      <c r="D21" s="1319"/>
      <c r="E21" s="1319"/>
      <c r="F21" s="1319"/>
      <c r="G21" s="1319"/>
      <c r="H21" s="1320"/>
      <c r="I21" s="1328"/>
      <c r="J21" s="1329"/>
      <c r="K21" s="1322"/>
      <c r="L21" s="1323"/>
      <c r="M21" s="1323"/>
      <c r="N21" s="1323"/>
      <c r="O21" s="1323"/>
      <c r="P21" s="1324"/>
    </row>
    <row r="22" spans="2:17" ht="20.25" x14ac:dyDescent="0.3">
      <c r="B22" s="1257"/>
      <c r="C22" s="716"/>
      <c r="E22" s="1788"/>
      <c r="F22" s="1788"/>
      <c r="I22" s="1789"/>
      <c r="J22" s="1789"/>
      <c r="M22" s="1790"/>
      <c r="N22" s="1790"/>
      <c r="O22" s="1274"/>
      <c r="P22" s="1275" t="s">
        <v>2868</v>
      </c>
    </row>
    <row r="23" spans="2:17" ht="20.25" x14ac:dyDescent="0.3">
      <c r="B23" s="1257"/>
      <c r="C23" s="716"/>
      <c r="E23" s="1325"/>
      <c r="F23" s="1325"/>
      <c r="I23" s="1327"/>
      <c r="J23" s="1327"/>
      <c r="M23" s="1326"/>
      <c r="N23" s="1326"/>
      <c r="O23" s="1274"/>
      <c r="P23" s="1275"/>
    </row>
    <row r="24" spans="2:17" ht="20.25" x14ac:dyDescent="0.3">
      <c r="B24" s="1257"/>
      <c r="C24" s="716"/>
      <c r="E24" s="1770" t="s">
        <v>172</v>
      </c>
      <c r="F24" s="1770"/>
      <c r="I24" s="1792" t="s">
        <v>1537</v>
      </c>
      <c r="J24" s="1792"/>
      <c r="M24" s="1771" t="s">
        <v>1538</v>
      </c>
      <c r="N24" s="1771"/>
      <c r="O24" s="1274"/>
      <c r="P24" s="1275"/>
    </row>
    <row r="25" spans="2:17" ht="20.25" x14ac:dyDescent="0.3">
      <c r="B25" s="1257"/>
      <c r="C25" s="776"/>
      <c r="D25" s="776"/>
      <c r="E25" s="1772" t="str">
        <f>'[10]Datos Generales'!C16</f>
        <v>Preparado por</v>
      </c>
      <c r="F25" s="1772"/>
      <c r="G25" s="770"/>
      <c r="H25" s="770"/>
      <c r="I25" s="1772" t="str">
        <f>'[10]Datos Generales'!D16</f>
        <v>Revisado por</v>
      </c>
      <c r="J25" s="1772"/>
      <c r="K25" s="770"/>
      <c r="L25" s="770"/>
      <c r="M25" s="1772" t="str">
        <f>'[10]Datos Generales'!E16</f>
        <v>Autorizado por</v>
      </c>
      <c r="N25" s="1772"/>
      <c r="O25" s="1276"/>
      <c r="P25" s="1277"/>
    </row>
    <row r="26" spans="2:17" ht="20.25" x14ac:dyDescent="0.3">
      <c r="B26" s="1257"/>
      <c r="C26" s="1278"/>
      <c r="D26" s="1278"/>
      <c r="E26" s="1696" t="s">
        <v>57</v>
      </c>
      <c r="F26" s="1696"/>
      <c r="G26" s="770"/>
      <c r="H26" s="770"/>
      <c r="I26" s="1694" t="s">
        <v>152</v>
      </c>
      <c r="J26" s="1694"/>
      <c r="K26" s="725"/>
      <c r="L26" s="725"/>
      <c r="M26" s="1696" t="s">
        <v>2191</v>
      </c>
      <c r="N26" s="1696"/>
      <c r="O26" s="1274"/>
      <c r="P26" s="1279"/>
    </row>
    <row r="27" spans="2:17" ht="20.25" x14ac:dyDescent="0.3">
      <c r="B27" s="1257"/>
      <c r="C27" s="1274"/>
      <c r="D27" s="1274"/>
      <c r="E27" s="1793" t="str">
        <f>'[10]Datos Generales'!C17</f>
        <v>Puesto que ocupa</v>
      </c>
      <c r="F27" s="1793"/>
      <c r="G27" s="770"/>
      <c r="H27" s="770"/>
      <c r="I27" s="1793" t="str">
        <f>'[10]Datos Generales'!D17</f>
        <v>Puesto que ocupa</v>
      </c>
      <c r="J27" s="1793"/>
      <c r="K27" s="725"/>
      <c r="M27" s="1793" t="str">
        <f>'[10]Datos Generales'!E17</f>
        <v>Puesto que ocupa</v>
      </c>
      <c r="N27" s="1793"/>
      <c r="O27" s="1276"/>
      <c r="P27" s="1277"/>
      <c r="Q27" s="2"/>
    </row>
    <row r="28" spans="2:17" ht="20.25" x14ac:dyDescent="0.3">
      <c r="B28" s="1257"/>
      <c r="C28" s="1278"/>
      <c r="D28" s="1278"/>
      <c r="E28" s="1624">
        <v>45839</v>
      </c>
      <c r="F28" s="1624"/>
      <c r="G28" s="1280"/>
      <c r="H28" s="1280"/>
      <c r="I28" s="1624">
        <f>+E28</f>
        <v>45839</v>
      </c>
      <c r="J28" s="1624"/>
      <c r="K28" s="725"/>
      <c r="L28" s="725"/>
      <c r="M28" s="1624">
        <v>45846</v>
      </c>
      <c r="N28" s="1624"/>
      <c r="O28" s="1274"/>
      <c r="P28" s="1279"/>
      <c r="Q28" s="2"/>
    </row>
    <row r="29" spans="2:17" ht="20.25" x14ac:dyDescent="0.3">
      <c r="B29" s="1257"/>
      <c r="C29" s="1274"/>
      <c r="D29" s="1274"/>
      <c r="E29" s="1793" t="s">
        <v>60</v>
      </c>
      <c r="F29" s="1793"/>
      <c r="G29" s="1280"/>
      <c r="H29" s="1280"/>
      <c r="I29" s="1793" t="s">
        <v>61</v>
      </c>
      <c r="J29" s="1793"/>
      <c r="K29" s="725"/>
      <c r="L29" s="725"/>
      <c r="M29" s="1793" t="s">
        <v>62</v>
      </c>
      <c r="N29" s="1793"/>
      <c r="O29" s="1276"/>
      <c r="P29" s="1277"/>
      <c r="Q29" s="2"/>
    </row>
    <row r="30" spans="2:17" ht="20.25" x14ac:dyDescent="0.3">
      <c r="B30" s="1257"/>
      <c r="C30" s="1278"/>
      <c r="D30" s="1278"/>
      <c r="F30" s="716"/>
      <c r="G30" s="1280"/>
      <c r="H30" s="1280"/>
      <c r="K30" s="725"/>
      <c r="L30" s="725"/>
      <c r="O30" s="1274"/>
      <c r="P30" s="1279"/>
      <c r="Q30" s="2"/>
    </row>
    <row r="31" spans="2:17" ht="18.75" hidden="1" x14ac:dyDescent="0.3">
      <c r="B31" s="1281"/>
      <c r="C31" s="1282"/>
      <c r="D31" s="1282"/>
      <c r="E31" s="1282"/>
      <c r="F31" s="1282"/>
      <c r="G31" s="1283"/>
      <c r="H31" s="1283"/>
      <c r="I31" s="1283"/>
      <c r="J31" s="1283"/>
      <c r="K31" s="149"/>
      <c r="L31" s="149"/>
      <c r="M31" s="149"/>
      <c r="N31" s="149"/>
      <c r="O31" s="536"/>
      <c r="P31" s="1284"/>
      <c r="Q31" s="2"/>
    </row>
    <row r="32" spans="2:17" ht="15.75" x14ac:dyDescent="0.25">
      <c r="C32" s="1286"/>
      <c r="D32" s="1287"/>
      <c r="E32" s="1287"/>
      <c r="F32" s="1287"/>
      <c r="G32" s="1287"/>
      <c r="H32" s="1288"/>
      <c r="I32" s="1286"/>
      <c r="J32" s="1286"/>
      <c r="K32" s="2"/>
      <c r="L32" s="2"/>
      <c r="M32" s="2"/>
      <c r="N32" s="2"/>
      <c r="O32" s="531"/>
      <c r="P32" s="531"/>
      <c r="Q32" s="2"/>
    </row>
    <row r="33" spans="3:17" ht="18.75" x14ac:dyDescent="0.3">
      <c r="C33" s="1791"/>
      <c r="D33" s="1791"/>
      <c r="E33" s="1791"/>
      <c r="F33" s="1791"/>
      <c r="G33" s="1289"/>
      <c r="H33" s="1116"/>
      <c r="I33" s="1116"/>
      <c r="J33" s="1116"/>
      <c r="K33" s="2"/>
      <c r="L33" s="2"/>
      <c r="M33" s="2"/>
      <c r="N33" s="2"/>
      <c r="O33" s="531"/>
      <c r="P33" s="531"/>
      <c r="Q33" s="2"/>
    </row>
  </sheetData>
  <mergeCells count="38">
    <mergeCell ref="C33:F33"/>
    <mergeCell ref="E24:F24"/>
    <mergeCell ref="I24:J24"/>
    <mergeCell ref="M24:N24"/>
    <mergeCell ref="E28:F28"/>
    <mergeCell ref="I28:J28"/>
    <mergeCell ref="M28:N28"/>
    <mergeCell ref="E29:F29"/>
    <mergeCell ref="I29:J29"/>
    <mergeCell ref="M29:N29"/>
    <mergeCell ref="E26:F26"/>
    <mergeCell ref="I26:J26"/>
    <mergeCell ref="M26:N26"/>
    <mergeCell ref="E27:F27"/>
    <mergeCell ref="I27:J27"/>
    <mergeCell ref="M27:N27"/>
    <mergeCell ref="E22:F22"/>
    <mergeCell ref="I22:J22"/>
    <mergeCell ref="M22:N22"/>
    <mergeCell ref="E25:F25"/>
    <mergeCell ref="I25:J25"/>
    <mergeCell ref="M25:N25"/>
    <mergeCell ref="L20:P20"/>
    <mergeCell ref="B7:P7"/>
    <mergeCell ref="B8:P8"/>
    <mergeCell ref="B9:P9"/>
    <mergeCell ref="F10:G10"/>
    <mergeCell ref="C12:F12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47B9F-878D-4E8F-BEA9-108A5D3C11CE}">
  <sheetPr>
    <pageSetUpPr fitToPage="1"/>
  </sheetPr>
  <dimension ref="A2:AB26"/>
  <sheetViews>
    <sheetView workbookViewId="0">
      <selection activeCell="Y22" sqref="Y22"/>
    </sheetView>
  </sheetViews>
  <sheetFormatPr baseColWidth="10" defaultColWidth="11.42578125" defaultRowHeight="38.25" customHeight="1" x14ac:dyDescent="0.2"/>
  <cols>
    <col min="1" max="1" width="0.7109375" style="716" customWidth="1"/>
    <col min="2" max="2" width="11.140625" style="716" customWidth="1"/>
    <col min="3" max="3" width="10.42578125" style="723" customWidth="1"/>
    <col min="4" max="4" width="14.140625" style="716" customWidth="1"/>
    <col min="5" max="5" width="13" style="716" customWidth="1"/>
    <col min="6" max="6" width="15.42578125" style="1290" customWidth="1"/>
    <col min="7" max="7" width="16.28515625" style="716" customWidth="1"/>
    <col min="8" max="8" width="11.5703125" style="716" customWidth="1"/>
    <col min="9" max="9" width="16.7109375" style="716" customWidth="1"/>
    <col min="10" max="10" width="12.42578125" style="716" customWidth="1"/>
    <col min="11" max="11" width="8.42578125" style="716" customWidth="1"/>
    <col min="12" max="12" width="14.140625" style="716" bestFit="1" customWidth="1"/>
    <col min="13" max="13" width="12" style="716" customWidth="1"/>
    <col min="14" max="14" width="13.5703125" style="716" customWidth="1"/>
    <col min="15" max="15" width="11.85546875" style="716" customWidth="1"/>
    <col min="16" max="16" width="7.42578125" style="716" customWidth="1"/>
    <col min="17" max="17" width="11.5703125" style="716" customWidth="1"/>
    <col min="18" max="18" width="6.85546875" style="1285" customWidth="1"/>
    <col min="19" max="19" width="11.85546875" style="716" customWidth="1"/>
    <col min="20" max="20" width="15.5703125" style="716" bestFit="1" customWidth="1"/>
    <col min="21" max="21" width="15.42578125" style="716" customWidth="1"/>
    <col min="22" max="22" width="9.7109375" style="716" customWidth="1"/>
    <col min="23" max="23" width="11.85546875" style="716" customWidth="1"/>
    <col min="24" max="24" width="16.28515625" style="716" customWidth="1"/>
    <col min="25" max="25" width="17.140625" style="723" customWidth="1"/>
    <col min="26" max="26" width="16.140625" style="723" customWidth="1"/>
    <col min="27" max="27" width="0.85546875" style="716" customWidth="1"/>
    <col min="28" max="16384" width="11.42578125" style="716"/>
  </cols>
  <sheetData>
    <row r="2" spans="1:28" ht="12" x14ac:dyDescent="0.2">
      <c r="A2" s="1330"/>
      <c r="C2" s="717"/>
      <c r="D2" s="718"/>
      <c r="E2" s="718"/>
      <c r="F2" s="719"/>
      <c r="G2" s="718"/>
      <c r="H2" s="718"/>
      <c r="I2" s="718"/>
      <c r="J2" s="718"/>
      <c r="K2" s="722"/>
      <c r="L2" s="722"/>
      <c r="M2" s="718"/>
      <c r="N2" s="718"/>
      <c r="O2" s="718"/>
      <c r="P2" s="718"/>
      <c r="Q2" s="718"/>
      <c r="R2" s="720"/>
      <c r="S2" s="718"/>
      <c r="T2" s="718"/>
      <c r="U2" s="718"/>
      <c r="V2" s="718"/>
      <c r="W2" s="718"/>
      <c r="X2" s="718"/>
      <c r="Y2" s="717"/>
      <c r="Z2" s="717"/>
      <c r="AA2" s="721"/>
    </row>
    <row r="3" spans="1:28" ht="18.75" x14ac:dyDescent="0.2">
      <c r="A3" s="1794" t="s">
        <v>18</v>
      </c>
      <c r="B3" s="1750"/>
      <c r="C3" s="1750"/>
      <c r="D3" s="1750"/>
      <c r="E3" s="1750"/>
      <c r="F3" s="1750"/>
      <c r="G3" s="1750"/>
      <c r="H3" s="1750"/>
      <c r="I3" s="1750"/>
      <c r="J3" s="1750"/>
      <c r="K3" s="1750"/>
      <c r="L3" s="1750"/>
      <c r="M3" s="1750"/>
      <c r="N3" s="1750"/>
      <c r="O3" s="1750"/>
      <c r="P3" s="1750"/>
      <c r="Q3" s="1750"/>
      <c r="R3" s="1750"/>
      <c r="S3" s="1750"/>
      <c r="T3" s="1750"/>
      <c r="U3" s="1750"/>
      <c r="V3" s="1750"/>
      <c r="W3" s="1750"/>
      <c r="X3" s="1750"/>
      <c r="Y3" s="1750"/>
      <c r="Z3" s="1750"/>
      <c r="AA3" s="1795"/>
    </row>
    <row r="4" spans="1:28" ht="15.75" x14ac:dyDescent="0.2">
      <c r="A4" s="1796" t="s">
        <v>2941</v>
      </c>
      <c r="B4" s="1797"/>
      <c r="C4" s="1797"/>
      <c r="D4" s="1797"/>
      <c r="E4" s="1797"/>
      <c r="F4" s="1797"/>
      <c r="G4" s="1797"/>
      <c r="H4" s="1797"/>
      <c r="I4" s="1797"/>
      <c r="J4" s="1797"/>
      <c r="K4" s="1797"/>
      <c r="L4" s="1797"/>
      <c r="M4" s="1797"/>
      <c r="N4" s="1797"/>
      <c r="O4" s="1797"/>
      <c r="P4" s="1797"/>
      <c r="Q4" s="1797"/>
      <c r="R4" s="1797"/>
      <c r="S4" s="1797"/>
      <c r="T4" s="1797"/>
      <c r="U4" s="1797"/>
      <c r="V4" s="1797"/>
      <c r="W4" s="1797"/>
      <c r="X4" s="1797"/>
      <c r="Y4" s="1797"/>
      <c r="Z4" s="1797"/>
      <c r="AA4" s="1798"/>
    </row>
    <row r="5" spans="1:28" ht="15.75" x14ac:dyDescent="0.2">
      <c r="A5" s="1799" t="s">
        <v>20</v>
      </c>
      <c r="B5" s="1800"/>
      <c r="C5" s="1800"/>
      <c r="D5" s="1800"/>
      <c r="E5" s="1800"/>
      <c r="F5" s="1800"/>
      <c r="G5" s="1800"/>
      <c r="H5" s="1800"/>
      <c r="I5" s="1800"/>
      <c r="J5" s="1800"/>
      <c r="K5" s="1800"/>
      <c r="L5" s="1800"/>
      <c r="M5" s="1800"/>
      <c r="N5" s="1800"/>
      <c r="O5" s="1800"/>
      <c r="P5" s="1800"/>
      <c r="Q5" s="1800"/>
      <c r="R5" s="1800"/>
      <c r="S5" s="1800"/>
      <c r="T5" s="1800"/>
      <c r="U5" s="1800"/>
      <c r="V5" s="1800"/>
      <c r="W5" s="1800"/>
      <c r="X5" s="1800"/>
      <c r="Y5" s="1800"/>
      <c r="Z5" s="1800"/>
      <c r="AA5" s="1801"/>
    </row>
    <row r="6" spans="1:28" ht="12" x14ac:dyDescent="0.2">
      <c r="A6" s="1330"/>
      <c r="C6" s="731"/>
      <c r="D6" s="731"/>
      <c r="E6" s="731"/>
      <c r="F6" s="731"/>
      <c r="G6" s="731"/>
      <c r="H6" s="731"/>
      <c r="I6" s="731"/>
      <c r="J6" s="731"/>
      <c r="K6" s="731"/>
      <c r="L6" s="731"/>
      <c r="M6" s="731"/>
      <c r="N6" s="731"/>
      <c r="O6" s="731"/>
      <c r="P6" s="731"/>
      <c r="Q6" s="731"/>
      <c r="R6" s="731"/>
      <c r="S6" s="731"/>
      <c r="T6" s="731"/>
      <c r="U6" s="731"/>
      <c r="V6" s="731"/>
      <c r="W6" s="731"/>
      <c r="X6" s="731"/>
      <c r="Y6" s="731"/>
      <c r="Z6" s="731"/>
      <c r="AA6" s="721"/>
    </row>
    <row r="7" spans="1:28" s="1333" customFormat="1" ht="15.75" x14ac:dyDescent="0.25">
      <c r="A7" s="1332"/>
      <c r="E7" s="427" t="s">
        <v>21</v>
      </c>
      <c r="F7" s="1802">
        <v>45838</v>
      </c>
      <c r="G7" s="1803"/>
      <c r="I7" s="356" t="s">
        <v>102</v>
      </c>
      <c r="J7" s="1804" t="str">
        <f>'[1]Datos Generales'!C7</f>
        <v>DIGESETT</v>
      </c>
      <c r="K7" s="1805"/>
      <c r="L7" s="1806"/>
      <c r="N7" s="726" t="s">
        <v>23</v>
      </c>
      <c r="O7" s="1334" t="str">
        <f>'[1]Datos Generales'!C8</f>
        <v>0202</v>
      </c>
      <c r="Q7" s="427" t="s">
        <v>24</v>
      </c>
      <c r="R7" s="730" t="str">
        <f>'[1]Datos Generales'!C9</f>
        <v>02</v>
      </c>
      <c r="T7" s="726" t="s">
        <v>1541</v>
      </c>
      <c r="U7" s="1334" t="str">
        <f>'[1]Datos Generales'!C10</f>
        <v>01</v>
      </c>
      <c r="V7" s="427" t="s">
        <v>26</v>
      </c>
      <c r="W7" s="730" t="str">
        <f>'[1]Datos Generales'!C11</f>
        <v>0005</v>
      </c>
      <c r="X7" s="1331"/>
      <c r="Y7" s="1331"/>
      <c r="Z7" s="1331"/>
      <c r="AA7" s="1335"/>
    </row>
    <row r="8" spans="1:28" ht="12" x14ac:dyDescent="0.2">
      <c r="A8" s="1330"/>
      <c r="C8" s="731"/>
      <c r="D8" s="731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31"/>
      <c r="S8" s="731"/>
      <c r="T8" s="731"/>
      <c r="U8" s="731"/>
      <c r="V8" s="731"/>
      <c r="W8" s="731"/>
      <c r="X8" s="731"/>
      <c r="Y8" s="731"/>
      <c r="Z8" s="731"/>
      <c r="AA8" s="721"/>
    </row>
    <row r="9" spans="1:28" ht="18.75" x14ac:dyDescent="0.25">
      <c r="A9" s="1336"/>
      <c r="B9" s="1813" t="s">
        <v>2942</v>
      </c>
      <c r="C9" s="1813"/>
      <c r="D9" s="1813"/>
      <c r="E9" s="1813"/>
      <c r="F9" s="1813"/>
      <c r="G9" s="1813"/>
      <c r="H9" s="1813"/>
      <c r="I9" s="1813"/>
      <c r="J9" s="1813"/>
      <c r="K9" s="1813"/>
      <c r="L9" s="1813"/>
      <c r="M9" s="1813" t="s">
        <v>1543</v>
      </c>
      <c r="N9" s="1813"/>
      <c r="O9" s="1813"/>
      <c r="P9" s="1813"/>
      <c r="Q9" s="1813"/>
      <c r="R9" s="1813"/>
      <c r="S9" s="1813"/>
      <c r="T9" s="1813"/>
      <c r="U9" s="1813"/>
      <c r="V9" s="1754" t="s">
        <v>1544</v>
      </c>
      <c r="W9" s="1807" t="s">
        <v>1545</v>
      </c>
      <c r="X9" s="1807" t="s">
        <v>2943</v>
      </c>
      <c r="Y9" s="1807" t="s">
        <v>2944</v>
      </c>
      <c r="Z9" s="1807" t="s">
        <v>1391</v>
      </c>
      <c r="AA9" s="144"/>
      <c r="AB9" s="2"/>
    </row>
    <row r="10" spans="1:28" s="1337" customFormat="1" ht="78.75" x14ac:dyDescent="0.25">
      <c r="A10" s="1332"/>
      <c r="B10" s="628" t="s">
        <v>1548</v>
      </c>
      <c r="C10" s="628" t="s">
        <v>2945</v>
      </c>
      <c r="D10" s="628" t="s">
        <v>2946</v>
      </c>
      <c r="E10" s="628" t="s">
        <v>2947</v>
      </c>
      <c r="F10" s="628" t="s">
        <v>2948</v>
      </c>
      <c r="G10" s="628" t="s">
        <v>1553</v>
      </c>
      <c r="H10" s="628" t="s">
        <v>1554</v>
      </c>
      <c r="I10" s="628" t="s">
        <v>1555</v>
      </c>
      <c r="J10" s="628" t="s">
        <v>1556</v>
      </c>
      <c r="K10" s="628" t="s">
        <v>1557</v>
      </c>
      <c r="L10" s="628" t="s">
        <v>1558</v>
      </c>
      <c r="M10" s="628" t="s">
        <v>2949</v>
      </c>
      <c r="N10" s="785" t="s">
        <v>1560</v>
      </c>
      <c r="O10" s="785" t="s">
        <v>1561</v>
      </c>
      <c r="P10" s="785" t="s">
        <v>2950</v>
      </c>
      <c r="Q10" s="785" t="s">
        <v>1563</v>
      </c>
      <c r="R10" s="1362" t="s">
        <v>2951</v>
      </c>
      <c r="S10" s="785" t="s">
        <v>1565</v>
      </c>
      <c r="T10" s="785" t="s">
        <v>1566</v>
      </c>
      <c r="U10" s="628" t="s">
        <v>1567</v>
      </c>
      <c r="V10" s="1754"/>
      <c r="W10" s="1807"/>
      <c r="X10" s="1807"/>
      <c r="Y10" s="1807"/>
      <c r="Z10" s="1807"/>
      <c r="AA10" s="732"/>
      <c r="AB10" s="1376"/>
    </row>
    <row r="11" spans="1:28" s="394" customFormat="1" ht="63" x14ac:dyDescent="0.25">
      <c r="A11" s="1336"/>
      <c r="B11" s="1367">
        <v>101031222</v>
      </c>
      <c r="C11" s="1339" t="s">
        <v>2869</v>
      </c>
      <c r="D11" s="1340" t="s">
        <v>2957</v>
      </c>
      <c r="E11" s="1341" t="s">
        <v>2952</v>
      </c>
      <c r="F11" s="1342">
        <v>22500000</v>
      </c>
      <c r="G11" s="1342">
        <f>+F11</f>
        <v>22500000</v>
      </c>
      <c r="H11" s="1342"/>
      <c r="I11" s="1343">
        <v>45677</v>
      </c>
      <c r="J11" s="1344" t="s">
        <v>2958</v>
      </c>
      <c r="K11" s="739" t="s">
        <v>2959</v>
      </c>
      <c r="L11" s="740">
        <f>+G11</f>
        <v>22500000</v>
      </c>
      <c r="M11" s="741">
        <v>45657</v>
      </c>
      <c r="N11" s="742">
        <v>46022</v>
      </c>
      <c r="O11" s="1345">
        <v>45838</v>
      </c>
      <c r="P11" s="743">
        <v>365</v>
      </c>
      <c r="Q11" s="1346">
        <f>+L11/P11</f>
        <v>61643.835616438359</v>
      </c>
      <c r="R11" s="745">
        <v>181</v>
      </c>
      <c r="S11" s="1347"/>
      <c r="T11" s="1346">
        <f>+Q11*R11</f>
        <v>11157534.246575342</v>
      </c>
      <c r="U11" s="1348">
        <f>+L11-T11</f>
        <v>11342465.753424658</v>
      </c>
      <c r="V11" s="1349" t="s">
        <v>2865</v>
      </c>
      <c r="W11" s="1349" t="s">
        <v>289</v>
      </c>
      <c r="X11" s="1350" t="s">
        <v>2866</v>
      </c>
      <c r="Y11" s="750" t="s">
        <v>2953</v>
      </c>
      <c r="Z11" s="1351"/>
      <c r="AA11" s="393"/>
    </row>
    <row r="12" spans="1:28" s="394" customFormat="1" ht="15.75" x14ac:dyDescent="0.25">
      <c r="A12" s="1336"/>
      <c r="B12" s="1338"/>
      <c r="C12" s="1339"/>
      <c r="D12" s="1340"/>
      <c r="E12" s="1341"/>
      <c r="F12" s="1342"/>
      <c r="G12" s="1342"/>
      <c r="H12" s="1342"/>
      <c r="I12" s="1343"/>
      <c r="J12" s="1344"/>
      <c r="K12" s="749"/>
      <c r="L12" s="740"/>
      <c r="M12" s="741"/>
      <c r="N12" s="741"/>
      <c r="O12" s="1345"/>
      <c r="P12" s="743"/>
      <c r="Q12" s="1346"/>
      <c r="R12" s="743"/>
      <c r="S12" s="1347"/>
      <c r="T12" s="1346"/>
      <c r="U12" s="1352"/>
      <c r="V12" s="1349"/>
      <c r="W12" s="1349"/>
      <c r="X12" s="1350"/>
      <c r="Y12" s="1353"/>
      <c r="Z12" s="1351"/>
      <c r="AA12" s="393"/>
    </row>
    <row r="13" spans="1:28" s="725" customFormat="1" ht="24.75" customHeight="1" x14ac:dyDescent="0.25">
      <c r="A13" s="1336"/>
      <c r="B13" s="1363"/>
      <c r="C13" s="1364"/>
      <c r="D13" s="1364"/>
      <c r="E13" s="1364"/>
      <c r="F13" s="1365">
        <f>SUM(F11:F11)</f>
        <v>22500000</v>
      </c>
      <c r="G13" s="1365">
        <f>SUM(G11:G11)</f>
        <v>22500000</v>
      </c>
      <c r="H13" s="1365">
        <f>SUM(H11:H11)</f>
        <v>0</v>
      </c>
      <c r="I13" s="1364"/>
      <c r="J13" s="1364"/>
      <c r="K13" s="1364"/>
      <c r="L13" s="1321">
        <f>SUM(L11:L11)</f>
        <v>22500000</v>
      </c>
      <c r="M13" s="1364"/>
      <c r="N13" s="1364"/>
      <c r="O13" s="1364"/>
      <c r="P13" s="1364"/>
      <c r="Q13" s="1321"/>
      <c r="R13" s="1366" t="s">
        <v>137</v>
      </c>
      <c r="S13" s="1296">
        <f>SUM(S11:S11)</f>
        <v>0</v>
      </c>
      <c r="T13" s="1296">
        <f>+T11+T12</f>
        <v>11157534.246575342</v>
      </c>
      <c r="U13" s="1296">
        <f>+U11+U12</f>
        <v>11342465.753424658</v>
      </c>
      <c r="V13" s="1808"/>
      <c r="W13" s="1809"/>
      <c r="X13" s="1809"/>
      <c r="Y13" s="1809"/>
      <c r="Z13" s="1810"/>
      <c r="AA13" s="1354"/>
    </row>
    <row r="14" spans="1:28" ht="12.75" x14ac:dyDescent="0.2">
      <c r="A14" s="1330"/>
      <c r="C14" s="717"/>
      <c r="D14" s="718"/>
      <c r="E14" s="718"/>
      <c r="F14" s="719"/>
      <c r="G14" s="718"/>
      <c r="H14" s="718"/>
      <c r="I14" s="718"/>
      <c r="J14" s="718"/>
      <c r="K14" s="718"/>
      <c r="L14" s="718"/>
      <c r="M14" s="718"/>
      <c r="N14" s="718"/>
      <c r="O14" s="718"/>
      <c r="P14" s="718"/>
      <c r="Q14" s="718"/>
      <c r="R14" s="720"/>
      <c r="S14" s="718"/>
      <c r="T14" s="718"/>
      <c r="U14" s="1355"/>
      <c r="V14" s="718"/>
      <c r="W14" s="718"/>
      <c r="X14" s="718"/>
      <c r="Y14" s="717"/>
      <c r="Z14" s="764" t="s">
        <v>2954</v>
      </c>
      <c r="AA14" s="721"/>
    </row>
    <row r="15" spans="1:28" ht="12.75" x14ac:dyDescent="0.2">
      <c r="A15" s="1330"/>
      <c r="C15" s="717"/>
      <c r="D15" s="718"/>
      <c r="E15" s="718"/>
      <c r="F15" s="719"/>
      <c r="G15" s="718"/>
      <c r="H15" s="718"/>
      <c r="I15" s="718"/>
      <c r="J15" s="718"/>
      <c r="K15" s="718"/>
      <c r="L15" s="718"/>
      <c r="M15" s="718"/>
      <c r="N15" s="718"/>
      <c r="O15" s="718"/>
      <c r="P15" s="718"/>
      <c r="Q15" s="718"/>
      <c r="R15" s="720"/>
      <c r="S15" s="718"/>
      <c r="T15" s="718"/>
      <c r="U15" s="1355"/>
      <c r="V15" s="718"/>
      <c r="W15" s="718"/>
      <c r="X15" s="718"/>
      <c r="Y15" s="717"/>
      <c r="Z15" s="764"/>
      <c r="AA15" s="721"/>
    </row>
    <row r="16" spans="1:28" ht="12.75" x14ac:dyDescent="0.2">
      <c r="A16" s="1330"/>
      <c r="C16" s="717"/>
      <c r="D16" s="718"/>
      <c r="E16" s="718"/>
      <c r="F16" s="719"/>
      <c r="G16" s="718"/>
      <c r="H16" s="718"/>
      <c r="I16" s="718"/>
      <c r="J16" s="718"/>
      <c r="K16" s="718"/>
      <c r="L16" s="718"/>
      <c r="M16" s="718"/>
      <c r="N16" s="718"/>
      <c r="O16" s="718"/>
      <c r="P16" s="718"/>
      <c r="Q16" s="718"/>
      <c r="R16" s="720"/>
      <c r="S16" s="718"/>
      <c r="T16" s="718"/>
      <c r="U16" s="1355"/>
      <c r="V16" s="718"/>
      <c r="W16" s="718"/>
      <c r="X16" s="718"/>
      <c r="Y16" s="717"/>
      <c r="Z16" s="764"/>
      <c r="AA16" s="721"/>
    </row>
    <row r="17" spans="1:28" ht="12.75" x14ac:dyDescent="0.2">
      <c r="A17" s="1330"/>
      <c r="C17" s="717"/>
      <c r="D17" s="718"/>
      <c r="E17" s="718"/>
      <c r="F17" s="719"/>
      <c r="G17" s="718"/>
      <c r="H17" s="718"/>
      <c r="I17" s="718"/>
      <c r="J17" s="718"/>
      <c r="K17" s="718"/>
      <c r="L17" s="718"/>
      <c r="M17" s="718"/>
      <c r="N17" s="718"/>
      <c r="O17" s="718"/>
      <c r="P17" s="718"/>
      <c r="Q17" s="718"/>
      <c r="R17" s="720"/>
      <c r="S17" s="718"/>
      <c r="T17" s="718"/>
      <c r="U17" s="1355"/>
      <c r="V17" s="718"/>
      <c r="W17" s="718"/>
      <c r="X17" s="718"/>
      <c r="Y17" s="717"/>
      <c r="Z17" s="764"/>
      <c r="AA17" s="721"/>
    </row>
    <row r="18" spans="1:28" ht="15.75" x14ac:dyDescent="0.25">
      <c r="A18" s="1330"/>
      <c r="C18" s="718"/>
      <c r="D18" s="718"/>
      <c r="G18" s="1811" t="s">
        <v>172</v>
      </c>
      <c r="H18" s="1811"/>
      <c r="I18" s="725"/>
      <c r="J18" s="725"/>
      <c r="K18" s="777"/>
      <c r="L18" s="777"/>
      <c r="M18" s="725"/>
      <c r="N18" s="1811" t="s">
        <v>1537</v>
      </c>
      <c r="O18" s="1811"/>
      <c r="P18" s="772"/>
      <c r="Q18" s="772"/>
      <c r="R18" s="777"/>
      <c r="S18" s="777"/>
      <c r="T18" s="1812" t="s">
        <v>1538</v>
      </c>
      <c r="U18" s="1812"/>
      <c r="V18" s="1356"/>
      <c r="W18" s="1356"/>
      <c r="X18" s="1356"/>
      <c r="Y18" s="1356"/>
      <c r="Z18" s="1356"/>
      <c r="AA18" s="1357"/>
    </row>
    <row r="19" spans="1:28" ht="15.75" x14ac:dyDescent="0.25">
      <c r="A19" s="1330"/>
      <c r="C19" s="718"/>
      <c r="D19" s="718"/>
      <c r="G19" s="1793" t="str">
        <f>'[1]Datos Generales'!C16</f>
        <v>Preparado por</v>
      </c>
      <c r="H19" s="1793"/>
      <c r="K19" s="725"/>
      <c r="L19" s="725"/>
      <c r="N19" s="1793" t="str">
        <f>'[1]Datos Generales'!D16</f>
        <v>Revisado por</v>
      </c>
      <c r="O19" s="1793"/>
      <c r="P19" s="15"/>
      <c r="Q19" s="1358"/>
      <c r="T19" s="1793" t="str">
        <f>'[1]Datos Generales'!E16</f>
        <v>Autorizado por</v>
      </c>
      <c r="U19" s="1793"/>
      <c r="V19" s="15"/>
      <c r="W19" s="15"/>
      <c r="X19" s="15"/>
      <c r="Y19" s="15"/>
      <c r="Z19" s="15"/>
      <c r="AA19" s="144"/>
      <c r="AB19" s="2"/>
    </row>
    <row r="20" spans="1:28" ht="15.75" x14ac:dyDescent="0.25">
      <c r="A20" s="1330"/>
      <c r="C20" s="718"/>
      <c r="D20" s="718"/>
      <c r="F20" s="716"/>
      <c r="G20" s="1811" t="s">
        <v>57</v>
      </c>
      <c r="H20" s="1811"/>
      <c r="I20" s="725"/>
      <c r="J20" s="725"/>
      <c r="K20" s="725"/>
      <c r="L20" s="725"/>
      <c r="M20" s="725"/>
      <c r="N20" s="1811" t="s">
        <v>152</v>
      </c>
      <c r="O20" s="1811"/>
      <c r="P20" s="773"/>
      <c r="Q20" s="773"/>
      <c r="R20" s="725"/>
      <c r="S20" s="725"/>
      <c r="T20" s="1811" t="s">
        <v>2955</v>
      </c>
      <c r="U20" s="1811"/>
      <c r="V20" s="15"/>
      <c r="W20" s="1359"/>
      <c r="X20" s="508"/>
      <c r="Y20" s="508"/>
      <c r="Z20" s="718"/>
      <c r="AA20" s="144"/>
      <c r="AB20" s="2"/>
    </row>
    <row r="21" spans="1:28" ht="15.75" x14ac:dyDescent="0.25">
      <c r="A21" s="1330"/>
      <c r="C21" s="718"/>
      <c r="D21" s="718"/>
      <c r="F21" s="716"/>
      <c r="G21" s="1793" t="str">
        <f>'[1]Datos Generales'!C17</f>
        <v>Puesto que ocupa</v>
      </c>
      <c r="H21" s="1793"/>
      <c r="K21" s="725"/>
      <c r="L21" s="725"/>
      <c r="N21" s="1793" t="str">
        <f>'[1]Datos Generales'!D17</f>
        <v>Puesto que ocupa</v>
      </c>
      <c r="O21" s="1793"/>
      <c r="P21" s="508"/>
      <c r="Q21" s="508"/>
      <c r="R21" s="716"/>
      <c r="T21" s="1793" t="str">
        <f>'[1]Datos Generales'!E17</f>
        <v>Puesto que ocupa</v>
      </c>
      <c r="U21" s="1793"/>
      <c r="V21" s="15"/>
      <c r="W21" s="508"/>
      <c r="X21" s="508"/>
      <c r="Y21" s="508"/>
      <c r="Z21" s="718"/>
      <c r="AA21" s="144"/>
      <c r="AB21" s="2"/>
    </row>
    <row r="22" spans="1:28" ht="15.75" x14ac:dyDescent="0.25">
      <c r="A22" s="1330"/>
      <c r="C22" s="718"/>
      <c r="D22" s="718"/>
      <c r="G22" s="1624">
        <v>45839</v>
      </c>
      <c r="H22" s="1624"/>
      <c r="I22" s="725"/>
      <c r="J22" s="725"/>
      <c r="K22" s="725"/>
      <c r="L22" s="725"/>
      <c r="M22" s="725"/>
      <c r="N22" s="1624">
        <f>+G22</f>
        <v>45839</v>
      </c>
      <c r="O22" s="1624"/>
      <c r="P22" s="773"/>
      <c r="Q22" s="773"/>
      <c r="R22" s="765"/>
      <c r="S22" s="725"/>
      <c r="T22" s="1624">
        <v>45846</v>
      </c>
      <c r="U22" s="1624"/>
      <c r="V22" s="15"/>
      <c r="W22" s="508"/>
      <c r="X22" s="508"/>
      <c r="Y22" s="508"/>
      <c r="Z22" s="718"/>
      <c r="AA22" s="144"/>
      <c r="AB22" s="2"/>
    </row>
    <row r="23" spans="1:28" ht="15.75" x14ac:dyDescent="0.25">
      <c r="A23" s="1330"/>
      <c r="C23" s="718"/>
      <c r="D23" s="718"/>
      <c r="G23" s="1793" t="s">
        <v>60</v>
      </c>
      <c r="H23" s="1793"/>
      <c r="K23" s="725"/>
      <c r="L23" s="725"/>
      <c r="N23" s="1793" t="s">
        <v>61</v>
      </c>
      <c r="O23" s="1793"/>
      <c r="P23" s="1360"/>
      <c r="Q23" s="1360"/>
      <c r="T23" s="1793" t="s">
        <v>62</v>
      </c>
      <c r="U23" s="1793"/>
      <c r="V23" s="15"/>
      <c r="W23" s="1360"/>
      <c r="X23" s="1360"/>
      <c r="Y23" s="1360"/>
      <c r="Z23" s="718"/>
      <c r="AA23" s="144"/>
      <c r="AB23" s="2"/>
    </row>
    <row r="24" spans="1:28" ht="15.75" x14ac:dyDescent="0.25">
      <c r="A24" s="1330"/>
      <c r="C24" s="718"/>
      <c r="D24" s="718"/>
      <c r="E24" s="776"/>
      <c r="F24" s="776"/>
      <c r="G24" s="776"/>
      <c r="H24" s="776"/>
      <c r="I24" s="776"/>
      <c r="J24" s="777"/>
      <c r="K24" s="778"/>
      <c r="L24" s="778"/>
      <c r="M24" s="2"/>
      <c r="N24" s="2"/>
      <c r="P24" s="779"/>
      <c r="Q24" s="779"/>
      <c r="R24" s="779"/>
      <c r="S24" s="15"/>
      <c r="T24" s="15"/>
      <c r="U24" s="15"/>
      <c r="V24" s="15"/>
      <c r="W24" s="779"/>
      <c r="X24" s="779"/>
      <c r="Y24" s="779"/>
      <c r="Z24" s="718"/>
      <c r="AA24" s="144"/>
      <c r="AB24" s="2"/>
    </row>
    <row r="25" spans="1:28" ht="38.25" customHeight="1" x14ac:dyDescent="0.25">
      <c r="A25" s="1361"/>
      <c r="B25" s="780"/>
      <c r="C25" s="781"/>
      <c r="D25" s="782"/>
      <c r="E25" s="782"/>
      <c r="F25" s="783"/>
      <c r="G25" s="782"/>
      <c r="H25" s="782"/>
      <c r="I25" s="782"/>
      <c r="J25" s="782"/>
      <c r="K25" s="782"/>
      <c r="L25" s="782"/>
      <c r="M25" s="782"/>
      <c r="N25" s="783"/>
      <c r="O25" s="782"/>
      <c r="P25" s="707"/>
      <c r="Q25" s="707"/>
      <c r="R25" s="707"/>
      <c r="S25" s="707"/>
      <c r="T25" s="707"/>
      <c r="U25" s="707"/>
      <c r="V25" s="707"/>
      <c r="W25" s="707"/>
      <c r="X25" s="707"/>
      <c r="Y25" s="784"/>
      <c r="Z25" s="784"/>
      <c r="AA25" s="163"/>
      <c r="AB25" s="2"/>
    </row>
    <row r="26" spans="1:28" ht="38.25" customHeight="1" x14ac:dyDescent="0.25">
      <c r="P26" s="2"/>
      <c r="Q26" s="2"/>
      <c r="R26" s="2"/>
      <c r="S26" s="2"/>
      <c r="T26" s="2"/>
      <c r="U26" s="2"/>
      <c r="V26" s="2"/>
      <c r="W26" s="2"/>
      <c r="X26" s="2"/>
      <c r="Y26" s="531"/>
      <c r="Z26" s="531"/>
      <c r="AA26" s="2"/>
      <c r="AB26" s="2"/>
    </row>
  </sheetData>
  <mergeCells count="31">
    <mergeCell ref="G23:H23"/>
    <mergeCell ref="N23:O23"/>
    <mergeCell ref="T23:U23"/>
    <mergeCell ref="G21:H21"/>
    <mergeCell ref="N21:O21"/>
    <mergeCell ref="T21:U21"/>
    <mergeCell ref="G22:H22"/>
    <mergeCell ref="N22:O22"/>
    <mergeCell ref="T22:U22"/>
    <mergeCell ref="G19:H19"/>
    <mergeCell ref="N19:O19"/>
    <mergeCell ref="T19:U19"/>
    <mergeCell ref="G20:H20"/>
    <mergeCell ref="N20:O20"/>
    <mergeCell ref="T20:U20"/>
    <mergeCell ref="Y9:Y10"/>
    <mergeCell ref="Z9:Z10"/>
    <mergeCell ref="V13:Z13"/>
    <mergeCell ref="G18:H18"/>
    <mergeCell ref="N18:O18"/>
    <mergeCell ref="T18:U18"/>
    <mergeCell ref="B9:L9"/>
    <mergeCell ref="M9:U9"/>
    <mergeCell ref="V9:V10"/>
    <mergeCell ref="W9:W10"/>
    <mergeCell ref="X9:X10"/>
    <mergeCell ref="A3:AA3"/>
    <mergeCell ref="A4:AA4"/>
    <mergeCell ref="A5:AA5"/>
    <mergeCell ref="F7:G7"/>
    <mergeCell ref="J7:L7"/>
  </mergeCells>
  <pageMargins left="0.56000000000000005" right="0.37" top="0.32" bottom="0.75" header="0.3" footer="0.3"/>
  <pageSetup paperSize="5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AB6E-7E42-4126-9FE2-730D8557E460}">
  <dimension ref="A1:S141"/>
  <sheetViews>
    <sheetView topLeftCell="A68" workbookViewId="0">
      <selection activeCell="G1" sqref="G1:G1048576"/>
    </sheetView>
  </sheetViews>
  <sheetFormatPr baseColWidth="10" defaultColWidth="12.7109375" defaultRowHeight="15" x14ac:dyDescent="0.25"/>
  <cols>
    <col min="1" max="1" width="14.42578125" customWidth="1"/>
    <col min="2" max="2" width="25.42578125" bestFit="1" customWidth="1"/>
    <col min="3" max="3" width="22.85546875" bestFit="1" customWidth="1"/>
    <col min="4" max="4" width="9.7109375" customWidth="1"/>
    <col min="5" max="5" width="12.7109375" style="112"/>
    <col min="6" max="6" width="12.85546875" bestFit="1" customWidth="1"/>
  </cols>
  <sheetData>
    <row r="1" spans="1:10" ht="20.25" x14ac:dyDescent="0.3">
      <c r="A1" s="1395" t="s">
        <v>66</v>
      </c>
      <c r="B1" s="1395"/>
      <c r="C1" s="1395"/>
      <c r="D1" s="1395"/>
      <c r="E1" s="1395"/>
      <c r="F1" s="1395"/>
    </row>
    <row r="2" spans="1:10" x14ac:dyDescent="0.25">
      <c r="A2" s="1396" t="s">
        <v>67</v>
      </c>
      <c r="B2" s="1396"/>
      <c r="C2" s="1396"/>
      <c r="D2" s="1396"/>
      <c r="E2" s="1396"/>
      <c r="F2" s="1396"/>
    </row>
    <row r="3" spans="1:10" x14ac:dyDescent="0.25">
      <c r="A3" s="1396" t="s">
        <v>68</v>
      </c>
      <c r="B3" s="1396"/>
      <c r="C3" s="1396"/>
      <c r="D3" s="1396"/>
      <c r="E3" s="1396"/>
      <c r="F3" s="1396"/>
    </row>
    <row r="4" spans="1:10" x14ac:dyDescent="0.25">
      <c r="A4" s="1397" t="s">
        <v>69</v>
      </c>
      <c r="B4" s="1397"/>
      <c r="C4" s="1397"/>
      <c r="D4" s="1397"/>
      <c r="E4" s="1397"/>
      <c r="F4" s="1397"/>
    </row>
    <row r="5" spans="1:10" ht="18.75" customHeight="1" x14ac:dyDescent="0.25">
      <c r="A5" s="1397" t="s">
        <v>70</v>
      </c>
      <c r="B5" s="1397"/>
      <c r="C5" s="1397"/>
      <c r="D5" s="1397"/>
      <c r="E5" s="1397"/>
      <c r="F5" s="1397"/>
    </row>
    <row r="6" spans="1:10" ht="18" customHeight="1" x14ac:dyDescent="0.25">
      <c r="A6" s="1398" t="s">
        <v>71</v>
      </c>
      <c r="B6" s="1398"/>
      <c r="C6" s="1398"/>
      <c r="D6" s="1398"/>
      <c r="E6" s="1398"/>
      <c r="F6" s="1398"/>
    </row>
    <row r="7" spans="1:10" ht="16.5" customHeight="1" x14ac:dyDescent="0.25">
      <c r="A7" s="100"/>
      <c r="B7" s="100"/>
      <c r="C7" s="100"/>
      <c r="D7" s="100"/>
      <c r="E7" s="247"/>
      <c r="F7" s="100"/>
    </row>
    <row r="8" spans="1:10" ht="15.75" thickBot="1" x14ac:dyDescent="0.3">
      <c r="A8" s="101" t="s">
        <v>72</v>
      </c>
      <c r="B8" s="102"/>
      <c r="C8" s="102"/>
      <c r="D8" s="102"/>
      <c r="E8" s="113"/>
      <c r="F8" s="103">
        <v>4957900.6000000006</v>
      </c>
    </row>
    <row r="9" spans="1:10" ht="15.75" thickTop="1" x14ac:dyDescent="0.25">
      <c r="A9" s="102"/>
      <c r="B9" s="102"/>
      <c r="C9" s="102"/>
      <c r="D9" s="102"/>
      <c r="E9" s="113"/>
      <c r="F9" s="104"/>
    </row>
    <row r="10" spans="1:10" x14ac:dyDescent="0.25">
      <c r="A10" s="105" t="s">
        <v>73</v>
      </c>
      <c r="B10" s="102"/>
      <c r="C10" s="102"/>
      <c r="D10" s="102"/>
      <c r="E10" s="113" t="s">
        <v>74</v>
      </c>
      <c r="F10" s="104"/>
    </row>
    <row r="11" spans="1:10" x14ac:dyDescent="0.25">
      <c r="A11" s="102"/>
      <c r="B11" s="102" t="s">
        <v>75</v>
      </c>
      <c r="C11" s="102"/>
      <c r="D11" s="102"/>
      <c r="E11" s="113"/>
      <c r="F11" s="106">
        <v>0</v>
      </c>
    </row>
    <row r="12" spans="1:10" x14ac:dyDescent="0.25">
      <c r="A12" s="102"/>
      <c r="B12" s="107"/>
      <c r="C12" s="102"/>
      <c r="D12" s="102"/>
      <c r="E12" s="113"/>
      <c r="F12" s="108"/>
    </row>
    <row r="13" spans="1:10" x14ac:dyDescent="0.25">
      <c r="A13" s="102"/>
      <c r="B13" s="102"/>
      <c r="F13" s="109"/>
    </row>
    <row r="14" spans="1:10" x14ac:dyDescent="0.25">
      <c r="A14" s="102"/>
      <c r="B14" s="110"/>
      <c r="C14" s="102"/>
      <c r="D14" s="102"/>
      <c r="E14" s="113"/>
      <c r="F14" s="108"/>
    </row>
    <row r="15" spans="1:10" x14ac:dyDescent="0.25">
      <c r="A15" s="102"/>
      <c r="B15" s="102" t="s">
        <v>76</v>
      </c>
      <c r="C15" s="102"/>
      <c r="D15" s="102"/>
      <c r="E15" s="113"/>
      <c r="F15" s="111">
        <f>+F8+F11</f>
        <v>4957900.6000000006</v>
      </c>
      <c r="J15" s="112"/>
    </row>
    <row r="16" spans="1:10" x14ac:dyDescent="0.25">
      <c r="A16" s="102"/>
      <c r="B16" s="102"/>
      <c r="C16" s="102"/>
      <c r="D16" s="102"/>
      <c r="E16" s="113"/>
      <c r="F16" s="113"/>
    </row>
    <row r="17" spans="1:8" x14ac:dyDescent="0.25">
      <c r="A17" s="102"/>
      <c r="B17" s="102"/>
      <c r="C17" s="102"/>
      <c r="D17" s="102"/>
      <c r="E17" s="113"/>
      <c r="F17" s="113"/>
    </row>
    <row r="18" spans="1:8" x14ac:dyDescent="0.25">
      <c r="A18" s="101" t="s">
        <v>46</v>
      </c>
      <c r="B18" s="102" t="s">
        <v>77</v>
      </c>
      <c r="C18" s="102"/>
      <c r="D18" s="102"/>
      <c r="E18" s="113"/>
      <c r="F18" s="114">
        <v>470576.05</v>
      </c>
    </row>
    <row r="19" spans="1:8" x14ac:dyDescent="0.25">
      <c r="A19" s="101"/>
      <c r="B19" s="102"/>
      <c r="C19" s="102"/>
      <c r="D19" s="102"/>
      <c r="E19" s="113"/>
      <c r="F19" s="114"/>
    </row>
    <row r="20" spans="1:8" x14ac:dyDescent="0.25">
      <c r="A20" s="102"/>
      <c r="B20" s="102" t="s">
        <v>78</v>
      </c>
      <c r="C20" s="102"/>
      <c r="D20" s="102"/>
      <c r="E20" s="113"/>
      <c r="F20" s="108">
        <v>907.56000000000017</v>
      </c>
    </row>
    <row r="21" spans="1:8" x14ac:dyDescent="0.25">
      <c r="A21" s="102"/>
      <c r="B21" s="107"/>
      <c r="F21" s="108"/>
    </row>
    <row r="22" spans="1:8" x14ac:dyDescent="0.25">
      <c r="A22" s="102"/>
      <c r="B22" s="102"/>
      <c r="C22" s="102"/>
      <c r="D22" s="102"/>
      <c r="E22" s="113"/>
      <c r="F22" s="113"/>
    </row>
    <row r="23" spans="1:8" ht="15.75" thickBot="1" x14ac:dyDescent="0.3">
      <c r="A23" s="101" t="s">
        <v>79</v>
      </c>
      <c r="B23" s="101"/>
      <c r="C23" s="101"/>
      <c r="D23" s="101"/>
      <c r="E23" s="113"/>
      <c r="F23" s="103">
        <f>+F8+F11-F18-F20</f>
        <v>4486416.9900000012</v>
      </c>
      <c r="H23" s="115">
        <f>+F23-F37</f>
        <v>0</v>
      </c>
    </row>
    <row r="24" spans="1:8" ht="15.75" thickTop="1" x14ac:dyDescent="0.25">
      <c r="A24" s="102"/>
      <c r="B24" s="102"/>
      <c r="C24" s="102"/>
      <c r="D24" s="102"/>
      <c r="E24" s="113"/>
      <c r="F24" s="109"/>
    </row>
    <row r="25" spans="1:8" ht="16.5" customHeight="1" x14ac:dyDescent="0.25">
      <c r="A25" s="102"/>
      <c r="B25" s="102"/>
      <c r="C25" s="102"/>
      <c r="D25" s="102"/>
      <c r="E25" s="113"/>
      <c r="F25" s="109"/>
      <c r="G25" s="115"/>
    </row>
    <row r="26" spans="1:8" x14ac:dyDescent="0.25">
      <c r="A26" s="102"/>
      <c r="B26" s="102"/>
      <c r="C26" s="102"/>
      <c r="D26" s="102"/>
      <c r="E26" s="113"/>
      <c r="F26" s="109"/>
    </row>
    <row r="27" spans="1:8" x14ac:dyDescent="0.25">
      <c r="A27" s="105" t="s">
        <v>81</v>
      </c>
      <c r="B27" s="102"/>
      <c r="C27" s="102"/>
      <c r="D27" s="102"/>
      <c r="E27" s="113"/>
      <c r="F27" s="108">
        <v>4687518.6900000004</v>
      </c>
    </row>
    <row r="28" spans="1:8" x14ac:dyDescent="0.25">
      <c r="A28" s="102"/>
      <c r="B28" s="102"/>
      <c r="C28" s="102"/>
      <c r="D28" s="102"/>
      <c r="E28" s="113"/>
      <c r="F28" s="108"/>
    </row>
    <row r="29" spans="1:8" x14ac:dyDescent="0.25">
      <c r="A29" s="102"/>
      <c r="B29" s="102"/>
      <c r="C29" s="102"/>
      <c r="D29" s="102"/>
      <c r="E29" s="113"/>
      <c r="F29" s="108"/>
    </row>
    <row r="30" spans="1:8" x14ac:dyDescent="0.25">
      <c r="A30" s="105" t="s">
        <v>42</v>
      </c>
      <c r="B30" s="116" t="s">
        <v>82</v>
      </c>
      <c r="C30" s="102"/>
      <c r="D30" s="102"/>
      <c r="E30" s="113"/>
      <c r="F30" s="108"/>
      <c r="G30" s="115"/>
    </row>
    <row r="31" spans="1:8" x14ac:dyDescent="0.25">
      <c r="A31" s="102"/>
      <c r="B31" s="102"/>
      <c r="C31" s="102"/>
      <c r="D31" s="102"/>
      <c r="E31" s="113"/>
      <c r="F31" s="108" t="s">
        <v>80</v>
      </c>
      <c r="G31" s="115"/>
    </row>
    <row r="32" spans="1:8" x14ac:dyDescent="0.25">
      <c r="A32" s="102"/>
      <c r="B32" s="102"/>
      <c r="C32" s="102"/>
      <c r="D32" s="102"/>
      <c r="E32" s="113"/>
      <c r="F32" s="108"/>
    </row>
    <row r="33" spans="1:6" x14ac:dyDescent="0.25">
      <c r="A33" s="105" t="s">
        <v>46</v>
      </c>
      <c r="B33" s="102" t="s">
        <v>83</v>
      </c>
      <c r="C33" s="102"/>
      <c r="D33" s="102"/>
      <c r="E33" s="113"/>
      <c r="F33" s="108">
        <v>201101.7</v>
      </c>
    </row>
    <row r="34" spans="1:6" x14ac:dyDescent="0.25">
      <c r="A34" s="102"/>
      <c r="B34" s="107"/>
      <c r="C34" s="102"/>
      <c r="D34" s="102"/>
      <c r="E34" s="113"/>
      <c r="F34" s="108"/>
    </row>
    <row r="35" spans="1:6" x14ac:dyDescent="0.25">
      <c r="A35" s="102"/>
      <c r="B35" s="102"/>
      <c r="C35" s="102"/>
      <c r="D35" s="102"/>
      <c r="E35" s="113"/>
      <c r="F35" s="113"/>
    </row>
    <row r="36" spans="1:6" x14ac:dyDescent="0.25">
      <c r="A36" s="102"/>
      <c r="B36" s="102"/>
      <c r="C36" s="102"/>
      <c r="D36" s="102"/>
      <c r="E36" s="113"/>
      <c r="F36" s="108"/>
    </row>
    <row r="37" spans="1:6" ht="15.75" thickBot="1" x14ac:dyDescent="0.3">
      <c r="A37" s="101" t="s">
        <v>84</v>
      </c>
      <c r="C37" s="101"/>
      <c r="D37" s="101"/>
      <c r="E37" s="248"/>
      <c r="F37" s="103">
        <f>+F27-F33</f>
        <v>4486416.99</v>
      </c>
    </row>
    <row r="38" spans="1:6" ht="15.75" thickTop="1" x14ac:dyDescent="0.25">
      <c r="A38" s="102"/>
      <c r="B38" s="102"/>
      <c r="C38" s="102"/>
      <c r="D38" s="102"/>
      <c r="E38" s="113"/>
      <c r="F38" s="113"/>
    </row>
    <row r="39" spans="1:6" x14ac:dyDescent="0.25">
      <c r="A39" s="102"/>
      <c r="B39" s="102"/>
      <c r="C39" s="102"/>
      <c r="D39" s="102"/>
      <c r="E39" s="113" t="s">
        <v>80</v>
      </c>
      <c r="F39" s="117"/>
    </row>
    <row r="40" spans="1:6" x14ac:dyDescent="0.25">
      <c r="A40" s="102"/>
      <c r="B40" s="102"/>
      <c r="C40" s="102"/>
      <c r="D40" s="102"/>
      <c r="E40" s="113"/>
      <c r="F40" s="117"/>
    </row>
    <row r="41" spans="1:6" x14ac:dyDescent="0.25">
      <c r="A41" s="102"/>
      <c r="B41" s="102"/>
      <c r="C41" s="102"/>
      <c r="D41" s="102"/>
      <c r="E41" s="113"/>
      <c r="F41" s="117"/>
    </row>
    <row r="42" spans="1:6" x14ac:dyDescent="0.25">
      <c r="A42" s="102"/>
      <c r="B42" s="101"/>
      <c r="C42" s="101"/>
      <c r="D42" s="101"/>
      <c r="E42" s="248"/>
      <c r="F42" s="118"/>
    </row>
    <row r="43" spans="1:6" x14ac:dyDescent="0.25">
      <c r="A43" s="119"/>
      <c r="C43" s="119"/>
      <c r="E43" s="249"/>
      <c r="F43" s="117"/>
    </row>
    <row r="44" spans="1:6" x14ac:dyDescent="0.25">
      <c r="A44" t="s">
        <v>85</v>
      </c>
      <c r="E44" s="112" t="s">
        <v>16</v>
      </c>
      <c r="F44" s="117"/>
    </row>
    <row r="45" spans="1:6" x14ac:dyDescent="0.25">
      <c r="A45" s="102"/>
      <c r="B45" s="102"/>
      <c r="C45" s="102"/>
      <c r="D45" s="102"/>
      <c r="E45" s="113"/>
      <c r="F45" s="117"/>
    </row>
    <row r="50" spans="1:5" x14ac:dyDescent="0.25">
      <c r="A50" s="120"/>
      <c r="B50" s="120"/>
      <c r="C50" s="120"/>
      <c r="D50" s="120"/>
      <c r="E50" s="250"/>
    </row>
    <row r="54" spans="1:5" x14ac:dyDescent="0.25">
      <c r="A54" s="1399" t="s">
        <v>86</v>
      </c>
      <c r="B54" s="1399"/>
      <c r="C54" s="1399"/>
      <c r="D54" s="1399"/>
      <c r="E54" s="1399"/>
    </row>
    <row r="55" spans="1:5" x14ac:dyDescent="0.25">
      <c r="A55" s="1400" t="s">
        <v>87</v>
      </c>
      <c r="B55" s="1400"/>
      <c r="C55" s="1400"/>
      <c r="D55" s="1400"/>
      <c r="E55" s="1400"/>
    </row>
    <row r="56" spans="1:5" x14ac:dyDescent="0.25">
      <c r="A56" s="1399" t="s">
        <v>88</v>
      </c>
      <c r="B56" s="1399"/>
      <c r="C56" s="1399"/>
      <c r="D56" s="1399"/>
      <c r="E56" s="1399"/>
    </row>
    <row r="57" spans="1:5" x14ac:dyDescent="0.25">
      <c r="A57" s="1401" t="s">
        <v>89</v>
      </c>
      <c r="B57" s="1401"/>
      <c r="C57" s="1401"/>
      <c r="D57" s="1401"/>
      <c r="E57" s="1401"/>
    </row>
    <row r="58" spans="1:5" x14ac:dyDescent="0.25">
      <c r="B58" s="121" t="s">
        <v>90</v>
      </c>
      <c r="D58" s="121" t="s">
        <v>91</v>
      </c>
      <c r="E58" s="251"/>
    </row>
    <row r="59" spans="1:5" x14ac:dyDescent="0.25">
      <c r="B59" s="122"/>
      <c r="D59" s="123"/>
      <c r="E59" s="251"/>
    </row>
    <row r="60" spans="1:5" x14ac:dyDescent="0.25">
      <c r="B60" s="122"/>
      <c r="D60" s="123"/>
      <c r="E60" s="251"/>
    </row>
    <row r="61" spans="1:5" x14ac:dyDescent="0.25">
      <c r="B61" s="124"/>
      <c r="D61" s="125"/>
      <c r="E61" s="251"/>
    </row>
    <row r="62" spans="1:5" ht="15.75" thickBot="1" x14ac:dyDescent="0.3">
      <c r="B62" s="126" t="s">
        <v>92</v>
      </c>
      <c r="D62" s="127">
        <f>SUM(D59:D61)</f>
        <v>0</v>
      </c>
      <c r="E62" s="251"/>
    </row>
    <row r="63" spans="1:5" ht="15.75" thickTop="1" x14ac:dyDescent="0.25"/>
    <row r="69" spans="1:5" x14ac:dyDescent="0.25">
      <c r="A69" s="128"/>
      <c r="B69" s="128"/>
      <c r="C69" s="128"/>
      <c r="D69" s="128"/>
      <c r="E69" s="252"/>
    </row>
    <row r="74" spans="1:5" x14ac:dyDescent="0.25">
      <c r="A74" s="1394" t="s">
        <v>4</v>
      </c>
      <c r="B74" s="1394"/>
      <c r="C74" s="1394"/>
      <c r="D74" s="1394"/>
      <c r="E74" s="1394"/>
    </row>
    <row r="75" spans="1:5" x14ac:dyDescent="0.25">
      <c r="A75" s="1394" t="s">
        <v>93</v>
      </c>
      <c r="B75" s="1394"/>
      <c r="C75" s="1394"/>
      <c r="D75" s="1394"/>
      <c r="E75" s="1394"/>
    </row>
    <row r="76" spans="1:5" x14ac:dyDescent="0.25">
      <c r="A76" s="1402" t="s">
        <v>94</v>
      </c>
      <c r="B76" s="1402"/>
      <c r="C76" s="1402"/>
      <c r="D76" s="1402"/>
      <c r="E76" s="1402"/>
    </row>
    <row r="77" spans="1:5" x14ac:dyDescent="0.25">
      <c r="A77" s="1403" t="s">
        <v>95</v>
      </c>
      <c r="B77" s="1403"/>
      <c r="C77" s="1403"/>
      <c r="D77" s="1403"/>
      <c r="E77" s="1403"/>
    </row>
    <row r="78" spans="1:5" x14ac:dyDescent="0.25">
      <c r="A78" s="129"/>
      <c r="B78" s="129"/>
      <c r="C78" s="129"/>
      <c r="D78" s="129"/>
    </row>
    <row r="79" spans="1:5" ht="15.75" x14ac:dyDescent="0.25">
      <c r="A79" s="130"/>
      <c r="B79" s="131" t="s">
        <v>90</v>
      </c>
      <c r="C79" s="132" t="s">
        <v>96</v>
      </c>
      <c r="D79" s="132" t="s">
        <v>97</v>
      </c>
      <c r="E79" s="253" t="s">
        <v>91</v>
      </c>
    </row>
    <row r="80" spans="1:5" ht="15.75" x14ac:dyDescent="0.25">
      <c r="A80" s="130"/>
      <c r="B80" s="133">
        <v>45810</v>
      </c>
      <c r="C80" s="246"/>
      <c r="D80" s="246">
        <v>40633</v>
      </c>
      <c r="E80" s="254">
        <v>18800</v>
      </c>
    </row>
    <row r="81" spans="1:5" ht="15.75" x14ac:dyDescent="0.25">
      <c r="A81" s="130"/>
      <c r="B81" s="133">
        <v>45810</v>
      </c>
      <c r="C81" s="246"/>
      <c r="D81" s="246">
        <v>40634</v>
      </c>
      <c r="E81" s="254">
        <v>122241.71</v>
      </c>
    </row>
    <row r="82" spans="1:5" ht="15.75" x14ac:dyDescent="0.25">
      <c r="A82" s="130"/>
      <c r="B82" s="133">
        <v>45817</v>
      </c>
      <c r="C82" s="246"/>
      <c r="D82" s="246">
        <v>40635</v>
      </c>
      <c r="E82" s="254">
        <v>8898.2999999999993</v>
      </c>
    </row>
    <row r="83" spans="1:5" ht="15.75" x14ac:dyDescent="0.25">
      <c r="A83" s="130"/>
      <c r="B83" s="133">
        <v>45820</v>
      </c>
      <c r="C83" s="246"/>
      <c r="D83" s="246">
        <v>40636</v>
      </c>
      <c r="E83" s="254">
        <v>119534.34</v>
      </c>
    </row>
    <row r="84" spans="1:5" x14ac:dyDescent="0.25">
      <c r="A84" s="130"/>
      <c r="B84" s="133">
        <v>45838</v>
      </c>
      <c r="C84" s="134"/>
      <c r="D84" s="135">
        <v>40637</v>
      </c>
      <c r="E84" s="136">
        <v>201101.7</v>
      </c>
    </row>
    <row r="85" spans="1:5" ht="15.75" thickBot="1" x14ac:dyDescent="0.3">
      <c r="B85" s="102"/>
      <c r="C85" s="137" t="s">
        <v>92</v>
      </c>
      <c r="D85" s="102"/>
      <c r="E85" s="138">
        <f>SUM(E80:E84)</f>
        <v>470576.05</v>
      </c>
    </row>
    <row r="92" spans="1:5" x14ac:dyDescent="0.25">
      <c r="A92" s="128"/>
      <c r="B92" s="128"/>
      <c r="C92" s="128"/>
      <c r="D92" s="128"/>
      <c r="E92" s="252"/>
    </row>
    <row r="94" spans="1:5" x14ac:dyDescent="0.25">
      <c r="A94" s="1394" t="s">
        <v>4</v>
      </c>
      <c r="B94" s="1394"/>
      <c r="C94" s="1394"/>
      <c r="D94" s="1394"/>
      <c r="E94" s="1394"/>
    </row>
    <row r="95" spans="1:5" x14ac:dyDescent="0.25">
      <c r="A95" s="1394" t="s">
        <v>98</v>
      </c>
      <c r="B95" s="1394"/>
      <c r="C95" s="1394"/>
      <c r="D95" s="1394"/>
      <c r="E95" s="1394"/>
    </row>
    <row r="96" spans="1:5" x14ac:dyDescent="0.25">
      <c r="A96" s="1402" t="s">
        <v>94</v>
      </c>
      <c r="B96" s="1402"/>
      <c r="C96" s="1402"/>
      <c r="D96" s="1402"/>
      <c r="E96" s="1402"/>
    </row>
    <row r="97" spans="1:5" x14ac:dyDescent="0.25">
      <c r="A97" s="1403" t="s">
        <v>95</v>
      </c>
      <c r="B97" s="1403"/>
      <c r="C97" s="1403"/>
      <c r="D97" s="1403"/>
      <c r="E97" s="1403"/>
    </row>
    <row r="98" spans="1:5" x14ac:dyDescent="0.25">
      <c r="A98" s="129"/>
      <c r="B98" s="129"/>
      <c r="C98" s="129"/>
      <c r="D98" s="129"/>
    </row>
    <row r="99" spans="1:5" ht="15.75" x14ac:dyDescent="0.25">
      <c r="A99" s="130"/>
      <c r="B99" s="131" t="s">
        <v>90</v>
      </c>
      <c r="C99" s="132" t="s">
        <v>99</v>
      </c>
      <c r="D99" s="132" t="s">
        <v>97</v>
      </c>
      <c r="E99" s="253" t="s">
        <v>91</v>
      </c>
    </row>
    <row r="100" spans="1:5" ht="15.75" x14ac:dyDescent="0.25">
      <c r="A100" s="130"/>
      <c r="B100" s="246">
        <v>45838</v>
      </c>
      <c r="C100" s="246" t="s">
        <v>163</v>
      </c>
      <c r="D100" s="246">
        <v>40637</v>
      </c>
      <c r="E100" s="257">
        <v>201101.7</v>
      </c>
    </row>
    <row r="101" spans="1:5" ht="15.75" x14ac:dyDescent="0.25">
      <c r="A101" s="130"/>
      <c r="B101" s="139"/>
      <c r="C101" s="139"/>
      <c r="D101" s="139"/>
      <c r="E101" s="255"/>
    </row>
    <row r="102" spans="1:5" x14ac:dyDescent="0.25">
      <c r="B102" s="133"/>
      <c r="C102" s="134"/>
      <c r="D102" s="135"/>
      <c r="E102" s="140"/>
    </row>
    <row r="103" spans="1:5" ht="15.75" thickBot="1" x14ac:dyDescent="0.3">
      <c r="B103" s="141"/>
      <c r="C103" s="137"/>
      <c r="D103" s="102"/>
      <c r="E103" s="256">
        <f>SUM(E100:E102)</f>
        <v>201101.7</v>
      </c>
    </row>
    <row r="104" spans="1:5" ht="15.75" thickTop="1" x14ac:dyDescent="0.25"/>
    <row r="110" spans="1:5" x14ac:dyDescent="0.25">
      <c r="A110" s="128"/>
      <c r="B110" s="128"/>
      <c r="C110" s="128"/>
      <c r="D110" s="128"/>
      <c r="E110" s="252"/>
    </row>
    <row r="116" spans="1:5" x14ac:dyDescent="0.25">
      <c r="A116" s="1399" t="s">
        <v>100</v>
      </c>
      <c r="B116" s="1399"/>
      <c r="C116" s="1399"/>
      <c r="D116" s="1399"/>
      <c r="E116" s="1399"/>
    </row>
    <row r="117" spans="1:5" x14ac:dyDescent="0.25">
      <c r="A117" s="1400" t="s">
        <v>69</v>
      </c>
      <c r="B117" s="1400"/>
      <c r="C117" s="1400"/>
      <c r="D117" s="1400"/>
      <c r="E117" s="1400"/>
    </row>
    <row r="118" spans="1:5" x14ac:dyDescent="0.25">
      <c r="A118" s="1399" t="s">
        <v>88</v>
      </c>
      <c r="B118" s="1399"/>
      <c r="C118" s="1399"/>
      <c r="D118" s="1399"/>
      <c r="E118" s="1399"/>
    </row>
    <row r="119" spans="1:5" x14ac:dyDescent="0.25">
      <c r="A119" s="1401" t="s">
        <v>89</v>
      </c>
      <c r="B119" s="1401"/>
      <c r="C119" s="1401"/>
      <c r="D119" s="1401"/>
      <c r="E119" s="1401"/>
    </row>
    <row r="120" spans="1:5" x14ac:dyDescent="0.25">
      <c r="B120" s="121" t="s">
        <v>90</v>
      </c>
      <c r="D120" s="121" t="s">
        <v>91</v>
      </c>
      <c r="E120" s="251"/>
    </row>
    <row r="121" spans="1:5" x14ac:dyDescent="0.25">
      <c r="B121" s="122">
        <v>45810</v>
      </c>
      <c r="D121" s="123">
        <v>301.64999999999998</v>
      </c>
      <c r="E121" s="251"/>
    </row>
    <row r="122" spans="1:5" x14ac:dyDescent="0.25">
      <c r="B122" s="122">
        <v>45813</v>
      </c>
      <c r="D122" s="123">
        <v>13.35</v>
      </c>
      <c r="E122" s="251"/>
    </row>
    <row r="123" spans="1:5" x14ac:dyDescent="0.25">
      <c r="B123" s="122">
        <v>45813</v>
      </c>
      <c r="D123" s="123">
        <v>13.35</v>
      </c>
      <c r="E123" s="251"/>
    </row>
    <row r="124" spans="1:5" x14ac:dyDescent="0.25">
      <c r="B124" s="122">
        <v>45813</v>
      </c>
      <c r="D124" s="123">
        <v>28.2</v>
      </c>
      <c r="E124" s="251"/>
    </row>
    <row r="125" spans="1:5" x14ac:dyDescent="0.25">
      <c r="B125" s="122">
        <v>45817</v>
      </c>
      <c r="D125" s="123">
        <v>183.36</v>
      </c>
      <c r="E125" s="251"/>
    </row>
    <row r="126" spans="1:5" x14ac:dyDescent="0.25">
      <c r="B126" s="122">
        <v>45826</v>
      </c>
      <c r="D126" s="123">
        <v>13.35</v>
      </c>
      <c r="E126" s="251"/>
    </row>
    <row r="127" spans="1:5" x14ac:dyDescent="0.25">
      <c r="B127" s="122">
        <v>45833</v>
      </c>
      <c r="D127" s="123">
        <v>179.3</v>
      </c>
      <c r="E127" s="251"/>
    </row>
    <row r="128" spans="1:5" x14ac:dyDescent="0.25">
      <c r="B128" s="122">
        <v>45838</v>
      </c>
      <c r="D128" s="123">
        <v>175</v>
      </c>
      <c r="E128" s="251"/>
    </row>
    <row r="129" spans="2:19" ht="15.75" thickBot="1" x14ac:dyDescent="0.3">
      <c r="B129" s="126" t="s">
        <v>92</v>
      </c>
      <c r="D129" s="127">
        <f>SUM(D121:D128)</f>
        <v>907.56000000000017</v>
      </c>
      <c r="E129" s="251"/>
    </row>
    <row r="130" spans="2:19" ht="15.75" thickTop="1" x14ac:dyDescent="0.25"/>
    <row r="141" spans="2:19" x14ac:dyDescent="0.25">
      <c r="S141" t="s">
        <v>74</v>
      </c>
    </row>
  </sheetData>
  <mergeCells count="22">
    <mergeCell ref="A116:E116"/>
    <mergeCell ref="A117:E117"/>
    <mergeCell ref="A118:E118"/>
    <mergeCell ref="A119:E119"/>
    <mergeCell ref="A76:E76"/>
    <mergeCell ref="A77:E77"/>
    <mergeCell ref="A94:E94"/>
    <mergeCell ref="A95:E95"/>
    <mergeCell ref="A96:E96"/>
    <mergeCell ref="A97:E97"/>
    <mergeCell ref="A75:E75"/>
    <mergeCell ref="A1:F1"/>
    <mergeCell ref="A2:F2"/>
    <mergeCell ref="A3:F3"/>
    <mergeCell ref="A4:F4"/>
    <mergeCell ref="A5:F5"/>
    <mergeCell ref="A6:F6"/>
    <mergeCell ref="A54:E54"/>
    <mergeCell ref="A55:E55"/>
    <mergeCell ref="A56:E56"/>
    <mergeCell ref="A57:E57"/>
    <mergeCell ref="A74:E74"/>
  </mergeCells>
  <pageMargins left="0.61" right="0.27" top="0.32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CB7C8-CEDF-4867-AF3C-78A14CD3E6AE}">
  <sheetPr>
    <pageSetUpPr fitToPage="1"/>
  </sheetPr>
  <dimension ref="B2:Z46"/>
  <sheetViews>
    <sheetView topLeftCell="C1" zoomScaleNormal="100" workbookViewId="0">
      <selection activeCell="U20" sqref="U1:U1048576"/>
    </sheetView>
  </sheetViews>
  <sheetFormatPr baseColWidth="10" defaultRowHeight="15" x14ac:dyDescent="0.25"/>
  <cols>
    <col min="1" max="1" width="1.5703125" style="2" customWidth="1"/>
    <col min="2" max="2" width="2.42578125" style="2" customWidth="1"/>
    <col min="3" max="3" width="3.7109375" style="2" customWidth="1"/>
    <col min="4" max="4" width="9.85546875" style="2" customWidth="1"/>
    <col min="5" max="5" width="2.42578125" style="2" customWidth="1"/>
    <col min="6" max="6" width="7.42578125" style="2" customWidth="1"/>
    <col min="7" max="7" width="5.28515625" style="2" customWidth="1"/>
    <col min="8" max="8" width="11.85546875" style="2" customWidth="1"/>
    <col min="9" max="9" width="10.140625" style="2" customWidth="1"/>
    <col min="10" max="10" width="8.85546875" style="2" customWidth="1"/>
    <col min="11" max="11" width="1.28515625" style="2" customWidth="1"/>
    <col min="12" max="12" width="19.140625" style="2" customWidth="1"/>
    <col min="13" max="13" width="10.85546875" style="2" customWidth="1"/>
    <col min="14" max="14" width="14" style="2" customWidth="1"/>
    <col min="15" max="15" width="13.5703125" style="2" customWidth="1"/>
    <col min="16" max="16" width="13.85546875" style="2" customWidth="1"/>
    <col min="17" max="17" width="12.7109375" style="2" customWidth="1"/>
    <col min="18" max="18" width="11.85546875" style="2" customWidth="1"/>
    <col min="19" max="19" width="14.5703125" style="2" customWidth="1"/>
    <col min="20" max="20" width="0.85546875" style="2" customWidth="1"/>
    <col min="21" max="21" width="11.42578125" style="2"/>
    <col min="22" max="23" width="4.7109375" style="2" hidden="1" customWidth="1"/>
    <col min="24" max="24" width="5.28515625" style="2" hidden="1" customWidth="1"/>
    <col min="25" max="25" width="6.42578125" style="2" hidden="1" customWidth="1"/>
    <col min="26" max="26" width="5.85546875" style="2" hidden="1" customWidth="1"/>
    <col min="27" max="248" width="11.42578125" style="2"/>
    <col min="249" max="249" width="6" style="2" customWidth="1"/>
    <col min="250" max="250" width="11.7109375" style="2" customWidth="1"/>
    <col min="251" max="251" width="3" style="2" customWidth="1"/>
    <col min="252" max="252" width="3.5703125" style="2" customWidth="1"/>
    <col min="253" max="254" width="3" style="2" customWidth="1"/>
    <col min="255" max="255" width="11.42578125" style="2"/>
    <col min="256" max="256" width="9" style="2" customWidth="1"/>
    <col min="257" max="257" width="8.42578125" style="2" customWidth="1"/>
    <col min="258" max="259" width="3.42578125" style="2" customWidth="1"/>
    <col min="260" max="260" width="10.5703125" style="2" customWidth="1"/>
    <col min="261" max="261" width="11.140625" style="2" customWidth="1"/>
    <col min="262" max="264" width="3.42578125" style="2" customWidth="1"/>
    <col min="265" max="265" width="13.85546875" style="2" customWidth="1"/>
    <col min="266" max="268" width="3.42578125" style="2" customWidth="1"/>
    <col min="269" max="269" width="3.5703125" style="2" customWidth="1"/>
    <col min="270" max="274" width="10.7109375" style="2" customWidth="1"/>
    <col min="275" max="275" width="12" style="2" customWidth="1"/>
    <col min="276" max="504" width="11.42578125" style="2"/>
    <col min="505" max="505" width="6" style="2" customWidth="1"/>
    <col min="506" max="506" width="11.7109375" style="2" customWidth="1"/>
    <col min="507" max="507" width="3" style="2" customWidth="1"/>
    <col min="508" max="508" width="3.5703125" style="2" customWidth="1"/>
    <col min="509" max="510" width="3" style="2" customWidth="1"/>
    <col min="511" max="511" width="11.42578125" style="2"/>
    <col min="512" max="512" width="9" style="2" customWidth="1"/>
    <col min="513" max="513" width="8.42578125" style="2" customWidth="1"/>
    <col min="514" max="515" width="3.42578125" style="2" customWidth="1"/>
    <col min="516" max="516" width="10.5703125" style="2" customWidth="1"/>
    <col min="517" max="517" width="11.140625" style="2" customWidth="1"/>
    <col min="518" max="520" width="3.42578125" style="2" customWidth="1"/>
    <col min="521" max="521" width="13.85546875" style="2" customWidth="1"/>
    <col min="522" max="524" width="3.42578125" style="2" customWidth="1"/>
    <col min="525" max="525" width="3.5703125" style="2" customWidth="1"/>
    <col min="526" max="530" width="10.7109375" style="2" customWidth="1"/>
    <col min="531" max="531" width="12" style="2" customWidth="1"/>
    <col min="532" max="760" width="11.42578125" style="2"/>
    <col min="761" max="761" width="6" style="2" customWidth="1"/>
    <col min="762" max="762" width="11.7109375" style="2" customWidth="1"/>
    <col min="763" max="763" width="3" style="2" customWidth="1"/>
    <col min="764" max="764" width="3.5703125" style="2" customWidth="1"/>
    <col min="765" max="766" width="3" style="2" customWidth="1"/>
    <col min="767" max="767" width="11.42578125" style="2"/>
    <col min="768" max="768" width="9" style="2" customWidth="1"/>
    <col min="769" max="769" width="8.42578125" style="2" customWidth="1"/>
    <col min="770" max="771" width="3.42578125" style="2" customWidth="1"/>
    <col min="772" max="772" width="10.5703125" style="2" customWidth="1"/>
    <col min="773" max="773" width="11.140625" style="2" customWidth="1"/>
    <col min="774" max="776" width="3.42578125" style="2" customWidth="1"/>
    <col min="777" max="777" width="13.85546875" style="2" customWidth="1"/>
    <col min="778" max="780" width="3.42578125" style="2" customWidth="1"/>
    <col min="781" max="781" width="3.5703125" style="2" customWidth="1"/>
    <col min="782" max="786" width="10.7109375" style="2" customWidth="1"/>
    <col min="787" max="787" width="12" style="2" customWidth="1"/>
    <col min="788" max="1016" width="11.42578125" style="2"/>
    <col min="1017" max="1017" width="6" style="2" customWidth="1"/>
    <col min="1018" max="1018" width="11.7109375" style="2" customWidth="1"/>
    <col min="1019" max="1019" width="3" style="2" customWidth="1"/>
    <col min="1020" max="1020" width="3.5703125" style="2" customWidth="1"/>
    <col min="1021" max="1022" width="3" style="2" customWidth="1"/>
    <col min="1023" max="1023" width="11.42578125" style="2"/>
    <col min="1024" max="1024" width="9" style="2" customWidth="1"/>
    <col min="1025" max="1025" width="8.42578125" style="2" customWidth="1"/>
    <col min="1026" max="1027" width="3.42578125" style="2" customWidth="1"/>
    <col min="1028" max="1028" width="10.5703125" style="2" customWidth="1"/>
    <col min="1029" max="1029" width="11.140625" style="2" customWidth="1"/>
    <col min="1030" max="1032" width="3.42578125" style="2" customWidth="1"/>
    <col min="1033" max="1033" width="13.85546875" style="2" customWidth="1"/>
    <col min="1034" max="1036" width="3.42578125" style="2" customWidth="1"/>
    <col min="1037" max="1037" width="3.5703125" style="2" customWidth="1"/>
    <col min="1038" max="1042" width="10.7109375" style="2" customWidth="1"/>
    <col min="1043" max="1043" width="12" style="2" customWidth="1"/>
    <col min="1044" max="1272" width="11.42578125" style="2"/>
    <col min="1273" max="1273" width="6" style="2" customWidth="1"/>
    <col min="1274" max="1274" width="11.7109375" style="2" customWidth="1"/>
    <col min="1275" max="1275" width="3" style="2" customWidth="1"/>
    <col min="1276" max="1276" width="3.5703125" style="2" customWidth="1"/>
    <col min="1277" max="1278" width="3" style="2" customWidth="1"/>
    <col min="1279" max="1279" width="11.42578125" style="2"/>
    <col min="1280" max="1280" width="9" style="2" customWidth="1"/>
    <col min="1281" max="1281" width="8.42578125" style="2" customWidth="1"/>
    <col min="1282" max="1283" width="3.42578125" style="2" customWidth="1"/>
    <col min="1284" max="1284" width="10.5703125" style="2" customWidth="1"/>
    <col min="1285" max="1285" width="11.140625" style="2" customWidth="1"/>
    <col min="1286" max="1288" width="3.42578125" style="2" customWidth="1"/>
    <col min="1289" max="1289" width="13.85546875" style="2" customWidth="1"/>
    <col min="1290" max="1292" width="3.42578125" style="2" customWidth="1"/>
    <col min="1293" max="1293" width="3.5703125" style="2" customWidth="1"/>
    <col min="1294" max="1298" width="10.7109375" style="2" customWidth="1"/>
    <col min="1299" max="1299" width="12" style="2" customWidth="1"/>
    <col min="1300" max="1528" width="11.42578125" style="2"/>
    <col min="1529" max="1529" width="6" style="2" customWidth="1"/>
    <col min="1530" max="1530" width="11.7109375" style="2" customWidth="1"/>
    <col min="1531" max="1531" width="3" style="2" customWidth="1"/>
    <col min="1532" max="1532" width="3.5703125" style="2" customWidth="1"/>
    <col min="1533" max="1534" width="3" style="2" customWidth="1"/>
    <col min="1535" max="1535" width="11.42578125" style="2"/>
    <col min="1536" max="1536" width="9" style="2" customWidth="1"/>
    <col min="1537" max="1537" width="8.42578125" style="2" customWidth="1"/>
    <col min="1538" max="1539" width="3.42578125" style="2" customWidth="1"/>
    <col min="1540" max="1540" width="10.5703125" style="2" customWidth="1"/>
    <col min="1541" max="1541" width="11.140625" style="2" customWidth="1"/>
    <col min="1542" max="1544" width="3.42578125" style="2" customWidth="1"/>
    <col min="1545" max="1545" width="13.85546875" style="2" customWidth="1"/>
    <col min="1546" max="1548" width="3.42578125" style="2" customWidth="1"/>
    <col min="1549" max="1549" width="3.5703125" style="2" customWidth="1"/>
    <col min="1550" max="1554" width="10.7109375" style="2" customWidth="1"/>
    <col min="1555" max="1555" width="12" style="2" customWidth="1"/>
    <col min="1556" max="1784" width="11.42578125" style="2"/>
    <col min="1785" max="1785" width="6" style="2" customWidth="1"/>
    <col min="1786" max="1786" width="11.7109375" style="2" customWidth="1"/>
    <col min="1787" max="1787" width="3" style="2" customWidth="1"/>
    <col min="1788" max="1788" width="3.5703125" style="2" customWidth="1"/>
    <col min="1789" max="1790" width="3" style="2" customWidth="1"/>
    <col min="1791" max="1791" width="11.42578125" style="2"/>
    <col min="1792" max="1792" width="9" style="2" customWidth="1"/>
    <col min="1793" max="1793" width="8.42578125" style="2" customWidth="1"/>
    <col min="1794" max="1795" width="3.42578125" style="2" customWidth="1"/>
    <col min="1796" max="1796" width="10.5703125" style="2" customWidth="1"/>
    <col min="1797" max="1797" width="11.140625" style="2" customWidth="1"/>
    <col min="1798" max="1800" width="3.42578125" style="2" customWidth="1"/>
    <col min="1801" max="1801" width="13.85546875" style="2" customWidth="1"/>
    <col min="1802" max="1804" width="3.42578125" style="2" customWidth="1"/>
    <col min="1805" max="1805" width="3.5703125" style="2" customWidth="1"/>
    <col min="1806" max="1810" width="10.7109375" style="2" customWidth="1"/>
    <col min="1811" max="1811" width="12" style="2" customWidth="1"/>
    <col min="1812" max="2040" width="11.42578125" style="2"/>
    <col min="2041" max="2041" width="6" style="2" customWidth="1"/>
    <col min="2042" max="2042" width="11.7109375" style="2" customWidth="1"/>
    <col min="2043" max="2043" width="3" style="2" customWidth="1"/>
    <col min="2044" max="2044" width="3.5703125" style="2" customWidth="1"/>
    <col min="2045" max="2046" width="3" style="2" customWidth="1"/>
    <col min="2047" max="2047" width="11.42578125" style="2"/>
    <col min="2048" max="2048" width="9" style="2" customWidth="1"/>
    <col min="2049" max="2049" width="8.42578125" style="2" customWidth="1"/>
    <col min="2050" max="2051" width="3.42578125" style="2" customWidth="1"/>
    <col min="2052" max="2052" width="10.5703125" style="2" customWidth="1"/>
    <col min="2053" max="2053" width="11.140625" style="2" customWidth="1"/>
    <col min="2054" max="2056" width="3.42578125" style="2" customWidth="1"/>
    <col min="2057" max="2057" width="13.85546875" style="2" customWidth="1"/>
    <col min="2058" max="2060" width="3.42578125" style="2" customWidth="1"/>
    <col min="2061" max="2061" width="3.5703125" style="2" customWidth="1"/>
    <col min="2062" max="2066" width="10.7109375" style="2" customWidth="1"/>
    <col min="2067" max="2067" width="12" style="2" customWidth="1"/>
    <col min="2068" max="2296" width="11.42578125" style="2"/>
    <col min="2297" max="2297" width="6" style="2" customWidth="1"/>
    <col min="2298" max="2298" width="11.7109375" style="2" customWidth="1"/>
    <col min="2299" max="2299" width="3" style="2" customWidth="1"/>
    <col min="2300" max="2300" width="3.5703125" style="2" customWidth="1"/>
    <col min="2301" max="2302" width="3" style="2" customWidth="1"/>
    <col min="2303" max="2303" width="11.42578125" style="2"/>
    <col min="2304" max="2304" width="9" style="2" customWidth="1"/>
    <col min="2305" max="2305" width="8.42578125" style="2" customWidth="1"/>
    <col min="2306" max="2307" width="3.42578125" style="2" customWidth="1"/>
    <col min="2308" max="2308" width="10.5703125" style="2" customWidth="1"/>
    <col min="2309" max="2309" width="11.140625" style="2" customWidth="1"/>
    <col min="2310" max="2312" width="3.42578125" style="2" customWidth="1"/>
    <col min="2313" max="2313" width="13.85546875" style="2" customWidth="1"/>
    <col min="2314" max="2316" width="3.42578125" style="2" customWidth="1"/>
    <col min="2317" max="2317" width="3.5703125" style="2" customWidth="1"/>
    <col min="2318" max="2322" width="10.7109375" style="2" customWidth="1"/>
    <col min="2323" max="2323" width="12" style="2" customWidth="1"/>
    <col min="2324" max="2552" width="11.42578125" style="2"/>
    <col min="2553" max="2553" width="6" style="2" customWidth="1"/>
    <col min="2554" max="2554" width="11.7109375" style="2" customWidth="1"/>
    <col min="2555" max="2555" width="3" style="2" customWidth="1"/>
    <col min="2556" max="2556" width="3.5703125" style="2" customWidth="1"/>
    <col min="2557" max="2558" width="3" style="2" customWidth="1"/>
    <col min="2559" max="2559" width="11.42578125" style="2"/>
    <col min="2560" max="2560" width="9" style="2" customWidth="1"/>
    <col min="2561" max="2561" width="8.42578125" style="2" customWidth="1"/>
    <col min="2562" max="2563" width="3.42578125" style="2" customWidth="1"/>
    <col min="2564" max="2564" width="10.5703125" style="2" customWidth="1"/>
    <col min="2565" max="2565" width="11.140625" style="2" customWidth="1"/>
    <col min="2566" max="2568" width="3.42578125" style="2" customWidth="1"/>
    <col min="2569" max="2569" width="13.85546875" style="2" customWidth="1"/>
    <col min="2570" max="2572" width="3.42578125" style="2" customWidth="1"/>
    <col min="2573" max="2573" width="3.5703125" style="2" customWidth="1"/>
    <col min="2574" max="2578" width="10.7109375" style="2" customWidth="1"/>
    <col min="2579" max="2579" width="12" style="2" customWidth="1"/>
    <col min="2580" max="2808" width="11.42578125" style="2"/>
    <col min="2809" max="2809" width="6" style="2" customWidth="1"/>
    <col min="2810" max="2810" width="11.7109375" style="2" customWidth="1"/>
    <col min="2811" max="2811" width="3" style="2" customWidth="1"/>
    <col min="2812" max="2812" width="3.5703125" style="2" customWidth="1"/>
    <col min="2813" max="2814" width="3" style="2" customWidth="1"/>
    <col min="2815" max="2815" width="11.42578125" style="2"/>
    <col min="2816" max="2816" width="9" style="2" customWidth="1"/>
    <col min="2817" max="2817" width="8.42578125" style="2" customWidth="1"/>
    <col min="2818" max="2819" width="3.42578125" style="2" customWidth="1"/>
    <col min="2820" max="2820" width="10.5703125" style="2" customWidth="1"/>
    <col min="2821" max="2821" width="11.140625" style="2" customWidth="1"/>
    <col min="2822" max="2824" width="3.42578125" style="2" customWidth="1"/>
    <col min="2825" max="2825" width="13.85546875" style="2" customWidth="1"/>
    <col min="2826" max="2828" width="3.42578125" style="2" customWidth="1"/>
    <col min="2829" max="2829" width="3.5703125" style="2" customWidth="1"/>
    <col min="2830" max="2834" width="10.7109375" style="2" customWidth="1"/>
    <col min="2835" max="2835" width="12" style="2" customWidth="1"/>
    <col min="2836" max="3064" width="11.42578125" style="2"/>
    <col min="3065" max="3065" width="6" style="2" customWidth="1"/>
    <col min="3066" max="3066" width="11.7109375" style="2" customWidth="1"/>
    <col min="3067" max="3067" width="3" style="2" customWidth="1"/>
    <col min="3068" max="3068" width="3.5703125" style="2" customWidth="1"/>
    <col min="3069" max="3070" width="3" style="2" customWidth="1"/>
    <col min="3071" max="3071" width="11.42578125" style="2"/>
    <col min="3072" max="3072" width="9" style="2" customWidth="1"/>
    <col min="3073" max="3073" width="8.42578125" style="2" customWidth="1"/>
    <col min="3074" max="3075" width="3.42578125" style="2" customWidth="1"/>
    <col min="3076" max="3076" width="10.5703125" style="2" customWidth="1"/>
    <col min="3077" max="3077" width="11.140625" style="2" customWidth="1"/>
    <col min="3078" max="3080" width="3.42578125" style="2" customWidth="1"/>
    <col min="3081" max="3081" width="13.85546875" style="2" customWidth="1"/>
    <col min="3082" max="3084" width="3.42578125" style="2" customWidth="1"/>
    <col min="3085" max="3085" width="3.5703125" style="2" customWidth="1"/>
    <col min="3086" max="3090" width="10.7109375" style="2" customWidth="1"/>
    <col min="3091" max="3091" width="12" style="2" customWidth="1"/>
    <col min="3092" max="3320" width="11.42578125" style="2"/>
    <col min="3321" max="3321" width="6" style="2" customWidth="1"/>
    <col min="3322" max="3322" width="11.7109375" style="2" customWidth="1"/>
    <col min="3323" max="3323" width="3" style="2" customWidth="1"/>
    <col min="3324" max="3324" width="3.5703125" style="2" customWidth="1"/>
    <col min="3325" max="3326" width="3" style="2" customWidth="1"/>
    <col min="3327" max="3327" width="11.42578125" style="2"/>
    <col min="3328" max="3328" width="9" style="2" customWidth="1"/>
    <col min="3329" max="3329" width="8.42578125" style="2" customWidth="1"/>
    <col min="3330" max="3331" width="3.42578125" style="2" customWidth="1"/>
    <col min="3332" max="3332" width="10.5703125" style="2" customWidth="1"/>
    <col min="3333" max="3333" width="11.140625" style="2" customWidth="1"/>
    <col min="3334" max="3336" width="3.42578125" style="2" customWidth="1"/>
    <col min="3337" max="3337" width="13.85546875" style="2" customWidth="1"/>
    <col min="3338" max="3340" width="3.42578125" style="2" customWidth="1"/>
    <col min="3341" max="3341" width="3.5703125" style="2" customWidth="1"/>
    <col min="3342" max="3346" width="10.7109375" style="2" customWidth="1"/>
    <col min="3347" max="3347" width="12" style="2" customWidth="1"/>
    <col min="3348" max="3576" width="11.42578125" style="2"/>
    <col min="3577" max="3577" width="6" style="2" customWidth="1"/>
    <col min="3578" max="3578" width="11.7109375" style="2" customWidth="1"/>
    <col min="3579" max="3579" width="3" style="2" customWidth="1"/>
    <col min="3580" max="3580" width="3.5703125" style="2" customWidth="1"/>
    <col min="3581" max="3582" width="3" style="2" customWidth="1"/>
    <col min="3583" max="3583" width="11.42578125" style="2"/>
    <col min="3584" max="3584" width="9" style="2" customWidth="1"/>
    <col min="3585" max="3585" width="8.42578125" style="2" customWidth="1"/>
    <col min="3586" max="3587" width="3.42578125" style="2" customWidth="1"/>
    <col min="3588" max="3588" width="10.5703125" style="2" customWidth="1"/>
    <col min="3589" max="3589" width="11.140625" style="2" customWidth="1"/>
    <col min="3590" max="3592" width="3.42578125" style="2" customWidth="1"/>
    <col min="3593" max="3593" width="13.85546875" style="2" customWidth="1"/>
    <col min="3594" max="3596" width="3.42578125" style="2" customWidth="1"/>
    <col min="3597" max="3597" width="3.5703125" style="2" customWidth="1"/>
    <col min="3598" max="3602" width="10.7109375" style="2" customWidth="1"/>
    <col min="3603" max="3603" width="12" style="2" customWidth="1"/>
    <col min="3604" max="3832" width="11.42578125" style="2"/>
    <col min="3833" max="3833" width="6" style="2" customWidth="1"/>
    <col min="3834" max="3834" width="11.7109375" style="2" customWidth="1"/>
    <col min="3835" max="3835" width="3" style="2" customWidth="1"/>
    <col min="3836" max="3836" width="3.5703125" style="2" customWidth="1"/>
    <col min="3837" max="3838" width="3" style="2" customWidth="1"/>
    <col min="3839" max="3839" width="11.42578125" style="2"/>
    <col min="3840" max="3840" width="9" style="2" customWidth="1"/>
    <col min="3841" max="3841" width="8.42578125" style="2" customWidth="1"/>
    <col min="3842" max="3843" width="3.42578125" style="2" customWidth="1"/>
    <col min="3844" max="3844" width="10.5703125" style="2" customWidth="1"/>
    <col min="3845" max="3845" width="11.140625" style="2" customWidth="1"/>
    <col min="3846" max="3848" width="3.42578125" style="2" customWidth="1"/>
    <col min="3849" max="3849" width="13.85546875" style="2" customWidth="1"/>
    <col min="3850" max="3852" width="3.42578125" style="2" customWidth="1"/>
    <col min="3853" max="3853" width="3.5703125" style="2" customWidth="1"/>
    <col min="3854" max="3858" width="10.7109375" style="2" customWidth="1"/>
    <col min="3859" max="3859" width="12" style="2" customWidth="1"/>
    <col min="3860" max="4088" width="11.42578125" style="2"/>
    <col min="4089" max="4089" width="6" style="2" customWidth="1"/>
    <col min="4090" max="4090" width="11.7109375" style="2" customWidth="1"/>
    <col min="4091" max="4091" width="3" style="2" customWidth="1"/>
    <col min="4092" max="4092" width="3.5703125" style="2" customWidth="1"/>
    <col min="4093" max="4094" width="3" style="2" customWidth="1"/>
    <col min="4095" max="4095" width="11.42578125" style="2"/>
    <col min="4096" max="4096" width="9" style="2" customWidth="1"/>
    <col min="4097" max="4097" width="8.42578125" style="2" customWidth="1"/>
    <col min="4098" max="4099" width="3.42578125" style="2" customWidth="1"/>
    <col min="4100" max="4100" width="10.5703125" style="2" customWidth="1"/>
    <col min="4101" max="4101" width="11.140625" style="2" customWidth="1"/>
    <col min="4102" max="4104" width="3.42578125" style="2" customWidth="1"/>
    <col min="4105" max="4105" width="13.85546875" style="2" customWidth="1"/>
    <col min="4106" max="4108" width="3.42578125" style="2" customWidth="1"/>
    <col min="4109" max="4109" width="3.5703125" style="2" customWidth="1"/>
    <col min="4110" max="4114" width="10.7109375" style="2" customWidth="1"/>
    <col min="4115" max="4115" width="12" style="2" customWidth="1"/>
    <col min="4116" max="4344" width="11.42578125" style="2"/>
    <col min="4345" max="4345" width="6" style="2" customWidth="1"/>
    <col min="4346" max="4346" width="11.7109375" style="2" customWidth="1"/>
    <col min="4347" max="4347" width="3" style="2" customWidth="1"/>
    <col min="4348" max="4348" width="3.5703125" style="2" customWidth="1"/>
    <col min="4349" max="4350" width="3" style="2" customWidth="1"/>
    <col min="4351" max="4351" width="11.42578125" style="2"/>
    <col min="4352" max="4352" width="9" style="2" customWidth="1"/>
    <col min="4353" max="4353" width="8.42578125" style="2" customWidth="1"/>
    <col min="4354" max="4355" width="3.42578125" style="2" customWidth="1"/>
    <col min="4356" max="4356" width="10.5703125" style="2" customWidth="1"/>
    <col min="4357" max="4357" width="11.140625" style="2" customWidth="1"/>
    <col min="4358" max="4360" width="3.42578125" style="2" customWidth="1"/>
    <col min="4361" max="4361" width="13.85546875" style="2" customWidth="1"/>
    <col min="4362" max="4364" width="3.42578125" style="2" customWidth="1"/>
    <col min="4365" max="4365" width="3.5703125" style="2" customWidth="1"/>
    <col min="4366" max="4370" width="10.7109375" style="2" customWidth="1"/>
    <col min="4371" max="4371" width="12" style="2" customWidth="1"/>
    <col min="4372" max="4600" width="11.42578125" style="2"/>
    <col min="4601" max="4601" width="6" style="2" customWidth="1"/>
    <col min="4602" max="4602" width="11.7109375" style="2" customWidth="1"/>
    <col min="4603" max="4603" width="3" style="2" customWidth="1"/>
    <col min="4604" max="4604" width="3.5703125" style="2" customWidth="1"/>
    <col min="4605" max="4606" width="3" style="2" customWidth="1"/>
    <col min="4607" max="4607" width="11.42578125" style="2"/>
    <col min="4608" max="4608" width="9" style="2" customWidth="1"/>
    <col min="4609" max="4609" width="8.42578125" style="2" customWidth="1"/>
    <col min="4610" max="4611" width="3.42578125" style="2" customWidth="1"/>
    <col min="4612" max="4612" width="10.5703125" style="2" customWidth="1"/>
    <col min="4613" max="4613" width="11.140625" style="2" customWidth="1"/>
    <col min="4614" max="4616" width="3.42578125" style="2" customWidth="1"/>
    <col min="4617" max="4617" width="13.85546875" style="2" customWidth="1"/>
    <col min="4618" max="4620" width="3.42578125" style="2" customWidth="1"/>
    <col min="4621" max="4621" width="3.5703125" style="2" customWidth="1"/>
    <col min="4622" max="4626" width="10.7109375" style="2" customWidth="1"/>
    <col min="4627" max="4627" width="12" style="2" customWidth="1"/>
    <col min="4628" max="4856" width="11.42578125" style="2"/>
    <col min="4857" max="4857" width="6" style="2" customWidth="1"/>
    <col min="4858" max="4858" width="11.7109375" style="2" customWidth="1"/>
    <col min="4859" max="4859" width="3" style="2" customWidth="1"/>
    <col min="4860" max="4860" width="3.5703125" style="2" customWidth="1"/>
    <col min="4861" max="4862" width="3" style="2" customWidth="1"/>
    <col min="4863" max="4863" width="11.42578125" style="2"/>
    <col min="4864" max="4864" width="9" style="2" customWidth="1"/>
    <col min="4865" max="4865" width="8.42578125" style="2" customWidth="1"/>
    <col min="4866" max="4867" width="3.42578125" style="2" customWidth="1"/>
    <col min="4868" max="4868" width="10.5703125" style="2" customWidth="1"/>
    <col min="4869" max="4869" width="11.140625" style="2" customWidth="1"/>
    <col min="4870" max="4872" width="3.42578125" style="2" customWidth="1"/>
    <col min="4873" max="4873" width="13.85546875" style="2" customWidth="1"/>
    <col min="4874" max="4876" width="3.42578125" style="2" customWidth="1"/>
    <col min="4877" max="4877" width="3.5703125" style="2" customWidth="1"/>
    <col min="4878" max="4882" width="10.7109375" style="2" customWidth="1"/>
    <col min="4883" max="4883" width="12" style="2" customWidth="1"/>
    <col min="4884" max="5112" width="11.42578125" style="2"/>
    <col min="5113" max="5113" width="6" style="2" customWidth="1"/>
    <col min="5114" max="5114" width="11.7109375" style="2" customWidth="1"/>
    <col min="5115" max="5115" width="3" style="2" customWidth="1"/>
    <col min="5116" max="5116" width="3.5703125" style="2" customWidth="1"/>
    <col min="5117" max="5118" width="3" style="2" customWidth="1"/>
    <col min="5119" max="5119" width="11.42578125" style="2"/>
    <col min="5120" max="5120" width="9" style="2" customWidth="1"/>
    <col min="5121" max="5121" width="8.42578125" style="2" customWidth="1"/>
    <col min="5122" max="5123" width="3.42578125" style="2" customWidth="1"/>
    <col min="5124" max="5124" width="10.5703125" style="2" customWidth="1"/>
    <col min="5125" max="5125" width="11.140625" style="2" customWidth="1"/>
    <col min="5126" max="5128" width="3.42578125" style="2" customWidth="1"/>
    <col min="5129" max="5129" width="13.85546875" style="2" customWidth="1"/>
    <col min="5130" max="5132" width="3.42578125" style="2" customWidth="1"/>
    <col min="5133" max="5133" width="3.5703125" style="2" customWidth="1"/>
    <col min="5134" max="5138" width="10.7109375" style="2" customWidth="1"/>
    <col min="5139" max="5139" width="12" style="2" customWidth="1"/>
    <col min="5140" max="5368" width="11.42578125" style="2"/>
    <col min="5369" max="5369" width="6" style="2" customWidth="1"/>
    <col min="5370" max="5370" width="11.7109375" style="2" customWidth="1"/>
    <col min="5371" max="5371" width="3" style="2" customWidth="1"/>
    <col min="5372" max="5372" width="3.5703125" style="2" customWidth="1"/>
    <col min="5373" max="5374" width="3" style="2" customWidth="1"/>
    <col min="5375" max="5375" width="11.42578125" style="2"/>
    <col min="5376" max="5376" width="9" style="2" customWidth="1"/>
    <col min="5377" max="5377" width="8.42578125" style="2" customWidth="1"/>
    <col min="5378" max="5379" width="3.42578125" style="2" customWidth="1"/>
    <col min="5380" max="5380" width="10.5703125" style="2" customWidth="1"/>
    <col min="5381" max="5381" width="11.140625" style="2" customWidth="1"/>
    <col min="5382" max="5384" width="3.42578125" style="2" customWidth="1"/>
    <col min="5385" max="5385" width="13.85546875" style="2" customWidth="1"/>
    <col min="5386" max="5388" width="3.42578125" style="2" customWidth="1"/>
    <col min="5389" max="5389" width="3.5703125" style="2" customWidth="1"/>
    <col min="5390" max="5394" width="10.7109375" style="2" customWidth="1"/>
    <col min="5395" max="5395" width="12" style="2" customWidth="1"/>
    <col min="5396" max="5624" width="11.42578125" style="2"/>
    <col min="5625" max="5625" width="6" style="2" customWidth="1"/>
    <col min="5626" max="5626" width="11.7109375" style="2" customWidth="1"/>
    <col min="5627" max="5627" width="3" style="2" customWidth="1"/>
    <col min="5628" max="5628" width="3.5703125" style="2" customWidth="1"/>
    <col min="5629" max="5630" width="3" style="2" customWidth="1"/>
    <col min="5631" max="5631" width="11.42578125" style="2"/>
    <col min="5632" max="5632" width="9" style="2" customWidth="1"/>
    <col min="5633" max="5633" width="8.42578125" style="2" customWidth="1"/>
    <col min="5634" max="5635" width="3.42578125" style="2" customWidth="1"/>
    <col min="5636" max="5636" width="10.5703125" style="2" customWidth="1"/>
    <col min="5637" max="5637" width="11.140625" style="2" customWidth="1"/>
    <col min="5638" max="5640" width="3.42578125" style="2" customWidth="1"/>
    <col min="5641" max="5641" width="13.85546875" style="2" customWidth="1"/>
    <col min="5642" max="5644" width="3.42578125" style="2" customWidth="1"/>
    <col min="5645" max="5645" width="3.5703125" style="2" customWidth="1"/>
    <col min="5646" max="5650" width="10.7109375" style="2" customWidth="1"/>
    <col min="5651" max="5651" width="12" style="2" customWidth="1"/>
    <col min="5652" max="5880" width="11.42578125" style="2"/>
    <col min="5881" max="5881" width="6" style="2" customWidth="1"/>
    <col min="5882" max="5882" width="11.7109375" style="2" customWidth="1"/>
    <col min="5883" max="5883" width="3" style="2" customWidth="1"/>
    <col min="5884" max="5884" width="3.5703125" style="2" customWidth="1"/>
    <col min="5885" max="5886" width="3" style="2" customWidth="1"/>
    <col min="5887" max="5887" width="11.42578125" style="2"/>
    <col min="5888" max="5888" width="9" style="2" customWidth="1"/>
    <col min="5889" max="5889" width="8.42578125" style="2" customWidth="1"/>
    <col min="5890" max="5891" width="3.42578125" style="2" customWidth="1"/>
    <col min="5892" max="5892" width="10.5703125" style="2" customWidth="1"/>
    <col min="5893" max="5893" width="11.140625" style="2" customWidth="1"/>
    <col min="5894" max="5896" width="3.42578125" style="2" customWidth="1"/>
    <col min="5897" max="5897" width="13.85546875" style="2" customWidth="1"/>
    <col min="5898" max="5900" width="3.42578125" style="2" customWidth="1"/>
    <col min="5901" max="5901" width="3.5703125" style="2" customWidth="1"/>
    <col min="5902" max="5906" width="10.7109375" style="2" customWidth="1"/>
    <col min="5907" max="5907" width="12" style="2" customWidth="1"/>
    <col min="5908" max="6136" width="11.42578125" style="2"/>
    <col min="6137" max="6137" width="6" style="2" customWidth="1"/>
    <col min="6138" max="6138" width="11.7109375" style="2" customWidth="1"/>
    <col min="6139" max="6139" width="3" style="2" customWidth="1"/>
    <col min="6140" max="6140" width="3.5703125" style="2" customWidth="1"/>
    <col min="6141" max="6142" width="3" style="2" customWidth="1"/>
    <col min="6143" max="6143" width="11.42578125" style="2"/>
    <col min="6144" max="6144" width="9" style="2" customWidth="1"/>
    <col min="6145" max="6145" width="8.42578125" style="2" customWidth="1"/>
    <col min="6146" max="6147" width="3.42578125" style="2" customWidth="1"/>
    <col min="6148" max="6148" width="10.5703125" style="2" customWidth="1"/>
    <col min="6149" max="6149" width="11.140625" style="2" customWidth="1"/>
    <col min="6150" max="6152" width="3.42578125" style="2" customWidth="1"/>
    <col min="6153" max="6153" width="13.85546875" style="2" customWidth="1"/>
    <col min="6154" max="6156" width="3.42578125" style="2" customWidth="1"/>
    <col min="6157" max="6157" width="3.5703125" style="2" customWidth="1"/>
    <col min="6158" max="6162" width="10.7109375" style="2" customWidth="1"/>
    <col min="6163" max="6163" width="12" style="2" customWidth="1"/>
    <col min="6164" max="6392" width="11.42578125" style="2"/>
    <col min="6393" max="6393" width="6" style="2" customWidth="1"/>
    <col min="6394" max="6394" width="11.7109375" style="2" customWidth="1"/>
    <col min="6395" max="6395" width="3" style="2" customWidth="1"/>
    <col min="6396" max="6396" width="3.5703125" style="2" customWidth="1"/>
    <col min="6397" max="6398" width="3" style="2" customWidth="1"/>
    <col min="6399" max="6399" width="11.42578125" style="2"/>
    <col min="6400" max="6400" width="9" style="2" customWidth="1"/>
    <col min="6401" max="6401" width="8.42578125" style="2" customWidth="1"/>
    <col min="6402" max="6403" width="3.42578125" style="2" customWidth="1"/>
    <col min="6404" max="6404" width="10.5703125" style="2" customWidth="1"/>
    <col min="6405" max="6405" width="11.140625" style="2" customWidth="1"/>
    <col min="6406" max="6408" width="3.42578125" style="2" customWidth="1"/>
    <col min="6409" max="6409" width="13.85546875" style="2" customWidth="1"/>
    <col min="6410" max="6412" width="3.42578125" style="2" customWidth="1"/>
    <col min="6413" max="6413" width="3.5703125" style="2" customWidth="1"/>
    <col min="6414" max="6418" width="10.7109375" style="2" customWidth="1"/>
    <col min="6419" max="6419" width="12" style="2" customWidth="1"/>
    <col min="6420" max="6648" width="11.42578125" style="2"/>
    <col min="6649" max="6649" width="6" style="2" customWidth="1"/>
    <col min="6650" max="6650" width="11.7109375" style="2" customWidth="1"/>
    <col min="6651" max="6651" width="3" style="2" customWidth="1"/>
    <col min="6652" max="6652" width="3.5703125" style="2" customWidth="1"/>
    <col min="6653" max="6654" width="3" style="2" customWidth="1"/>
    <col min="6655" max="6655" width="11.42578125" style="2"/>
    <col min="6656" max="6656" width="9" style="2" customWidth="1"/>
    <col min="6657" max="6657" width="8.42578125" style="2" customWidth="1"/>
    <col min="6658" max="6659" width="3.42578125" style="2" customWidth="1"/>
    <col min="6660" max="6660" width="10.5703125" style="2" customWidth="1"/>
    <col min="6661" max="6661" width="11.140625" style="2" customWidth="1"/>
    <col min="6662" max="6664" width="3.42578125" style="2" customWidth="1"/>
    <col min="6665" max="6665" width="13.85546875" style="2" customWidth="1"/>
    <col min="6666" max="6668" width="3.42578125" style="2" customWidth="1"/>
    <col min="6669" max="6669" width="3.5703125" style="2" customWidth="1"/>
    <col min="6670" max="6674" width="10.7109375" style="2" customWidth="1"/>
    <col min="6675" max="6675" width="12" style="2" customWidth="1"/>
    <col min="6676" max="6904" width="11.42578125" style="2"/>
    <col min="6905" max="6905" width="6" style="2" customWidth="1"/>
    <col min="6906" max="6906" width="11.7109375" style="2" customWidth="1"/>
    <col min="6907" max="6907" width="3" style="2" customWidth="1"/>
    <col min="6908" max="6908" width="3.5703125" style="2" customWidth="1"/>
    <col min="6909" max="6910" width="3" style="2" customWidth="1"/>
    <col min="6911" max="6911" width="11.42578125" style="2"/>
    <col min="6912" max="6912" width="9" style="2" customWidth="1"/>
    <col min="6913" max="6913" width="8.42578125" style="2" customWidth="1"/>
    <col min="6914" max="6915" width="3.42578125" style="2" customWidth="1"/>
    <col min="6916" max="6916" width="10.5703125" style="2" customWidth="1"/>
    <col min="6917" max="6917" width="11.140625" style="2" customWidth="1"/>
    <col min="6918" max="6920" width="3.42578125" style="2" customWidth="1"/>
    <col min="6921" max="6921" width="13.85546875" style="2" customWidth="1"/>
    <col min="6922" max="6924" width="3.42578125" style="2" customWidth="1"/>
    <col min="6925" max="6925" width="3.5703125" style="2" customWidth="1"/>
    <col min="6926" max="6930" width="10.7109375" style="2" customWidth="1"/>
    <col min="6931" max="6931" width="12" style="2" customWidth="1"/>
    <col min="6932" max="7160" width="11.42578125" style="2"/>
    <col min="7161" max="7161" width="6" style="2" customWidth="1"/>
    <col min="7162" max="7162" width="11.7109375" style="2" customWidth="1"/>
    <col min="7163" max="7163" width="3" style="2" customWidth="1"/>
    <col min="7164" max="7164" width="3.5703125" style="2" customWidth="1"/>
    <col min="7165" max="7166" width="3" style="2" customWidth="1"/>
    <col min="7167" max="7167" width="11.42578125" style="2"/>
    <col min="7168" max="7168" width="9" style="2" customWidth="1"/>
    <col min="7169" max="7169" width="8.42578125" style="2" customWidth="1"/>
    <col min="7170" max="7171" width="3.42578125" style="2" customWidth="1"/>
    <col min="7172" max="7172" width="10.5703125" style="2" customWidth="1"/>
    <col min="7173" max="7173" width="11.140625" style="2" customWidth="1"/>
    <col min="7174" max="7176" width="3.42578125" style="2" customWidth="1"/>
    <col min="7177" max="7177" width="13.85546875" style="2" customWidth="1"/>
    <col min="7178" max="7180" width="3.42578125" style="2" customWidth="1"/>
    <col min="7181" max="7181" width="3.5703125" style="2" customWidth="1"/>
    <col min="7182" max="7186" width="10.7109375" style="2" customWidth="1"/>
    <col min="7187" max="7187" width="12" style="2" customWidth="1"/>
    <col min="7188" max="7416" width="11.42578125" style="2"/>
    <col min="7417" max="7417" width="6" style="2" customWidth="1"/>
    <col min="7418" max="7418" width="11.7109375" style="2" customWidth="1"/>
    <col min="7419" max="7419" width="3" style="2" customWidth="1"/>
    <col min="7420" max="7420" width="3.5703125" style="2" customWidth="1"/>
    <col min="7421" max="7422" width="3" style="2" customWidth="1"/>
    <col min="7423" max="7423" width="11.42578125" style="2"/>
    <col min="7424" max="7424" width="9" style="2" customWidth="1"/>
    <col min="7425" max="7425" width="8.42578125" style="2" customWidth="1"/>
    <col min="7426" max="7427" width="3.42578125" style="2" customWidth="1"/>
    <col min="7428" max="7428" width="10.5703125" style="2" customWidth="1"/>
    <col min="7429" max="7429" width="11.140625" style="2" customWidth="1"/>
    <col min="7430" max="7432" width="3.42578125" style="2" customWidth="1"/>
    <col min="7433" max="7433" width="13.85546875" style="2" customWidth="1"/>
    <col min="7434" max="7436" width="3.42578125" style="2" customWidth="1"/>
    <col min="7437" max="7437" width="3.5703125" style="2" customWidth="1"/>
    <col min="7438" max="7442" width="10.7109375" style="2" customWidth="1"/>
    <col min="7443" max="7443" width="12" style="2" customWidth="1"/>
    <col min="7444" max="7672" width="11.42578125" style="2"/>
    <col min="7673" max="7673" width="6" style="2" customWidth="1"/>
    <col min="7674" max="7674" width="11.7109375" style="2" customWidth="1"/>
    <col min="7675" max="7675" width="3" style="2" customWidth="1"/>
    <col min="7676" max="7676" width="3.5703125" style="2" customWidth="1"/>
    <col min="7677" max="7678" width="3" style="2" customWidth="1"/>
    <col min="7679" max="7679" width="11.42578125" style="2"/>
    <col min="7680" max="7680" width="9" style="2" customWidth="1"/>
    <col min="7681" max="7681" width="8.42578125" style="2" customWidth="1"/>
    <col min="7682" max="7683" width="3.42578125" style="2" customWidth="1"/>
    <col min="7684" max="7684" width="10.5703125" style="2" customWidth="1"/>
    <col min="7685" max="7685" width="11.140625" style="2" customWidth="1"/>
    <col min="7686" max="7688" width="3.42578125" style="2" customWidth="1"/>
    <col min="7689" max="7689" width="13.85546875" style="2" customWidth="1"/>
    <col min="7690" max="7692" width="3.42578125" style="2" customWidth="1"/>
    <col min="7693" max="7693" width="3.5703125" style="2" customWidth="1"/>
    <col min="7694" max="7698" width="10.7109375" style="2" customWidth="1"/>
    <col min="7699" max="7699" width="12" style="2" customWidth="1"/>
    <col min="7700" max="7928" width="11.42578125" style="2"/>
    <col min="7929" max="7929" width="6" style="2" customWidth="1"/>
    <col min="7930" max="7930" width="11.7109375" style="2" customWidth="1"/>
    <col min="7931" max="7931" width="3" style="2" customWidth="1"/>
    <col min="7932" max="7932" width="3.5703125" style="2" customWidth="1"/>
    <col min="7933" max="7934" width="3" style="2" customWidth="1"/>
    <col min="7935" max="7935" width="11.42578125" style="2"/>
    <col min="7936" max="7936" width="9" style="2" customWidth="1"/>
    <col min="7937" max="7937" width="8.42578125" style="2" customWidth="1"/>
    <col min="7938" max="7939" width="3.42578125" style="2" customWidth="1"/>
    <col min="7940" max="7940" width="10.5703125" style="2" customWidth="1"/>
    <col min="7941" max="7941" width="11.140625" style="2" customWidth="1"/>
    <col min="7942" max="7944" width="3.42578125" style="2" customWidth="1"/>
    <col min="7945" max="7945" width="13.85546875" style="2" customWidth="1"/>
    <col min="7946" max="7948" width="3.42578125" style="2" customWidth="1"/>
    <col min="7949" max="7949" width="3.5703125" style="2" customWidth="1"/>
    <col min="7950" max="7954" width="10.7109375" style="2" customWidth="1"/>
    <col min="7955" max="7955" width="12" style="2" customWidth="1"/>
    <col min="7956" max="8184" width="11.42578125" style="2"/>
    <col min="8185" max="8185" width="6" style="2" customWidth="1"/>
    <col min="8186" max="8186" width="11.7109375" style="2" customWidth="1"/>
    <col min="8187" max="8187" width="3" style="2" customWidth="1"/>
    <col min="8188" max="8188" width="3.5703125" style="2" customWidth="1"/>
    <col min="8189" max="8190" width="3" style="2" customWidth="1"/>
    <col min="8191" max="8191" width="11.42578125" style="2"/>
    <col min="8192" max="8192" width="9" style="2" customWidth="1"/>
    <col min="8193" max="8193" width="8.42578125" style="2" customWidth="1"/>
    <col min="8194" max="8195" width="3.42578125" style="2" customWidth="1"/>
    <col min="8196" max="8196" width="10.5703125" style="2" customWidth="1"/>
    <col min="8197" max="8197" width="11.140625" style="2" customWidth="1"/>
    <col min="8198" max="8200" width="3.42578125" style="2" customWidth="1"/>
    <col min="8201" max="8201" width="13.85546875" style="2" customWidth="1"/>
    <col min="8202" max="8204" width="3.42578125" style="2" customWidth="1"/>
    <col min="8205" max="8205" width="3.5703125" style="2" customWidth="1"/>
    <col min="8206" max="8210" width="10.7109375" style="2" customWidth="1"/>
    <col min="8211" max="8211" width="12" style="2" customWidth="1"/>
    <col min="8212" max="8440" width="11.42578125" style="2"/>
    <col min="8441" max="8441" width="6" style="2" customWidth="1"/>
    <col min="8442" max="8442" width="11.7109375" style="2" customWidth="1"/>
    <col min="8443" max="8443" width="3" style="2" customWidth="1"/>
    <col min="8444" max="8444" width="3.5703125" style="2" customWidth="1"/>
    <col min="8445" max="8446" width="3" style="2" customWidth="1"/>
    <col min="8447" max="8447" width="11.42578125" style="2"/>
    <col min="8448" max="8448" width="9" style="2" customWidth="1"/>
    <col min="8449" max="8449" width="8.42578125" style="2" customWidth="1"/>
    <col min="8450" max="8451" width="3.42578125" style="2" customWidth="1"/>
    <col min="8452" max="8452" width="10.5703125" style="2" customWidth="1"/>
    <col min="8453" max="8453" width="11.140625" style="2" customWidth="1"/>
    <col min="8454" max="8456" width="3.42578125" style="2" customWidth="1"/>
    <col min="8457" max="8457" width="13.85546875" style="2" customWidth="1"/>
    <col min="8458" max="8460" width="3.42578125" style="2" customWidth="1"/>
    <col min="8461" max="8461" width="3.5703125" style="2" customWidth="1"/>
    <col min="8462" max="8466" width="10.7109375" style="2" customWidth="1"/>
    <col min="8467" max="8467" width="12" style="2" customWidth="1"/>
    <col min="8468" max="8696" width="11.42578125" style="2"/>
    <col min="8697" max="8697" width="6" style="2" customWidth="1"/>
    <col min="8698" max="8698" width="11.7109375" style="2" customWidth="1"/>
    <col min="8699" max="8699" width="3" style="2" customWidth="1"/>
    <col min="8700" max="8700" width="3.5703125" style="2" customWidth="1"/>
    <col min="8701" max="8702" width="3" style="2" customWidth="1"/>
    <col min="8703" max="8703" width="11.42578125" style="2"/>
    <col min="8704" max="8704" width="9" style="2" customWidth="1"/>
    <col min="8705" max="8705" width="8.42578125" style="2" customWidth="1"/>
    <col min="8706" max="8707" width="3.42578125" style="2" customWidth="1"/>
    <col min="8708" max="8708" width="10.5703125" style="2" customWidth="1"/>
    <col min="8709" max="8709" width="11.140625" style="2" customWidth="1"/>
    <col min="8710" max="8712" width="3.42578125" style="2" customWidth="1"/>
    <col min="8713" max="8713" width="13.85546875" style="2" customWidth="1"/>
    <col min="8714" max="8716" width="3.42578125" style="2" customWidth="1"/>
    <col min="8717" max="8717" width="3.5703125" style="2" customWidth="1"/>
    <col min="8718" max="8722" width="10.7109375" style="2" customWidth="1"/>
    <col min="8723" max="8723" width="12" style="2" customWidth="1"/>
    <col min="8724" max="8952" width="11.42578125" style="2"/>
    <col min="8953" max="8953" width="6" style="2" customWidth="1"/>
    <col min="8954" max="8954" width="11.7109375" style="2" customWidth="1"/>
    <col min="8955" max="8955" width="3" style="2" customWidth="1"/>
    <col min="8956" max="8956" width="3.5703125" style="2" customWidth="1"/>
    <col min="8957" max="8958" width="3" style="2" customWidth="1"/>
    <col min="8959" max="8959" width="11.42578125" style="2"/>
    <col min="8960" max="8960" width="9" style="2" customWidth="1"/>
    <col min="8961" max="8961" width="8.42578125" style="2" customWidth="1"/>
    <col min="8962" max="8963" width="3.42578125" style="2" customWidth="1"/>
    <col min="8964" max="8964" width="10.5703125" style="2" customWidth="1"/>
    <col min="8965" max="8965" width="11.140625" style="2" customWidth="1"/>
    <col min="8966" max="8968" width="3.42578125" style="2" customWidth="1"/>
    <col min="8969" max="8969" width="13.85546875" style="2" customWidth="1"/>
    <col min="8970" max="8972" width="3.42578125" style="2" customWidth="1"/>
    <col min="8973" max="8973" width="3.5703125" style="2" customWidth="1"/>
    <col min="8974" max="8978" width="10.7109375" style="2" customWidth="1"/>
    <col min="8979" max="8979" width="12" style="2" customWidth="1"/>
    <col min="8980" max="9208" width="11.42578125" style="2"/>
    <col min="9209" max="9209" width="6" style="2" customWidth="1"/>
    <col min="9210" max="9210" width="11.7109375" style="2" customWidth="1"/>
    <col min="9211" max="9211" width="3" style="2" customWidth="1"/>
    <col min="9212" max="9212" width="3.5703125" style="2" customWidth="1"/>
    <col min="9213" max="9214" width="3" style="2" customWidth="1"/>
    <col min="9215" max="9215" width="11.42578125" style="2"/>
    <col min="9216" max="9216" width="9" style="2" customWidth="1"/>
    <col min="9217" max="9217" width="8.42578125" style="2" customWidth="1"/>
    <col min="9218" max="9219" width="3.42578125" style="2" customWidth="1"/>
    <col min="9220" max="9220" width="10.5703125" style="2" customWidth="1"/>
    <col min="9221" max="9221" width="11.140625" style="2" customWidth="1"/>
    <col min="9222" max="9224" width="3.42578125" style="2" customWidth="1"/>
    <col min="9225" max="9225" width="13.85546875" style="2" customWidth="1"/>
    <col min="9226" max="9228" width="3.42578125" style="2" customWidth="1"/>
    <col min="9229" max="9229" width="3.5703125" style="2" customWidth="1"/>
    <col min="9230" max="9234" width="10.7109375" style="2" customWidth="1"/>
    <col min="9235" max="9235" width="12" style="2" customWidth="1"/>
    <col min="9236" max="9464" width="11.42578125" style="2"/>
    <col min="9465" max="9465" width="6" style="2" customWidth="1"/>
    <col min="9466" max="9466" width="11.7109375" style="2" customWidth="1"/>
    <col min="9467" max="9467" width="3" style="2" customWidth="1"/>
    <col min="9468" max="9468" width="3.5703125" style="2" customWidth="1"/>
    <col min="9469" max="9470" width="3" style="2" customWidth="1"/>
    <col min="9471" max="9471" width="11.42578125" style="2"/>
    <col min="9472" max="9472" width="9" style="2" customWidth="1"/>
    <col min="9473" max="9473" width="8.42578125" style="2" customWidth="1"/>
    <col min="9474" max="9475" width="3.42578125" style="2" customWidth="1"/>
    <col min="9476" max="9476" width="10.5703125" style="2" customWidth="1"/>
    <col min="9477" max="9477" width="11.140625" style="2" customWidth="1"/>
    <col min="9478" max="9480" width="3.42578125" style="2" customWidth="1"/>
    <col min="9481" max="9481" width="13.85546875" style="2" customWidth="1"/>
    <col min="9482" max="9484" width="3.42578125" style="2" customWidth="1"/>
    <col min="9485" max="9485" width="3.5703125" style="2" customWidth="1"/>
    <col min="9486" max="9490" width="10.7109375" style="2" customWidth="1"/>
    <col min="9491" max="9491" width="12" style="2" customWidth="1"/>
    <col min="9492" max="9720" width="11.42578125" style="2"/>
    <col min="9721" max="9721" width="6" style="2" customWidth="1"/>
    <col min="9722" max="9722" width="11.7109375" style="2" customWidth="1"/>
    <col min="9723" max="9723" width="3" style="2" customWidth="1"/>
    <col min="9724" max="9724" width="3.5703125" style="2" customWidth="1"/>
    <col min="9725" max="9726" width="3" style="2" customWidth="1"/>
    <col min="9727" max="9727" width="11.42578125" style="2"/>
    <col min="9728" max="9728" width="9" style="2" customWidth="1"/>
    <col min="9729" max="9729" width="8.42578125" style="2" customWidth="1"/>
    <col min="9730" max="9731" width="3.42578125" style="2" customWidth="1"/>
    <col min="9732" max="9732" width="10.5703125" style="2" customWidth="1"/>
    <col min="9733" max="9733" width="11.140625" style="2" customWidth="1"/>
    <col min="9734" max="9736" width="3.42578125" style="2" customWidth="1"/>
    <col min="9737" max="9737" width="13.85546875" style="2" customWidth="1"/>
    <col min="9738" max="9740" width="3.42578125" style="2" customWidth="1"/>
    <col min="9741" max="9741" width="3.5703125" style="2" customWidth="1"/>
    <col min="9742" max="9746" width="10.7109375" style="2" customWidth="1"/>
    <col min="9747" max="9747" width="12" style="2" customWidth="1"/>
    <col min="9748" max="9976" width="11.42578125" style="2"/>
    <col min="9977" max="9977" width="6" style="2" customWidth="1"/>
    <col min="9978" max="9978" width="11.7109375" style="2" customWidth="1"/>
    <col min="9979" max="9979" width="3" style="2" customWidth="1"/>
    <col min="9980" max="9980" width="3.5703125" style="2" customWidth="1"/>
    <col min="9981" max="9982" width="3" style="2" customWidth="1"/>
    <col min="9983" max="9983" width="11.42578125" style="2"/>
    <col min="9984" max="9984" width="9" style="2" customWidth="1"/>
    <col min="9985" max="9985" width="8.42578125" style="2" customWidth="1"/>
    <col min="9986" max="9987" width="3.42578125" style="2" customWidth="1"/>
    <col min="9988" max="9988" width="10.5703125" style="2" customWidth="1"/>
    <col min="9989" max="9989" width="11.140625" style="2" customWidth="1"/>
    <col min="9990" max="9992" width="3.42578125" style="2" customWidth="1"/>
    <col min="9993" max="9993" width="13.85546875" style="2" customWidth="1"/>
    <col min="9994" max="9996" width="3.42578125" style="2" customWidth="1"/>
    <col min="9997" max="9997" width="3.5703125" style="2" customWidth="1"/>
    <col min="9998" max="10002" width="10.7109375" style="2" customWidth="1"/>
    <col min="10003" max="10003" width="12" style="2" customWidth="1"/>
    <col min="10004" max="10232" width="11.42578125" style="2"/>
    <col min="10233" max="10233" width="6" style="2" customWidth="1"/>
    <col min="10234" max="10234" width="11.7109375" style="2" customWidth="1"/>
    <col min="10235" max="10235" width="3" style="2" customWidth="1"/>
    <col min="10236" max="10236" width="3.5703125" style="2" customWidth="1"/>
    <col min="10237" max="10238" width="3" style="2" customWidth="1"/>
    <col min="10239" max="10239" width="11.42578125" style="2"/>
    <col min="10240" max="10240" width="9" style="2" customWidth="1"/>
    <col min="10241" max="10241" width="8.42578125" style="2" customWidth="1"/>
    <col min="10242" max="10243" width="3.42578125" style="2" customWidth="1"/>
    <col min="10244" max="10244" width="10.5703125" style="2" customWidth="1"/>
    <col min="10245" max="10245" width="11.140625" style="2" customWidth="1"/>
    <col min="10246" max="10248" width="3.42578125" style="2" customWidth="1"/>
    <col min="10249" max="10249" width="13.85546875" style="2" customWidth="1"/>
    <col min="10250" max="10252" width="3.42578125" style="2" customWidth="1"/>
    <col min="10253" max="10253" width="3.5703125" style="2" customWidth="1"/>
    <col min="10254" max="10258" width="10.7109375" style="2" customWidth="1"/>
    <col min="10259" max="10259" width="12" style="2" customWidth="1"/>
    <col min="10260" max="10488" width="11.42578125" style="2"/>
    <col min="10489" max="10489" width="6" style="2" customWidth="1"/>
    <col min="10490" max="10490" width="11.7109375" style="2" customWidth="1"/>
    <col min="10491" max="10491" width="3" style="2" customWidth="1"/>
    <col min="10492" max="10492" width="3.5703125" style="2" customWidth="1"/>
    <col min="10493" max="10494" width="3" style="2" customWidth="1"/>
    <col min="10495" max="10495" width="11.42578125" style="2"/>
    <col min="10496" max="10496" width="9" style="2" customWidth="1"/>
    <col min="10497" max="10497" width="8.42578125" style="2" customWidth="1"/>
    <col min="10498" max="10499" width="3.42578125" style="2" customWidth="1"/>
    <col min="10500" max="10500" width="10.5703125" style="2" customWidth="1"/>
    <col min="10501" max="10501" width="11.140625" style="2" customWidth="1"/>
    <col min="10502" max="10504" width="3.42578125" style="2" customWidth="1"/>
    <col min="10505" max="10505" width="13.85546875" style="2" customWidth="1"/>
    <col min="10506" max="10508" width="3.42578125" style="2" customWidth="1"/>
    <col min="10509" max="10509" width="3.5703125" style="2" customWidth="1"/>
    <col min="10510" max="10514" width="10.7109375" style="2" customWidth="1"/>
    <col min="10515" max="10515" width="12" style="2" customWidth="1"/>
    <col min="10516" max="10744" width="11.42578125" style="2"/>
    <col min="10745" max="10745" width="6" style="2" customWidth="1"/>
    <col min="10746" max="10746" width="11.7109375" style="2" customWidth="1"/>
    <col min="10747" max="10747" width="3" style="2" customWidth="1"/>
    <col min="10748" max="10748" width="3.5703125" style="2" customWidth="1"/>
    <col min="10749" max="10750" width="3" style="2" customWidth="1"/>
    <col min="10751" max="10751" width="11.42578125" style="2"/>
    <col min="10752" max="10752" width="9" style="2" customWidth="1"/>
    <col min="10753" max="10753" width="8.42578125" style="2" customWidth="1"/>
    <col min="10754" max="10755" width="3.42578125" style="2" customWidth="1"/>
    <col min="10756" max="10756" width="10.5703125" style="2" customWidth="1"/>
    <col min="10757" max="10757" width="11.140625" style="2" customWidth="1"/>
    <col min="10758" max="10760" width="3.42578125" style="2" customWidth="1"/>
    <col min="10761" max="10761" width="13.85546875" style="2" customWidth="1"/>
    <col min="10762" max="10764" width="3.42578125" style="2" customWidth="1"/>
    <col min="10765" max="10765" width="3.5703125" style="2" customWidth="1"/>
    <col min="10766" max="10770" width="10.7109375" style="2" customWidth="1"/>
    <col min="10771" max="10771" width="12" style="2" customWidth="1"/>
    <col min="10772" max="11000" width="11.42578125" style="2"/>
    <col min="11001" max="11001" width="6" style="2" customWidth="1"/>
    <col min="11002" max="11002" width="11.7109375" style="2" customWidth="1"/>
    <col min="11003" max="11003" width="3" style="2" customWidth="1"/>
    <col min="11004" max="11004" width="3.5703125" style="2" customWidth="1"/>
    <col min="11005" max="11006" width="3" style="2" customWidth="1"/>
    <col min="11007" max="11007" width="11.42578125" style="2"/>
    <col min="11008" max="11008" width="9" style="2" customWidth="1"/>
    <col min="11009" max="11009" width="8.42578125" style="2" customWidth="1"/>
    <col min="11010" max="11011" width="3.42578125" style="2" customWidth="1"/>
    <col min="11012" max="11012" width="10.5703125" style="2" customWidth="1"/>
    <col min="11013" max="11013" width="11.140625" style="2" customWidth="1"/>
    <col min="11014" max="11016" width="3.42578125" style="2" customWidth="1"/>
    <col min="11017" max="11017" width="13.85546875" style="2" customWidth="1"/>
    <col min="11018" max="11020" width="3.42578125" style="2" customWidth="1"/>
    <col min="11021" max="11021" width="3.5703125" style="2" customWidth="1"/>
    <col min="11022" max="11026" width="10.7109375" style="2" customWidth="1"/>
    <col min="11027" max="11027" width="12" style="2" customWidth="1"/>
    <col min="11028" max="11256" width="11.42578125" style="2"/>
    <col min="11257" max="11257" width="6" style="2" customWidth="1"/>
    <col min="11258" max="11258" width="11.7109375" style="2" customWidth="1"/>
    <col min="11259" max="11259" width="3" style="2" customWidth="1"/>
    <col min="11260" max="11260" width="3.5703125" style="2" customWidth="1"/>
    <col min="11261" max="11262" width="3" style="2" customWidth="1"/>
    <col min="11263" max="11263" width="11.42578125" style="2"/>
    <col min="11264" max="11264" width="9" style="2" customWidth="1"/>
    <col min="11265" max="11265" width="8.42578125" style="2" customWidth="1"/>
    <col min="11266" max="11267" width="3.42578125" style="2" customWidth="1"/>
    <col min="11268" max="11268" width="10.5703125" style="2" customWidth="1"/>
    <col min="11269" max="11269" width="11.140625" style="2" customWidth="1"/>
    <col min="11270" max="11272" width="3.42578125" style="2" customWidth="1"/>
    <col min="11273" max="11273" width="13.85546875" style="2" customWidth="1"/>
    <col min="11274" max="11276" width="3.42578125" style="2" customWidth="1"/>
    <col min="11277" max="11277" width="3.5703125" style="2" customWidth="1"/>
    <col min="11278" max="11282" width="10.7109375" style="2" customWidth="1"/>
    <col min="11283" max="11283" width="12" style="2" customWidth="1"/>
    <col min="11284" max="11512" width="11.42578125" style="2"/>
    <col min="11513" max="11513" width="6" style="2" customWidth="1"/>
    <col min="11514" max="11514" width="11.7109375" style="2" customWidth="1"/>
    <col min="11515" max="11515" width="3" style="2" customWidth="1"/>
    <col min="11516" max="11516" width="3.5703125" style="2" customWidth="1"/>
    <col min="11517" max="11518" width="3" style="2" customWidth="1"/>
    <col min="11519" max="11519" width="11.42578125" style="2"/>
    <col min="11520" max="11520" width="9" style="2" customWidth="1"/>
    <col min="11521" max="11521" width="8.42578125" style="2" customWidth="1"/>
    <col min="11522" max="11523" width="3.42578125" style="2" customWidth="1"/>
    <col min="11524" max="11524" width="10.5703125" style="2" customWidth="1"/>
    <col min="11525" max="11525" width="11.140625" style="2" customWidth="1"/>
    <col min="11526" max="11528" width="3.42578125" style="2" customWidth="1"/>
    <col min="11529" max="11529" width="13.85546875" style="2" customWidth="1"/>
    <col min="11530" max="11532" width="3.42578125" style="2" customWidth="1"/>
    <col min="11533" max="11533" width="3.5703125" style="2" customWidth="1"/>
    <col min="11534" max="11538" width="10.7109375" style="2" customWidth="1"/>
    <col min="11539" max="11539" width="12" style="2" customWidth="1"/>
    <col min="11540" max="11768" width="11.42578125" style="2"/>
    <col min="11769" max="11769" width="6" style="2" customWidth="1"/>
    <col min="11770" max="11770" width="11.7109375" style="2" customWidth="1"/>
    <col min="11771" max="11771" width="3" style="2" customWidth="1"/>
    <col min="11772" max="11772" width="3.5703125" style="2" customWidth="1"/>
    <col min="11773" max="11774" width="3" style="2" customWidth="1"/>
    <col min="11775" max="11775" width="11.42578125" style="2"/>
    <col min="11776" max="11776" width="9" style="2" customWidth="1"/>
    <col min="11777" max="11777" width="8.42578125" style="2" customWidth="1"/>
    <col min="11778" max="11779" width="3.42578125" style="2" customWidth="1"/>
    <col min="11780" max="11780" width="10.5703125" style="2" customWidth="1"/>
    <col min="11781" max="11781" width="11.140625" style="2" customWidth="1"/>
    <col min="11782" max="11784" width="3.42578125" style="2" customWidth="1"/>
    <col min="11785" max="11785" width="13.85546875" style="2" customWidth="1"/>
    <col min="11786" max="11788" width="3.42578125" style="2" customWidth="1"/>
    <col min="11789" max="11789" width="3.5703125" style="2" customWidth="1"/>
    <col min="11790" max="11794" width="10.7109375" style="2" customWidth="1"/>
    <col min="11795" max="11795" width="12" style="2" customWidth="1"/>
    <col min="11796" max="12024" width="11.42578125" style="2"/>
    <col min="12025" max="12025" width="6" style="2" customWidth="1"/>
    <col min="12026" max="12026" width="11.7109375" style="2" customWidth="1"/>
    <col min="12027" max="12027" width="3" style="2" customWidth="1"/>
    <col min="12028" max="12028" width="3.5703125" style="2" customWidth="1"/>
    <col min="12029" max="12030" width="3" style="2" customWidth="1"/>
    <col min="12031" max="12031" width="11.42578125" style="2"/>
    <col min="12032" max="12032" width="9" style="2" customWidth="1"/>
    <col min="12033" max="12033" width="8.42578125" style="2" customWidth="1"/>
    <col min="12034" max="12035" width="3.42578125" style="2" customWidth="1"/>
    <col min="12036" max="12036" width="10.5703125" style="2" customWidth="1"/>
    <col min="12037" max="12037" width="11.140625" style="2" customWidth="1"/>
    <col min="12038" max="12040" width="3.42578125" style="2" customWidth="1"/>
    <col min="12041" max="12041" width="13.85546875" style="2" customWidth="1"/>
    <col min="12042" max="12044" width="3.42578125" style="2" customWidth="1"/>
    <col min="12045" max="12045" width="3.5703125" style="2" customWidth="1"/>
    <col min="12046" max="12050" width="10.7109375" style="2" customWidth="1"/>
    <col min="12051" max="12051" width="12" style="2" customWidth="1"/>
    <col min="12052" max="12280" width="11.42578125" style="2"/>
    <col min="12281" max="12281" width="6" style="2" customWidth="1"/>
    <col min="12282" max="12282" width="11.7109375" style="2" customWidth="1"/>
    <col min="12283" max="12283" width="3" style="2" customWidth="1"/>
    <col min="12284" max="12284" width="3.5703125" style="2" customWidth="1"/>
    <col min="12285" max="12286" width="3" style="2" customWidth="1"/>
    <col min="12287" max="12287" width="11.42578125" style="2"/>
    <col min="12288" max="12288" width="9" style="2" customWidth="1"/>
    <col min="12289" max="12289" width="8.42578125" style="2" customWidth="1"/>
    <col min="12290" max="12291" width="3.42578125" style="2" customWidth="1"/>
    <col min="12292" max="12292" width="10.5703125" style="2" customWidth="1"/>
    <col min="12293" max="12293" width="11.140625" style="2" customWidth="1"/>
    <col min="12294" max="12296" width="3.42578125" style="2" customWidth="1"/>
    <col min="12297" max="12297" width="13.85546875" style="2" customWidth="1"/>
    <col min="12298" max="12300" width="3.42578125" style="2" customWidth="1"/>
    <col min="12301" max="12301" width="3.5703125" style="2" customWidth="1"/>
    <col min="12302" max="12306" width="10.7109375" style="2" customWidth="1"/>
    <col min="12307" max="12307" width="12" style="2" customWidth="1"/>
    <col min="12308" max="12536" width="11.42578125" style="2"/>
    <col min="12537" max="12537" width="6" style="2" customWidth="1"/>
    <col min="12538" max="12538" width="11.7109375" style="2" customWidth="1"/>
    <col min="12539" max="12539" width="3" style="2" customWidth="1"/>
    <col min="12540" max="12540" width="3.5703125" style="2" customWidth="1"/>
    <col min="12541" max="12542" width="3" style="2" customWidth="1"/>
    <col min="12543" max="12543" width="11.42578125" style="2"/>
    <col min="12544" max="12544" width="9" style="2" customWidth="1"/>
    <col min="12545" max="12545" width="8.42578125" style="2" customWidth="1"/>
    <col min="12546" max="12547" width="3.42578125" style="2" customWidth="1"/>
    <col min="12548" max="12548" width="10.5703125" style="2" customWidth="1"/>
    <col min="12549" max="12549" width="11.140625" style="2" customWidth="1"/>
    <col min="12550" max="12552" width="3.42578125" style="2" customWidth="1"/>
    <col min="12553" max="12553" width="13.85546875" style="2" customWidth="1"/>
    <col min="12554" max="12556" width="3.42578125" style="2" customWidth="1"/>
    <col min="12557" max="12557" width="3.5703125" style="2" customWidth="1"/>
    <col min="12558" max="12562" width="10.7109375" style="2" customWidth="1"/>
    <col min="12563" max="12563" width="12" style="2" customWidth="1"/>
    <col min="12564" max="12792" width="11.42578125" style="2"/>
    <col min="12793" max="12793" width="6" style="2" customWidth="1"/>
    <col min="12794" max="12794" width="11.7109375" style="2" customWidth="1"/>
    <col min="12795" max="12795" width="3" style="2" customWidth="1"/>
    <col min="12796" max="12796" width="3.5703125" style="2" customWidth="1"/>
    <col min="12797" max="12798" width="3" style="2" customWidth="1"/>
    <col min="12799" max="12799" width="11.42578125" style="2"/>
    <col min="12800" max="12800" width="9" style="2" customWidth="1"/>
    <col min="12801" max="12801" width="8.42578125" style="2" customWidth="1"/>
    <col min="12802" max="12803" width="3.42578125" style="2" customWidth="1"/>
    <col min="12804" max="12804" width="10.5703125" style="2" customWidth="1"/>
    <col min="12805" max="12805" width="11.140625" style="2" customWidth="1"/>
    <col min="12806" max="12808" width="3.42578125" style="2" customWidth="1"/>
    <col min="12809" max="12809" width="13.85546875" style="2" customWidth="1"/>
    <col min="12810" max="12812" width="3.42578125" style="2" customWidth="1"/>
    <col min="12813" max="12813" width="3.5703125" style="2" customWidth="1"/>
    <col min="12814" max="12818" width="10.7109375" style="2" customWidth="1"/>
    <col min="12819" max="12819" width="12" style="2" customWidth="1"/>
    <col min="12820" max="13048" width="11.42578125" style="2"/>
    <col min="13049" max="13049" width="6" style="2" customWidth="1"/>
    <col min="13050" max="13050" width="11.7109375" style="2" customWidth="1"/>
    <col min="13051" max="13051" width="3" style="2" customWidth="1"/>
    <col min="13052" max="13052" width="3.5703125" style="2" customWidth="1"/>
    <col min="13053" max="13054" width="3" style="2" customWidth="1"/>
    <col min="13055" max="13055" width="11.42578125" style="2"/>
    <col min="13056" max="13056" width="9" style="2" customWidth="1"/>
    <col min="13057" max="13057" width="8.42578125" style="2" customWidth="1"/>
    <col min="13058" max="13059" width="3.42578125" style="2" customWidth="1"/>
    <col min="13060" max="13060" width="10.5703125" style="2" customWidth="1"/>
    <col min="13061" max="13061" width="11.140625" style="2" customWidth="1"/>
    <col min="13062" max="13064" width="3.42578125" style="2" customWidth="1"/>
    <col min="13065" max="13065" width="13.85546875" style="2" customWidth="1"/>
    <col min="13066" max="13068" width="3.42578125" style="2" customWidth="1"/>
    <col min="13069" max="13069" width="3.5703125" style="2" customWidth="1"/>
    <col min="13070" max="13074" width="10.7109375" style="2" customWidth="1"/>
    <col min="13075" max="13075" width="12" style="2" customWidth="1"/>
    <col min="13076" max="13304" width="11.42578125" style="2"/>
    <col min="13305" max="13305" width="6" style="2" customWidth="1"/>
    <col min="13306" max="13306" width="11.7109375" style="2" customWidth="1"/>
    <col min="13307" max="13307" width="3" style="2" customWidth="1"/>
    <col min="13308" max="13308" width="3.5703125" style="2" customWidth="1"/>
    <col min="13309" max="13310" width="3" style="2" customWidth="1"/>
    <col min="13311" max="13311" width="11.42578125" style="2"/>
    <col min="13312" max="13312" width="9" style="2" customWidth="1"/>
    <col min="13313" max="13313" width="8.42578125" style="2" customWidth="1"/>
    <col min="13314" max="13315" width="3.42578125" style="2" customWidth="1"/>
    <col min="13316" max="13316" width="10.5703125" style="2" customWidth="1"/>
    <col min="13317" max="13317" width="11.140625" style="2" customWidth="1"/>
    <col min="13318" max="13320" width="3.42578125" style="2" customWidth="1"/>
    <col min="13321" max="13321" width="13.85546875" style="2" customWidth="1"/>
    <col min="13322" max="13324" width="3.42578125" style="2" customWidth="1"/>
    <col min="13325" max="13325" width="3.5703125" style="2" customWidth="1"/>
    <col min="13326" max="13330" width="10.7109375" style="2" customWidth="1"/>
    <col min="13331" max="13331" width="12" style="2" customWidth="1"/>
    <col min="13332" max="13560" width="11.42578125" style="2"/>
    <col min="13561" max="13561" width="6" style="2" customWidth="1"/>
    <col min="13562" max="13562" width="11.7109375" style="2" customWidth="1"/>
    <col min="13563" max="13563" width="3" style="2" customWidth="1"/>
    <col min="13564" max="13564" width="3.5703125" style="2" customWidth="1"/>
    <col min="13565" max="13566" width="3" style="2" customWidth="1"/>
    <col min="13567" max="13567" width="11.42578125" style="2"/>
    <col min="13568" max="13568" width="9" style="2" customWidth="1"/>
    <col min="13569" max="13569" width="8.42578125" style="2" customWidth="1"/>
    <col min="13570" max="13571" width="3.42578125" style="2" customWidth="1"/>
    <col min="13572" max="13572" width="10.5703125" style="2" customWidth="1"/>
    <col min="13573" max="13573" width="11.140625" style="2" customWidth="1"/>
    <col min="13574" max="13576" width="3.42578125" style="2" customWidth="1"/>
    <col min="13577" max="13577" width="13.85546875" style="2" customWidth="1"/>
    <col min="13578" max="13580" width="3.42578125" style="2" customWidth="1"/>
    <col min="13581" max="13581" width="3.5703125" style="2" customWidth="1"/>
    <col min="13582" max="13586" width="10.7109375" style="2" customWidth="1"/>
    <col min="13587" max="13587" width="12" style="2" customWidth="1"/>
    <col min="13588" max="13816" width="11.42578125" style="2"/>
    <col min="13817" max="13817" width="6" style="2" customWidth="1"/>
    <col min="13818" max="13818" width="11.7109375" style="2" customWidth="1"/>
    <col min="13819" max="13819" width="3" style="2" customWidth="1"/>
    <col min="13820" max="13820" width="3.5703125" style="2" customWidth="1"/>
    <col min="13821" max="13822" width="3" style="2" customWidth="1"/>
    <col min="13823" max="13823" width="11.42578125" style="2"/>
    <col min="13824" max="13824" width="9" style="2" customWidth="1"/>
    <col min="13825" max="13825" width="8.42578125" style="2" customWidth="1"/>
    <col min="13826" max="13827" width="3.42578125" style="2" customWidth="1"/>
    <col min="13828" max="13828" width="10.5703125" style="2" customWidth="1"/>
    <col min="13829" max="13829" width="11.140625" style="2" customWidth="1"/>
    <col min="13830" max="13832" width="3.42578125" style="2" customWidth="1"/>
    <col min="13833" max="13833" width="13.85546875" style="2" customWidth="1"/>
    <col min="13834" max="13836" width="3.42578125" style="2" customWidth="1"/>
    <col min="13837" max="13837" width="3.5703125" style="2" customWidth="1"/>
    <col min="13838" max="13842" width="10.7109375" style="2" customWidth="1"/>
    <col min="13843" max="13843" width="12" style="2" customWidth="1"/>
    <col min="13844" max="14072" width="11.42578125" style="2"/>
    <col min="14073" max="14073" width="6" style="2" customWidth="1"/>
    <col min="14074" max="14074" width="11.7109375" style="2" customWidth="1"/>
    <col min="14075" max="14075" width="3" style="2" customWidth="1"/>
    <col min="14076" max="14076" width="3.5703125" style="2" customWidth="1"/>
    <col min="14077" max="14078" width="3" style="2" customWidth="1"/>
    <col min="14079" max="14079" width="11.42578125" style="2"/>
    <col min="14080" max="14080" width="9" style="2" customWidth="1"/>
    <col min="14081" max="14081" width="8.42578125" style="2" customWidth="1"/>
    <col min="14082" max="14083" width="3.42578125" style="2" customWidth="1"/>
    <col min="14084" max="14084" width="10.5703125" style="2" customWidth="1"/>
    <col min="14085" max="14085" width="11.140625" style="2" customWidth="1"/>
    <col min="14086" max="14088" width="3.42578125" style="2" customWidth="1"/>
    <col min="14089" max="14089" width="13.85546875" style="2" customWidth="1"/>
    <col min="14090" max="14092" width="3.42578125" style="2" customWidth="1"/>
    <col min="14093" max="14093" width="3.5703125" style="2" customWidth="1"/>
    <col min="14094" max="14098" width="10.7109375" style="2" customWidth="1"/>
    <col min="14099" max="14099" width="12" style="2" customWidth="1"/>
    <col min="14100" max="14328" width="11.42578125" style="2"/>
    <col min="14329" max="14329" width="6" style="2" customWidth="1"/>
    <col min="14330" max="14330" width="11.7109375" style="2" customWidth="1"/>
    <col min="14331" max="14331" width="3" style="2" customWidth="1"/>
    <col min="14332" max="14332" width="3.5703125" style="2" customWidth="1"/>
    <col min="14333" max="14334" width="3" style="2" customWidth="1"/>
    <col min="14335" max="14335" width="11.42578125" style="2"/>
    <col min="14336" max="14336" width="9" style="2" customWidth="1"/>
    <col min="14337" max="14337" width="8.42578125" style="2" customWidth="1"/>
    <col min="14338" max="14339" width="3.42578125" style="2" customWidth="1"/>
    <col min="14340" max="14340" width="10.5703125" style="2" customWidth="1"/>
    <col min="14341" max="14341" width="11.140625" style="2" customWidth="1"/>
    <col min="14342" max="14344" width="3.42578125" style="2" customWidth="1"/>
    <col min="14345" max="14345" width="13.85546875" style="2" customWidth="1"/>
    <col min="14346" max="14348" width="3.42578125" style="2" customWidth="1"/>
    <col min="14349" max="14349" width="3.5703125" style="2" customWidth="1"/>
    <col min="14350" max="14354" width="10.7109375" style="2" customWidth="1"/>
    <col min="14355" max="14355" width="12" style="2" customWidth="1"/>
    <col min="14356" max="14584" width="11.42578125" style="2"/>
    <col min="14585" max="14585" width="6" style="2" customWidth="1"/>
    <col min="14586" max="14586" width="11.7109375" style="2" customWidth="1"/>
    <col min="14587" max="14587" width="3" style="2" customWidth="1"/>
    <col min="14588" max="14588" width="3.5703125" style="2" customWidth="1"/>
    <col min="14589" max="14590" width="3" style="2" customWidth="1"/>
    <col min="14591" max="14591" width="11.42578125" style="2"/>
    <col min="14592" max="14592" width="9" style="2" customWidth="1"/>
    <col min="14593" max="14593" width="8.42578125" style="2" customWidth="1"/>
    <col min="14594" max="14595" width="3.42578125" style="2" customWidth="1"/>
    <col min="14596" max="14596" width="10.5703125" style="2" customWidth="1"/>
    <col min="14597" max="14597" width="11.140625" style="2" customWidth="1"/>
    <col min="14598" max="14600" width="3.42578125" style="2" customWidth="1"/>
    <col min="14601" max="14601" width="13.85546875" style="2" customWidth="1"/>
    <col min="14602" max="14604" width="3.42578125" style="2" customWidth="1"/>
    <col min="14605" max="14605" width="3.5703125" style="2" customWidth="1"/>
    <col min="14606" max="14610" width="10.7109375" style="2" customWidth="1"/>
    <col min="14611" max="14611" width="12" style="2" customWidth="1"/>
    <col min="14612" max="14840" width="11.42578125" style="2"/>
    <col min="14841" max="14841" width="6" style="2" customWidth="1"/>
    <col min="14842" max="14842" width="11.7109375" style="2" customWidth="1"/>
    <col min="14843" max="14843" width="3" style="2" customWidth="1"/>
    <col min="14844" max="14844" width="3.5703125" style="2" customWidth="1"/>
    <col min="14845" max="14846" width="3" style="2" customWidth="1"/>
    <col min="14847" max="14847" width="11.42578125" style="2"/>
    <col min="14848" max="14848" width="9" style="2" customWidth="1"/>
    <col min="14849" max="14849" width="8.42578125" style="2" customWidth="1"/>
    <col min="14850" max="14851" width="3.42578125" style="2" customWidth="1"/>
    <col min="14852" max="14852" width="10.5703125" style="2" customWidth="1"/>
    <col min="14853" max="14853" width="11.140625" style="2" customWidth="1"/>
    <col min="14854" max="14856" width="3.42578125" style="2" customWidth="1"/>
    <col min="14857" max="14857" width="13.85546875" style="2" customWidth="1"/>
    <col min="14858" max="14860" width="3.42578125" style="2" customWidth="1"/>
    <col min="14861" max="14861" width="3.5703125" style="2" customWidth="1"/>
    <col min="14862" max="14866" width="10.7109375" style="2" customWidth="1"/>
    <col min="14867" max="14867" width="12" style="2" customWidth="1"/>
    <col min="14868" max="15096" width="11.42578125" style="2"/>
    <col min="15097" max="15097" width="6" style="2" customWidth="1"/>
    <col min="15098" max="15098" width="11.7109375" style="2" customWidth="1"/>
    <col min="15099" max="15099" width="3" style="2" customWidth="1"/>
    <col min="15100" max="15100" width="3.5703125" style="2" customWidth="1"/>
    <col min="15101" max="15102" width="3" style="2" customWidth="1"/>
    <col min="15103" max="15103" width="11.42578125" style="2"/>
    <col min="15104" max="15104" width="9" style="2" customWidth="1"/>
    <col min="15105" max="15105" width="8.42578125" style="2" customWidth="1"/>
    <col min="15106" max="15107" width="3.42578125" style="2" customWidth="1"/>
    <col min="15108" max="15108" width="10.5703125" style="2" customWidth="1"/>
    <col min="15109" max="15109" width="11.140625" style="2" customWidth="1"/>
    <col min="15110" max="15112" width="3.42578125" style="2" customWidth="1"/>
    <col min="15113" max="15113" width="13.85546875" style="2" customWidth="1"/>
    <col min="15114" max="15116" width="3.42578125" style="2" customWidth="1"/>
    <col min="15117" max="15117" width="3.5703125" style="2" customWidth="1"/>
    <col min="15118" max="15122" width="10.7109375" style="2" customWidth="1"/>
    <col min="15123" max="15123" width="12" style="2" customWidth="1"/>
    <col min="15124" max="15352" width="11.42578125" style="2"/>
    <col min="15353" max="15353" width="6" style="2" customWidth="1"/>
    <col min="15354" max="15354" width="11.7109375" style="2" customWidth="1"/>
    <col min="15355" max="15355" width="3" style="2" customWidth="1"/>
    <col min="15356" max="15356" width="3.5703125" style="2" customWidth="1"/>
    <col min="15357" max="15358" width="3" style="2" customWidth="1"/>
    <col min="15359" max="15359" width="11.42578125" style="2"/>
    <col min="15360" max="15360" width="9" style="2" customWidth="1"/>
    <col min="15361" max="15361" width="8.42578125" style="2" customWidth="1"/>
    <col min="15362" max="15363" width="3.42578125" style="2" customWidth="1"/>
    <col min="15364" max="15364" width="10.5703125" style="2" customWidth="1"/>
    <col min="15365" max="15365" width="11.140625" style="2" customWidth="1"/>
    <col min="15366" max="15368" width="3.42578125" style="2" customWidth="1"/>
    <col min="15369" max="15369" width="13.85546875" style="2" customWidth="1"/>
    <col min="15370" max="15372" width="3.42578125" style="2" customWidth="1"/>
    <col min="15373" max="15373" width="3.5703125" style="2" customWidth="1"/>
    <col min="15374" max="15378" width="10.7109375" style="2" customWidth="1"/>
    <col min="15379" max="15379" width="12" style="2" customWidth="1"/>
    <col min="15380" max="15608" width="11.42578125" style="2"/>
    <col min="15609" max="15609" width="6" style="2" customWidth="1"/>
    <col min="15610" max="15610" width="11.7109375" style="2" customWidth="1"/>
    <col min="15611" max="15611" width="3" style="2" customWidth="1"/>
    <col min="15612" max="15612" width="3.5703125" style="2" customWidth="1"/>
    <col min="15613" max="15614" width="3" style="2" customWidth="1"/>
    <col min="15615" max="15615" width="11.42578125" style="2"/>
    <col min="15616" max="15616" width="9" style="2" customWidth="1"/>
    <col min="15617" max="15617" width="8.42578125" style="2" customWidth="1"/>
    <col min="15618" max="15619" width="3.42578125" style="2" customWidth="1"/>
    <col min="15620" max="15620" width="10.5703125" style="2" customWidth="1"/>
    <col min="15621" max="15621" width="11.140625" style="2" customWidth="1"/>
    <col min="15622" max="15624" width="3.42578125" style="2" customWidth="1"/>
    <col min="15625" max="15625" width="13.85546875" style="2" customWidth="1"/>
    <col min="15626" max="15628" width="3.42578125" style="2" customWidth="1"/>
    <col min="15629" max="15629" width="3.5703125" style="2" customWidth="1"/>
    <col min="15630" max="15634" width="10.7109375" style="2" customWidth="1"/>
    <col min="15635" max="15635" width="12" style="2" customWidth="1"/>
    <col min="15636" max="15864" width="11.42578125" style="2"/>
    <col min="15865" max="15865" width="6" style="2" customWidth="1"/>
    <col min="15866" max="15866" width="11.7109375" style="2" customWidth="1"/>
    <col min="15867" max="15867" width="3" style="2" customWidth="1"/>
    <col min="15868" max="15868" width="3.5703125" style="2" customWidth="1"/>
    <col min="15869" max="15870" width="3" style="2" customWidth="1"/>
    <col min="15871" max="15871" width="11.42578125" style="2"/>
    <col min="15872" max="15872" width="9" style="2" customWidth="1"/>
    <col min="15873" max="15873" width="8.42578125" style="2" customWidth="1"/>
    <col min="15874" max="15875" width="3.42578125" style="2" customWidth="1"/>
    <col min="15876" max="15876" width="10.5703125" style="2" customWidth="1"/>
    <col min="15877" max="15877" width="11.140625" style="2" customWidth="1"/>
    <col min="15878" max="15880" width="3.42578125" style="2" customWidth="1"/>
    <col min="15881" max="15881" width="13.85546875" style="2" customWidth="1"/>
    <col min="15882" max="15884" width="3.42578125" style="2" customWidth="1"/>
    <col min="15885" max="15885" width="3.5703125" style="2" customWidth="1"/>
    <col min="15886" max="15890" width="10.7109375" style="2" customWidth="1"/>
    <col min="15891" max="15891" width="12" style="2" customWidth="1"/>
    <col min="15892" max="16120" width="11.42578125" style="2"/>
    <col min="16121" max="16121" width="6" style="2" customWidth="1"/>
    <col min="16122" max="16122" width="11.7109375" style="2" customWidth="1"/>
    <col min="16123" max="16123" width="3" style="2" customWidth="1"/>
    <col min="16124" max="16124" width="3.5703125" style="2" customWidth="1"/>
    <col min="16125" max="16126" width="3" style="2" customWidth="1"/>
    <col min="16127" max="16127" width="11.42578125" style="2"/>
    <col min="16128" max="16128" width="9" style="2" customWidth="1"/>
    <col min="16129" max="16129" width="8.42578125" style="2" customWidth="1"/>
    <col min="16130" max="16131" width="3.42578125" style="2" customWidth="1"/>
    <col min="16132" max="16132" width="10.5703125" style="2" customWidth="1"/>
    <col min="16133" max="16133" width="11.140625" style="2" customWidth="1"/>
    <col min="16134" max="16136" width="3.42578125" style="2" customWidth="1"/>
    <col min="16137" max="16137" width="13.85546875" style="2" customWidth="1"/>
    <col min="16138" max="16140" width="3.42578125" style="2" customWidth="1"/>
    <col min="16141" max="16141" width="3.5703125" style="2" customWidth="1"/>
    <col min="16142" max="16146" width="10.7109375" style="2" customWidth="1"/>
    <col min="16147" max="16147" width="12" style="2" customWidth="1"/>
    <col min="16148" max="16384" width="11.42578125" style="2"/>
  </cols>
  <sheetData>
    <row r="2" spans="2:23" x14ac:dyDescent="0.25">
      <c r="B2" s="22"/>
      <c r="C2" s="1404"/>
      <c r="D2" s="1405"/>
      <c r="E2" s="1405"/>
      <c r="F2" s="1405"/>
      <c r="G2" s="1405"/>
      <c r="H2" s="1405"/>
      <c r="I2" s="1405"/>
      <c r="J2" s="1405"/>
      <c r="K2" s="1405"/>
      <c r="L2" s="1405"/>
      <c r="M2" s="1405"/>
      <c r="N2" s="1405"/>
      <c r="O2" s="1405"/>
      <c r="P2" s="1405"/>
      <c r="Q2" s="1405"/>
      <c r="R2" s="1405"/>
      <c r="S2" s="1405"/>
      <c r="T2" s="1406"/>
    </row>
    <row r="3" spans="2:23" x14ac:dyDescent="0.25">
      <c r="B3" s="22"/>
      <c r="C3" s="1404"/>
      <c r="D3" s="1405"/>
      <c r="E3" s="1405"/>
      <c r="F3" s="1405"/>
      <c r="G3" s="1405"/>
      <c r="H3" s="1405"/>
      <c r="I3" s="1405"/>
      <c r="J3" s="1405"/>
      <c r="K3" s="1405"/>
      <c r="L3" s="1405"/>
      <c r="M3" s="1405"/>
      <c r="N3" s="1405"/>
      <c r="O3" s="1405"/>
      <c r="P3" s="1405"/>
      <c r="Q3" s="1405"/>
      <c r="R3" s="1405"/>
      <c r="S3" s="1405"/>
      <c r="T3" s="1406"/>
    </row>
    <row r="4" spans="2:23" x14ac:dyDescent="0.25">
      <c r="B4" s="22"/>
      <c r="C4" s="1404"/>
      <c r="D4" s="1405"/>
      <c r="E4" s="1405"/>
      <c r="F4" s="1405"/>
      <c r="G4" s="1405"/>
      <c r="H4" s="1405"/>
      <c r="I4" s="1405"/>
      <c r="J4" s="1405"/>
      <c r="K4" s="1405"/>
      <c r="L4" s="1405"/>
      <c r="M4" s="1405"/>
      <c r="N4" s="1405"/>
      <c r="O4" s="1405"/>
      <c r="P4" s="1405"/>
      <c r="Q4" s="1405"/>
      <c r="R4" s="1405"/>
      <c r="S4" s="1405"/>
      <c r="T4" s="1406"/>
    </row>
    <row r="5" spans="2:23" ht="18.75" x14ac:dyDescent="0.3">
      <c r="B5" s="22"/>
      <c r="C5" s="142"/>
      <c r="D5" s="1407" t="s">
        <v>18</v>
      </c>
      <c r="E5" s="1407"/>
      <c r="F5" s="1407"/>
      <c r="G5" s="1407"/>
      <c r="H5" s="1407"/>
      <c r="I5" s="1407"/>
      <c r="J5" s="1407"/>
      <c r="K5" s="1407"/>
      <c r="L5" s="1407"/>
      <c r="M5" s="1407"/>
      <c r="N5" s="1407"/>
      <c r="O5" s="1407"/>
      <c r="P5" s="1407"/>
      <c r="Q5" s="1407"/>
      <c r="R5" s="1407"/>
      <c r="S5" s="1407"/>
      <c r="T5" s="144"/>
    </row>
    <row r="6" spans="2:23" x14ac:dyDescent="0.25">
      <c r="B6" s="22"/>
      <c r="C6" s="142"/>
      <c r="D6" s="1408" t="s">
        <v>101</v>
      </c>
      <c r="E6" s="1408"/>
      <c r="F6" s="1408"/>
      <c r="G6" s="1408"/>
      <c r="H6" s="1408"/>
      <c r="I6" s="1408"/>
      <c r="J6" s="1408"/>
      <c r="K6" s="1408"/>
      <c r="L6" s="1408"/>
      <c r="M6" s="1408"/>
      <c r="N6" s="1408"/>
      <c r="O6" s="1408"/>
      <c r="P6" s="1408"/>
      <c r="Q6" s="1408"/>
      <c r="R6" s="1408"/>
      <c r="S6" s="1408"/>
      <c r="T6" s="144"/>
    </row>
    <row r="7" spans="2:23" x14ac:dyDescent="0.25">
      <c r="B7" s="22"/>
      <c r="C7" s="142"/>
      <c r="D7" s="1378" t="s">
        <v>20</v>
      </c>
      <c r="E7" s="1378"/>
      <c r="F7" s="1378"/>
      <c r="G7" s="1378"/>
      <c r="H7" s="1378"/>
      <c r="I7" s="1378"/>
      <c r="J7" s="1378"/>
      <c r="K7" s="1378"/>
      <c r="L7" s="1378"/>
      <c r="M7" s="1378"/>
      <c r="N7" s="1378"/>
      <c r="O7" s="1378"/>
      <c r="P7" s="1378"/>
      <c r="Q7" s="1378"/>
      <c r="R7" s="1378"/>
      <c r="S7" s="1378"/>
      <c r="T7" s="144"/>
      <c r="W7" s="2" t="s">
        <v>37</v>
      </c>
    </row>
    <row r="8" spans="2:23" ht="18.75" x14ac:dyDescent="0.3">
      <c r="B8" s="22"/>
      <c r="C8" s="142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4"/>
      <c r="W8" s="2" t="s">
        <v>38</v>
      </c>
    </row>
    <row r="9" spans="2:23" x14ac:dyDescent="0.25">
      <c r="B9" s="22"/>
      <c r="C9" s="142"/>
      <c r="D9" s="45"/>
      <c r="E9" s="45"/>
      <c r="F9" s="45"/>
      <c r="G9" s="45"/>
      <c r="H9" s="45"/>
      <c r="K9" s="37" t="s">
        <v>2</v>
      </c>
      <c r="L9" s="1409">
        <f>+'Datos Generales'!C6</f>
        <v>45838</v>
      </c>
      <c r="M9" s="1409"/>
      <c r="N9" s="1409"/>
      <c r="P9" s="45"/>
      <c r="Q9" s="45"/>
      <c r="R9" s="45"/>
      <c r="S9" s="45"/>
      <c r="T9" s="144"/>
      <c r="W9" s="2" t="s">
        <v>34</v>
      </c>
    </row>
    <row r="10" spans="2:23" ht="5.25" customHeight="1" x14ac:dyDescent="0.25">
      <c r="B10" s="22"/>
      <c r="C10" s="142"/>
      <c r="D10" s="45"/>
      <c r="E10" s="45"/>
      <c r="H10" s="45"/>
      <c r="I10" s="83"/>
      <c r="J10" s="83"/>
      <c r="K10" s="83"/>
      <c r="L10" s="45"/>
      <c r="M10" s="45"/>
      <c r="N10" s="45"/>
      <c r="O10" s="45"/>
      <c r="P10" s="45"/>
      <c r="Q10" s="45"/>
      <c r="R10" s="45"/>
      <c r="S10" s="45"/>
      <c r="T10" s="144"/>
    </row>
    <row r="11" spans="2:23" ht="22.5" customHeight="1" x14ac:dyDescent="0.25">
      <c r="B11" s="22"/>
      <c r="C11" s="142"/>
      <c r="F11" s="145" t="s">
        <v>102</v>
      </c>
      <c r="G11" s="1410" t="str">
        <f>+'[1]Datos Generales'!C7</f>
        <v>DIGESETT</v>
      </c>
      <c r="H11" s="1411"/>
      <c r="I11" s="1412"/>
      <c r="K11" s="145" t="s">
        <v>23</v>
      </c>
      <c r="L11" s="146" t="str">
        <f>+'[1]Datos Generales'!C8</f>
        <v>0202</v>
      </c>
      <c r="N11" s="145" t="s">
        <v>103</v>
      </c>
      <c r="O11" s="146" t="str">
        <f>+'[1]Datos Generales'!C9</f>
        <v>02</v>
      </c>
      <c r="P11" s="145" t="s">
        <v>25</v>
      </c>
      <c r="Q11" s="146" t="str">
        <f>+'[1]Datos Generales'!C10</f>
        <v>01</v>
      </c>
      <c r="R11" s="145" t="s">
        <v>26</v>
      </c>
      <c r="S11" s="146" t="str">
        <f>+'[1]Datos Generales'!C11</f>
        <v>0005</v>
      </c>
      <c r="T11" s="144"/>
    </row>
    <row r="12" spans="2:23" x14ac:dyDescent="0.25">
      <c r="B12" s="22"/>
      <c r="C12" s="142"/>
      <c r="D12" s="45"/>
      <c r="E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144"/>
    </row>
    <row r="13" spans="2:23" ht="16.5" customHeight="1" x14ac:dyDescent="0.25">
      <c r="B13" s="22"/>
      <c r="C13" s="142"/>
      <c r="D13" s="1385" t="s">
        <v>104</v>
      </c>
      <c r="E13" s="1385"/>
      <c r="F13" s="1385"/>
      <c r="G13" s="1385"/>
      <c r="H13" s="1413"/>
      <c r="I13" s="1414"/>
      <c r="J13" s="1415"/>
      <c r="K13" s="87"/>
      <c r="L13" s="37" t="s">
        <v>105</v>
      </c>
      <c r="M13" s="56">
        <v>100</v>
      </c>
      <c r="N13" s="87"/>
      <c r="O13" s="87"/>
      <c r="P13" s="87"/>
      <c r="Q13" s="87"/>
      <c r="R13" s="87"/>
      <c r="S13" s="87"/>
      <c r="T13" s="144"/>
    </row>
    <row r="14" spans="2:23" ht="4.5" customHeight="1" x14ac:dyDescent="0.25">
      <c r="B14" s="22"/>
      <c r="C14" s="142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87"/>
      <c r="R14" s="87"/>
      <c r="S14" s="45"/>
      <c r="T14" s="144"/>
    </row>
    <row r="15" spans="2:23" ht="15.75" customHeight="1" x14ac:dyDescent="0.25">
      <c r="B15" s="22"/>
      <c r="C15" s="142"/>
      <c r="D15" s="1416" t="s">
        <v>106</v>
      </c>
      <c r="E15" s="1416"/>
      <c r="F15" s="1417"/>
      <c r="G15" s="1418"/>
      <c r="H15" s="1419"/>
      <c r="I15" s="1420"/>
      <c r="J15" s="1408"/>
      <c r="K15" s="1408"/>
      <c r="L15" s="147"/>
      <c r="M15" s="37" t="s">
        <v>107</v>
      </c>
      <c r="N15" s="1421"/>
      <c r="O15" s="1422"/>
      <c r="P15" s="1423"/>
      <c r="Q15" s="87"/>
      <c r="R15" s="37" t="s">
        <v>108</v>
      </c>
      <c r="S15" s="48" t="s">
        <v>34</v>
      </c>
      <c r="T15" s="144"/>
    </row>
    <row r="16" spans="2:23" ht="28.5" customHeight="1" x14ac:dyDescent="0.25">
      <c r="B16" s="22"/>
      <c r="C16" s="142"/>
      <c r="D16" s="148"/>
      <c r="E16" s="22"/>
      <c r="F16" s="22"/>
      <c r="G16" s="22"/>
      <c r="H16" s="22"/>
      <c r="I16" s="22"/>
      <c r="J16" s="22"/>
      <c r="K16" s="22"/>
      <c r="M16" s="22"/>
      <c r="N16" s="149"/>
      <c r="O16" s="149"/>
      <c r="S16" s="150" t="s">
        <v>55</v>
      </c>
      <c r="T16" s="144"/>
    </row>
    <row r="17" spans="2:24" ht="27" customHeight="1" x14ac:dyDescent="0.25">
      <c r="B17" s="22"/>
      <c r="C17" s="142"/>
      <c r="D17" s="1426" t="s">
        <v>109</v>
      </c>
      <c r="E17" s="1426"/>
      <c r="F17" s="1427" t="s">
        <v>110</v>
      </c>
      <c r="G17" s="1427"/>
      <c r="H17" s="1427"/>
      <c r="I17" s="1427" t="s">
        <v>111</v>
      </c>
      <c r="J17" s="1426" t="s">
        <v>112</v>
      </c>
      <c r="K17" s="1426"/>
      <c r="L17" s="1426" t="s">
        <v>113</v>
      </c>
      <c r="M17" s="1426"/>
      <c r="N17" s="1431" t="s">
        <v>114</v>
      </c>
      <c r="O17" s="1428" t="s">
        <v>115</v>
      </c>
      <c r="P17" s="1429"/>
      <c r="Q17" s="1430"/>
      <c r="R17" s="1428" t="s">
        <v>116</v>
      </c>
      <c r="S17" s="1430"/>
      <c r="T17" s="144"/>
    </row>
    <row r="18" spans="2:24" x14ac:dyDescent="0.25">
      <c r="B18" s="22"/>
      <c r="C18" s="142"/>
      <c r="D18" s="1426"/>
      <c r="E18" s="1426"/>
      <c r="F18" s="1427"/>
      <c r="G18" s="1427"/>
      <c r="H18" s="1427"/>
      <c r="I18" s="1427"/>
      <c r="J18" s="1426"/>
      <c r="K18" s="1426"/>
      <c r="L18" s="1426"/>
      <c r="M18" s="1426"/>
      <c r="N18" s="1432"/>
      <c r="O18" s="165" t="s">
        <v>117</v>
      </c>
      <c r="P18" s="165" t="s">
        <v>118</v>
      </c>
      <c r="Q18" s="165" t="s">
        <v>119</v>
      </c>
      <c r="R18" s="165" t="s">
        <v>120</v>
      </c>
      <c r="S18" s="165" t="s">
        <v>121</v>
      </c>
      <c r="T18" s="144"/>
    </row>
    <row r="19" spans="2:24" ht="15" customHeight="1" x14ac:dyDescent="0.25">
      <c r="B19" s="22"/>
      <c r="C19" s="142"/>
      <c r="D19" s="1424" t="s">
        <v>30</v>
      </c>
      <c r="E19" s="1424"/>
      <c r="F19" s="1425" t="s">
        <v>28</v>
      </c>
      <c r="G19" s="1425"/>
      <c r="H19" s="1425"/>
      <c r="I19" s="151" t="s">
        <v>122</v>
      </c>
      <c r="J19" s="151" t="s">
        <v>123</v>
      </c>
      <c r="K19" s="151"/>
      <c r="L19" s="1425" t="s">
        <v>124</v>
      </c>
      <c r="M19" s="1425"/>
      <c r="N19" s="152" t="s">
        <v>36</v>
      </c>
      <c r="O19" s="153">
        <v>7090613.5300000003</v>
      </c>
      <c r="P19" s="153">
        <v>303900</v>
      </c>
      <c r="Q19" s="153">
        <v>2908096.54</v>
      </c>
      <c r="R19" s="153">
        <v>4486416.9900000012</v>
      </c>
      <c r="S19" s="153">
        <v>4687518.6900000004</v>
      </c>
      <c r="T19" s="144"/>
    </row>
    <row r="20" spans="2:24" x14ac:dyDescent="0.25">
      <c r="B20" s="22"/>
      <c r="C20" s="142"/>
      <c r="D20" s="1424"/>
      <c r="E20" s="1424"/>
      <c r="F20" s="1425"/>
      <c r="G20" s="1425"/>
      <c r="H20" s="1425"/>
      <c r="I20" s="151"/>
      <c r="J20" s="151"/>
      <c r="K20" s="151"/>
      <c r="L20" s="1425"/>
      <c r="M20" s="1425"/>
      <c r="N20" s="152"/>
      <c r="P20" s="153"/>
      <c r="Q20" s="153"/>
      <c r="R20" s="153"/>
      <c r="S20" s="153"/>
      <c r="T20" s="144"/>
      <c r="X20" s="2" t="s">
        <v>36</v>
      </c>
    </row>
    <row r="21" spans="2:24" ht="15" customHeight="1" x14ac:dyDescent="0.25">
      <c r="B21" s="22"/>
      <c r="C21" s="142"/>
      <c r="D21" s="1424"/>
      <c r="E21" s="1424"/>
      <c r="F21" s="1425"/>
      <c r="G21" s="1425"/>
      <c r="H21" s="1425"/>
      <c r="I21" s="151"/>
      <c r="J21" s="151"/>
      <c r="K21" s="151"/>
      <c r="L21" s="1425"/>
      <c r="M21" s="1425"/>
      <c r="N21" s="152"/>
      <c r="O21" s="153"/>
      <c r="P21" s="153"/>
      <c r="Q21" s="153"/>
      <c r="R21" s="153"/>
      <c r="S21" s="153"/>
      <c r="T21" s="144"/>
      <c r="X21" s="2" t="s">
        <v>39</v>
      </c>
    </row>
    <row r="22" spans="2:24" x14ac:dyDescent="0.25">
      <c r="B22" s="22"/>
      <c r="C22" s="142"/>
      <c r="D22" s="1424"/>
      <c r="E22" s="1424"/>
      <c r="F22" s="1425"/>
      <c r="G22" s="1425"/>
      <c r="H22" s="1425"/>
      <c r="I22" s="151"/>
      <c r="J22" s="151"/>
      <c r="K22" s="151"/>
      <c r="L22" s="1425"/>
      <c r="M22" s="1425"/>
      <c r="N22" s="152"/>
      <c r="O22" s="153"/>
      <c r="P22" s="153"/>
      <c r="Q22" s="153"/>
      <c r="R22" s="153"/>
      <c r="S22" s="153"/>
      <c r="T22" s="144"/>
    </row>
    <row r="23" spans="2:24" ht="15" customHeight="1" x14ac:dyDescent="0.25">
      <c r="B23" s="22"/>
      <c r="C23" s="142"/>
      <c r="D23" s="1424"/>
      <c r="E23" s="1424"/>
      <c r="F23" s="1425"/>
      <c r="G23" s="1425"/>
      <c r="H23" s="1425"/>
      <c r="I23" s="151"/>
      <c r="J23" s="151"/>
      <c r="K23" s="151"/>
      <c r="L23" s="1425"/>
      <c r="M23" s="1425"/>
      <c r="N23" s="152"/>
      <c r="O23" s="153"/>
      <c r="P23" s="153"/>
      <c r="Q23" s="153"/>
      <c r="R23" s="153"/>
      <c r="S23" s="153"/>
      <c r="T23" s="144"/>
    </row>
    <row r="24" spans="2:24" x14ac:dyDescent="0.25">
      <c r="B24" s="22"/>
      <c r="C24" s="142"/>
      <c r="D24" s="1424"/>
      <c r="E24" s="1424"/>
      <c r="F24" s="1425"/>
      <c r="G24" s="1425"/>
      <c r="H24" s="1425"/>
      <c r="I24" s="151"/>
      <c r="J24" s="151"/>
      <c r="K24" s="151"/>
      <c r="L24" s="1425"/>
      <c r="M24" s="1425"/>
      <c r="N24" s="152"/>
      <c r="O24" s="153"/>
      <c r="P24" s="153"/>
      <c r="Q24" s="153"/>
      <c r="R24" s="153"/>
      <c r="S24" s="153"/>
      <c r="T24" s="144"/>
    </row>
    <row r="25" spans="2:24" ht="15" customHeight="1" x14ac:dyDescent="0.25">
      <c r="B25" s="22"/>
      <c r="C25" s="142"/>
      <c r="D25" s="1424"/>
      <c r="E25" s="1424"/>
      <c r="F25" s="1425"/>
      <c r="G25" s="1425"/>
      <c r="H25" s="1425"/>
      <c r="I25" s="151"/>
      <c r="J25" s="151"/>
      <c r="K25" s="151"/>
      <c r="L25" s="1425"/>
      <c r="M25" s="1425"/>
      <c r="N25" s="152"/>
      <c r="O25" s="153"/>
      <c r="P25" s="153"/>
      <c r="Q25" s="153"/>
      <c r="R25" s="153"/>
      <c r="S25" s="153"/>
      <c r="T25" s="144"/>
    </row>
    <row r="26" spans="2:24" x14ac:dyDescent="0.25">
      <c r="B26" s="22"/>
      <c r="C26" s="142"/>
      <c r="D26" s="1424"/>
      <c r="E26" s="1424"/>
      <c r="F26" s="1425"/>
      <c r="G26" s="1425"/>
      <c r="H26" s="1425"/>
      <c r="I26" s="151"/>
      <c r="J26" s="151"/>
      <c r="K26" s="151"/>
      <c r="L26" s="1425"/>
      <c r="M26" s="1425"/>
      <c r="N26" s="152"/>
      <c r="O26" s="153"/>
      <c r="P26" s="153"/>
      <c r="Q26" s="153"/>
      <c r="R26" s="153"/>
      <c r="S26" s="153"/>
      <c r="T26" s="144"/>
    </row>
    <row r="27" spans="2:24" ht="15" customHeight="1" x14ac:dyDescent="0.25">
      <c r="B27" s="22"/>
      <c r="C27" s="142"/>
      <c r="D27" s="1424"/>
      <c r="E27" s="1424"/>
      <c r="F27" s="1425"/>
      <c r="G27" s="1425"/>
      <c r="H27" s="1425"/>
      <c r="I27" s="151"/>
      <c r="J27" s="151"/>
      <c r="K27" s="151"/>
      <c r="L27" s="1425"/>
      <c r="M27" s="1425"/>
      <c r="N27" s="152"/>
      <c r="O27" s="153"/>
      <c r="P27" s="153"/>
      <c r="Q27" s="153"/>
      <c r="R27" s="153"/>
      <c r="S27" s="153"/>
      <c r="T27" s="144"/>
    </row>
    <row r="28" spans="2:24" x14ac:dyDescent="0.25">
      <c r="B28" s="22"/>
      <c r="C28" s="142"/>
      <c r="D28" s="1424"/>
      <c r="E28" s="1424"/>
      <c r="F28" s="1425"/>
      <c r="G28" s="1425"/>
      <c r="H28" s="1425"/>
      <c r="I28" s="151"/>
      <c r="J28" s="151"/>
      <c r="K28" s="151"/>
      <c r="L28" s="1425"/>
      <c r="M28" s="1425"/>
      <c r="N28" s="152"/>
      <c r="O28" s="153"/>
      <c r="P28" s="153"/>
      <c r="Q28" s="153"/>
      <c r="R28" s="153"/>
      <c r="S28" s="153"/>
      <c r="T28" s="144"/>
    </row>
    <row r="29" spans="2:24" ht="15" customHeight="1" x14ac:dyDescent="0.25">
      <c r="B29" s="22"/>
      <c r="C29" s="142"/>
      <c r="D29" s="1424"/>
      <c r="E29" s="1424"/>
      <c r="F29" s="1425"/>
      <c r="G29" s="1425"/>
      <c r="H29" s="1425"/>
      <c r="I29" s="151"/>
      <c r="J29" s="151"/>
      <c r="K29" s="151"/>
      <c r="L29" s="1425"/>
      <c r="M29" s="1425"/>
      <c r="N29" s="152"/>
      <c r="O29" s="153"/>
      <c r="P29" s="153"/>
      <c r="Q29" s="153"/>
      <c r="R29" s="153"/>
      <c r="S29" s="153"/>
      <c r="T29" s="144"/>
    </row>
    <row r="30" spans="2:24" x14ac:dyDescent="0.25">
      <c r="B30" s="22"/>
      <c r="C30" s="142"/>
      <c r="D30" s="1424"/>
      <c r="E30" s="1424"/>
      <c r="F30" s="1425"/>
      <c r="G30" s="1425"/>
      <c r="H30" s="1425"/>
      <c r="I30" s="151"/>
      <c r="J30" s="151"/>
      <c r="K30" s="151"/>
      <c r="L30" s="1425"/>
      <c r="M30" s="1425"/>
      <c r="N30" s="152"/>
      <c r="O30" s="153"/>
      <c r="P30" s="153"/>
      <c r="Q30" s="153"/>
      <c r="R30" s="153"/>
      <c r="S30" s="153"/>
      <c r="T30" s="144"/>
    </row>
    <row r="31" spans="2:24" ht="15" customHeight="1" x14ac:dyDescent="0.25">
      <c r="B31" s="22"/>
      <c r="C31" s="142"/>
      <c r="D31" s="1424"/>
      <c r="E31" s="1424"/>
      <c r="F31" s="1425"/>
      <c r="G31" s="1425"/>
      <c r="H31" s="1425"/>
      <c r="I31" s="151"/>
      <c r="J31" s="151"/>
      <c r="K31" s="151"/>
      <c r="L31" s="1425"/>
      <c r="M31" s="1425"/>
      <c r="N31" s="152"/>
      <c r="O31" s="153"/>
      <c r="P31" s="153"/>
      <c r="Q31" s="153"/>
      <c r="R31" s="153"/>
      <c r="S31" s="153"/>
      <c r="T31" s="144"/>
    </row>
    <row r="32" spans="2:24" x14ac:dyDescent="0.25">
      <c r="B32" s="22"/>
      <c r="C32" s="142"/>
      <c r="D32" s="1424"/>
      <c r="E32" s="1424"/>
      <c r="F32" s="1425"/>
      <c r="G32" s="1425"/>
      <c r="H32" s="1425"/>
      <c r="I32" s="151"/>
      <c r="J32" s="151"/>
      <c r="K32" s="151"/>
      <c r="L32" s="1425"/>
      <c r="M32" s="1425"/>
      <c r="N32" s="152"/>
      <c r="O32" s="153"/>
      <c r="P32" s="153"/>
      <c r="Q32" s="153"/>
      <c r="R32" s="153"/>
      <c r="S32" s="153"/>
      <c r="T32" s="144"/>
    </row>
    <row r="33" spans="2:20" x14ac:dyDescent="0.25">
      <c r="B33" s="22"/>
      <c r="C33" s="142"/>
      <c r="D33" s="1424"/>
      <c r="E33" s="1424"/>
      <c r="F33" s="1425"/>
      <c r="G33" s="1425"/>
      <c r="H33" s="1425"/>
      <c r="I33" s="151"/>
      <c r="J33" s="151"/>
      <c r="K33" s="151"/>
      <c r="L33" s="1425"/>
      <c r="M33" s="1425"/>
      <c r="N33" s="152"/>
      <c r="O33" s="153"/>
      <c r="P33" s="153"/>
      <c r="Q33" s="153"/>
      <c r="R33" s="153"/>
      <c r="S33" s="153"/>
      <c r="T33" s="144"/>
    </row>
    <row r="34" spans="2:20" x14ac:dyDescent="0.25">
      <c r="B34" s="22"/>
      <c r="C34" s="142"/>
      <c r="D34" s="154"/>
      <c r="E34" s="154"/>
      <c r="F34" s="155"/>
      <c r="G34" s="155"/>
      <c r="H34" s="155"/>
      <c r="I34" s="156"/>
      <c r="J34" s="154"/>
      <c r="K34" s="154"/>
      <c r="L34" s="154"/>
      <c r="M34" s="154"/>
      <c r="N34" s="154"/>
      <c r="O34" s="154"/>
      <c r="P34" s="157"/>
      <c r="Q34" s="157"/>
      <c r="R34" s="157"/>
      <c r="S34" s="157"/>
      <c r="T34" s="144"/>
    </row>
    <row r="35" spans="2:20" ht="16.5" customHeight="1" x14ac:dyDescent="0.25">
      <c r="B35" s="22"/>
      <c r="C35" s="142"/>
      <c r="D35" s="1433" t="s">
        <v>125</v>
      </c>
      <c r="E35" s="1434"/>
      <c r="F35" s="1434"/>
      <c r="G35" s="1434"/>
      <c r="H35" s="1434"/>
      <c r="I35" s="1434"/>
      <c r="J35" s="1434"/>
      <c r="K35" s="1434"/>
      <c r="L35" s="1434"/>
      <c r="M35" s="1434"/>
      <c r="N35" s="1434"/>
      <c r="O35" s="1434"/>
      <c r="P35" s="1434"/>
      <c r="Q35" s="1434"/>
      <c r="R35" s="1434"/>
      <c r="S35" s="1435"/>
      <c r="T35" s="144"/>
    </row>
    <row r="36" spans="2:20" ht="18.75" hidden="1" customHeight="1" x14ac:dyDescent="0.25">
      <c r="B36" s="22"/>
      <c r="C36" s="142"/>
      <c r="D36" s="1436"/>
      <c r="E36" s="1437"/>
      <c r="F36" s="1437"/>
      <c r="G36" s="1437"/>
      <c r="H36" s="1437"/>
      <c r="I36" s="1437"/>
      <c r="J36" s="1437"/>
      <c r="K36" s="1437"/>
      <c r="L36" s="1437"/>
      <c r="M36" s="1437"/>
      <c r="N36" s="1437"/>
      <c r="O36" s="1437"/>
      <c r="P36" s="1437"/>
      <c r="Q36" s="1437"/>
      <c r="R36" s="1437"/>
      <c r="S36" s="1438"/>
      <c r="T36" s="144"/>
    </row>
    <row r="37" spans="2:20" ht="27" customHeight="1" x14ac:dyDescent="0.25">
      <c r="B37" s="22"/>
      <c r="C37" s="142"/>
      <c r="D37" s="22"/>
      <c r="E37" s="22"/>
      <c r="F37" s="22"/>
      <c r="G37" s="22"/>
      <c r="H37" s="1379" t="s">
        <v>164</v>
      </c>
      <c r="I37" s="1379"/>
      <c r="J37" s="22"/>
      <c r="K37" s="22"/>
      <c r="L37" s="1379" t="s">
        <v>56</v>
      </c>
      <c r="M37" s="1379"/>
      <c r="N37" s="22"/>
      <c r="O37" s="22"/>
      <c r="P37" s="1379" t="s">
        <v>65</v>
      </c>
      <c r="Q37" s="1379"/>
      <c r="R37" s="1379"/>
      <c r="S37" s="19" t="s">
        <v>126</v>
      </c>
      <c r="T37" s="144"/>
    </row>
    <row r="38" spans="2:20" ht="15" customHeight="1" x14ac:dyDescent="0.25">
      <c r="B38" s="45"/>
      <c r="C38" s="82"/>
      <c r="D38" s="49"/>
      <c r="E38" s="49"/>
      <c r="F38" s="49"/>
      <c r="G38" s="49"/>
      <c r="H38" s="1378" t="str">
        <f>'[1]Datos Generales'!C16</f>
        <v>Preparado por</v>
      </c>
      <c r="I38" s="1378"/>
      <c r="J38" s="87"/>
      <c r="K38" s="87"/>
      <c r="L38" s="1378" t="str">
        <f>'[1]Datos Generales'!D16</f>
        <v>Revisado por</v>
      </c>
      <c r="M38" s="1378"/>
      <c r="N38" s="84"/>
      <c r="O38" s="84"/>
      <c r="P38" s="1439" t="str">
        <f>'[1]Datos Generales'!E16</f>
        <v>Autorizado por</v>
      </c>
      <c r="Q38" s="1439"/>
      <c r="R38" s="1439"/>
      <c r="S38" s="45"/>
      <c r="T38" s="144"/>
    </row>
    <row r="39" spans="2:20" s="160" customFormat="1" ht="15" customHeight="1" x14ac:dyDescent="0.25">
      <c r="B39" s="49"/>
      <c r="C39" s="158"/>
      <c r="D39" s="49"/>
      <c r="E39" s="49"/>
      <c r="F39" s="49"/>
      <c r="G39" s="49"/>
      <c r="H39" s="1379" t="s">
        <v>127</v>
      </c>
      <c r="I39" s="1379"/>
      <c r="J39" s="49"/>
      <c r="K39" s="49"/>
      <c r="L39" s="1379" t="s">
        <v>58</v>
      </c>
      <c r="M39" s="1379"/>
      <c r="N39" s="49"/>
      <c r="O39" s="49"/>
      <c r="P39" s="1379" t="s">
        <v>128</v>
      </c>
      <c r="Q39" s="1379"/>
      <c r="R39" s="1379"/>
      <c r="S39" s="49"/>
      <c r="T39" s="159"/>
    </row>
    <row r="40" spans="2:20" x14ac:dyDescent="0.25">
      <c r="B40" s="45"/>
      <c r="C40" s="82"/>
      <c r="D40" s="49"/>
      <c r="E40" s="49"/>
      <c r="F40" s="49"/>
      <c r="G40" s="49"/>
      <c r="H40" s="1440" t="str">
        <f>'[1]Datos Generales'!C17</f>
        <v>Puesto que ocupa</v>
      </c>
      <c r="I40" s="1440"/>
      <c r="J40" s="49"/>
      <c r="K40" s="49"/>
      <c r="L40" s="1440" t="str">
        <f>'[1]Datos Generales'!D17</f>
        <v>Puesto que ocupa</v>
      </c>
      <c r="M40" s="1440"/>
      <c r="N40" s="49"/>
      <c r="O40" s="49"/>
      <c r="P40" s="1439" t="str">
        <f>'[1]Datos Generales'!E17</f>
        <v>Puesto que ocupa</v>
      </c>
      <c r="Q40" s="1439"/>
      <c r="R40" s="1439"/>
      <c r="S40" s="45"/>
      <c r="T40" s="144"/>
    </row>
    <row r="41" spans="2:20" ht="11.25" customHeight="1" x14ac:dyDescent="0.25">
      <c r="B41" s="45"/>
      <c r="C41" s="82"/>
      <c r="D41" s="49"/>
      <c r="E41" s="49"/>
      <c r="F41" s="49"/>
      <c r="G41" s="49"/>
      <c r="J41" s="84"/>
      <c r="K41" s="84"/>
      <c r="N41" s="84"/>
      <c r="O41" s="84"/>
      <c r="S41" s="45"/>
      <c r="T41" s="144"/>
    </row>
    <row r="42" spans="2:20" x14ac:dyDescent="0.25">
      <c r="B42" s="45"/>
      <c r="C42" s="82"/>
      <c r="D42" s="49"/>
      <c r="E42" s="49"/>
      <c r="F42" s="49"/>
      <c r="G42" s="49"/>
      <c r="H42" s="1377">
        <v>45841</v>
      </c>
      <c r="I42" s="1377"/>
      <c r="J42" s="45"/>
      <c r="K42" s="45"/>
      <c r="L42" s="1377">
        <v>45845</v>
      </c>
      <c r="M42" s="1377"/>
      <c r="N42" s="45"/>
      <c r="O42" s="45"/>
      <c r="P42" s="1377">
        <f>+L42</f>
        <v>45845</v>
      </c>
      <c r="Q42" s="1377"/>
      <c r="R42" s="1377"/>
      <c r="S42" s="85"/>
      <c r="T42" s="144"/>
    </row>
    <row r="43" spans="2:20" ht="21" customHeight="1" x14ac:dyDescent="0.25">
      <c r="B43" s="22"/>
      <c r="C43" s="142"/>
      <c r="D43" s="161"/>
      <c r="E43" s="161"/>
      <c r="F43" s="161"/>
      <c r="G43" s="161"/>
      <c r="H43" s="1440" t="s">
        <v>60</v>
      </c>
      <c r="I43" s="1440"/>
      <c r="J43" s="22"/>
      <c r="K43" s="22"/>
      <c r="L43" s="1440" t="s">
        <v>61</v>
      </c>
      <c r="M43" s="1440"/>
      <c r="N43" s="22"/>
      <c r="O43" s="22"/>
      <c r="P43" s="1439" t="s">
        <v>62</v>
      </c>
      <c r="Q43" s="1439"/>
      <c r="R43" s="1439"/>
      <c r="S43" s="22"/>
      <c r="T43" s="144"/>
    </row>
    <row r="44" spans="2:20" ht="6.75" customHeight="1" x14ac:dyDescent="0.25">
      <c r="B44" s="22"/>
      <c r="C44" s="142"/>
      <c r="D44" s="161"/>
      <c r="E44" s="161"/>
      <c r="F44" s="161"/>
      <c r="G44" s="161"/>
      <c r="J44" s="84"/>
      <c r="K44" s="84"/>
      <c r="N44" s="84"/>
      <c r="O44" s="84"/>
      <c r="S44" s="22"/>
      <c r="T44" s="144"/>
    </row>
    <row r="45" spans="2:20" hidden="1" x14ac:dyDescent="0.25">
      <c r="B45" s="22"/>
      <c r="C45" s="142"/>
      <c r="D45" s="161"/>
      <c r="E45" s="161"/>
      <c r="F45" s="161"/>
      <c r="G45" s="161"/>
      <c r="J45" s="45"/>
      <c r="K45" s="45"/>
      <c r="N45" s="45"/>
      <c r="O45" s="45"/>
      <c r="S45" s="22"/>
      <c r="T45" s="144"/>
    </row>
    <row r="46" spans="2:20" hidden="1" x14ac:dyDescent="0.25">
      <c r="C46" s="162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93"/>
      <c r="R46" s="149"/>
      <c r="S46" s="149"/>
      <c r="T46" s="163"/>
    </row>
  </sheetData>
  <protectedRanges>
    <protectedRange sqref="H38:H40" name="Rango1_2_1_1"/>
    <protectedRange sqref="M37" name="Rango1_2_1"/>
  </protectedRanges>
  <mergeCells count="86">
    <mergeCell ref="H43:I43"/>
    <mergeCell ref="L43:M43"/>
    <mergeCell ref="P43:R43"/>
    <mergeCell ref="H40:I40"/>
    <mergeCell ref="L40:M40"/>
    <mergeCell ref="P40:R40"/>
    <mergeCell ref="H42:I42"/>
    <mergeCell ref="L42:M42"/>
    <mergeCell ref="P42:R42"/>
    <mergeCell ref="H38:I38"/>
    <mergeCell ref="L38:M38"/>
    <mergeCell ref="P38:R38"/>
    <mergeCell ref="H39:I39"/>
    <mergeCell ref="L39:M39"/>
    <mergeCell ref="P39:R39"/>
    <mergeCell ref="D33:E33"/>
    <mergeCell ref="F33:H33"/>
    <mergeCell ref="L33:M33"/>
    <mergeCell ref="D35:S36"/>
    <mergeCell ref="H37:I37"/>
    <mergeCell ref="L37:M37"/>
    <mergeCell ref="P37:R37"/>
    <mergeCell ref="D31:E31"/>
    <mergeCell ref="F31:H31"/>
    <mergeCell ref="L31:M31"/>
    <mergeCell ref="D32:E32"/>
    <mergeCell ref="F32:H32"/>
    <mergeCell ref="L32:M32"/>
    <mergeCell ref="D29:E29"/>
    <mergeCell ref="F29:H29"/>
    <mergeCell ref="L29:M29"/>
    <mergeCell ref="D30:E30"/>
    <mergeCell ref="F30:H30"/>
    <mergeCell ref="L30:M30"/>
    <mergeCell ref="D27:E27"/>
    <mergeCell ref="F27:H27"/>
    <mergeCell ref="L27:M27"/>
    <mergeCell ref="D28:E28"/>
    <mergeCell ref="F28:H28"/>
    <mergeCell ref="L28:M28"/>
    <mergeCell ref="D25:E25"/>
    <mergeCell ref="F25:H25"/>
    <mergeCell ref="L25:M25"/>
    <mergeCell ref="D26:E26"/>
    <mergeCell ref="F26:H26"/>
    <mergeCell ref="L26:M26"/>
    <mergeCell ref="D23:E23"/>
    <mergeCell ref="F23:H23"/>
    <mergeCell ref="L23:M23"/>
    <mergeCell ref="D24:E24"/>
    <mergeCell ref="F24:H24"/>
    <mergeCell ref="L24:M24"/>
    <mergeCell ref="D21:E21"/>
    <mergeCell ref="F21:H21"/>
    <mergeCell ref="L21:M21"/>
    <mergeCell ref="D22:E22"/>
    <mergeCell ref="F22:H22"/>
    <mergeCell ref="L22:M22"/>
    <mergeCell ref="O17:Q17"/>
    <mergeCell ref="R17:S17"/>
    <mergeCell ref="D19:E19"/>
    <mergeCell ref="F19:H19"/>
    <mergeCell ref="L19:M19"/>
    <mergeCell ref="N17:N18"/>
    <mergeCell ref="D20:E20"/>
    <mergeCell ref="F20:H20"/>
    <mergeCell ref="L20:M20"/>
    <mergeCell ref="D17:E18"/>
    <mergeCell ref="F17:H18"/>
    <mergeCell ref="I17:I18"/>
    <mergeCell ref="J17:K18"/>
    <mergeCell ref="L17:M18"/>
    <mergeCell ref="L9:N9"/>
    <mergeCell ref="G11:I11"/>
    <mergeCell ref="D13:H13"/>
    <mergeCell ref="I13:J13"/>
    <mergeCell ref="D15:F15"/>
    <mergeCell ref="G15:I15"/>
    <mergeCell ref="J15:K15"/>
    <mergeCell ref="N15:P15"/>
    <mergeCell ref="D7:S7"/>
    <mergeCell ref="C2:T2"/>
    <mergeCell ref="C3:T3"/>
    <mergeCell ref="C4:T4"/>
    <mergeCell ref="D5:S5"/>
    <mergeCell ref="D6:S6"/>
  </mergeCells>
  <dataValidations count="3">
    <dataValidation type="list" allowBlank="1" showInputMessage="1" showErrorMessage="1" errorTitle="Entrada no válida" error="Indique según corresponda, si la cuenta está incorporada en el SIGEF" promptTitle="Incorporación al SIGEF" prompt="Indique si la cuenta está incorporada en el SIGEF" sqref="N19:N33" xr:uid="{1694A428-9141-4BB6-823C-E345394EECA6}">
      <formula1>$X$20:$X$21</formula1>
    </dataValidation>
    <dataValidation type="list" allowBlank="1" showInputMessage="1" showErrorMessage="1" errorTitle="Entrada no válida" error="Indique según corresponda, si la entidad está incorporada en el SIGEF" promptTitle="Incorporación al SIGEF" prompt="Indique si la cuneta está incorporada en el SIGEF" sqref="N17:N18" xr:uid="{F577ED7B-0118-44ED-A152-61D6815A6F08}">
      <formula1>$X$20:$X$21</formula1>
    </dataValidation>
    <dataValidation type="list" allowBlank="1" showInputMessage="1" showErrorMessage="1" errorTitle="Entrada no válida" error="Indique el tipo de moneda según la lista desplegable" promptTitle="Tipo de Moneda" prompt="Indique el tipo de moneda" sqref="S15" xr:uid="{5FB711CF-F24A-4AAA-B7EF-CA0FF77C8686}">
      <formula1>$W$7:$W$9</formula1>
    </dataValidation>
  </dataValidations>
  <pageMargins left="0.47" right="0.37" top="0.17" bottom="0.17" header="0.17" footer="0.3"/>
  <pageSetup paperSize="9"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7647-BB19-493F-898C-CD32CD527241}">
  <sheetPr>
    <pageSetUpPr fitToPage="1"/>
  </sheetPr>
  <dimension ref="A1:J50"/>
  <sheetViews>
    <sheetView workbookViewId="0">
      <selection activeCell="K24" sqref="K1:K1048576"/>
    </sheetView>
  </sheetViews>
  <sheetFormatPr baseColWidth="10" defaultRowHeight="15" x14ac:dyDescent="0.25"/>
  <cols>
    <col min="1" max="1" width="0.85546875" customWidth="1"/>
    <col min="2" max="2" width="2.42578125" customWidth="1"/>
    <col min="3" max="3" width="24.85546875" customWidth="1"/>
    <col min="4" max="4" width="12.85546875" customWidth="1"/>
    <col min="6" max="6" width="6.7109375" customWidth="1"/>
    <col min="8" max="8" width="10.28515625" customWidth="1"/>
    <col min="9" max="9" width="13.28515625" customWidth="1"/>
    <col min="10" max="10" width="5" customWidth="1"/>
  </cols>
  <sheetData>
    <row r="1" spans="1:10" x14ac:dyDescent="0.25">
      <c r="A1" s="166"/>
      <c r="B1" s="168"/>
      <c r="C1" s="1451"/>
      <c r="D1" s="1451"/>
      <c r="E1" s="1451"/>
      <c r="F1" s="1451"/>
      <c r="G1" s="1451"/>
      <c r="H1" s="1451"/>
      <c r="I1" s="1451"/>
      <c r="J1" s="144"/>
    </row>
    <row r="2" spans="1:10" x14ac:dyDescent="0.25">
      <c r="A2" s="166"/>
      <c r="B2" s="168"/>
      <c r="C2" s="169"/>
      <c r="D2" s="169"/>
      <c r="E2" s="169"/>
      <c r="F2" s="169"/>
      <c r="G2" s="169"/>
      <c r="H2" s="169"/>
      <c r="I2" s="169"/>
      <c r="J2" s="144"/>
    </row>
    <row r="3" spans="1:10" ht="18.75" x14ac:dyDescent="0.3">
      <c r="A3" s="166"/>
      <c r="B3" s="168"/>
      <c r="C3" s="1452" t="s">
        <v>18</v>
      </c>
      <c r="D3" s="1452"/>
      <c r="E3" s="1452"/>
      <c r="F3" s="1453"/>
      <c r="G3" s="1453"/>
      <c r="H3" s="1453"/>
      <c r="I3" s="1453"/>
      <c r="J3" s="144"/>
    </row>
    <row r="4" spans="1:10" x14ac:dyDescent="0.25">
      <c r="A4" s="166"/>
      <c r="B4" s="168"/>
      <c r="C4" s="1454" t="s">
        <v>129</v>
      </c>
      <c r="D4" s="1454"/>
      <c r="E4" s="1454"/>
      <c r="F4" s="1455"/>
      <c r="G4" s="1455"/>
      <c r="H4" s="1455"/>
      <c r="I4" s="1455"/>
      <c r="J4" s="144"/>
    </row>
    <row r="5" spans="1:10" x14ac:dyDescent="0.25">
      <c r="A5" s="166"/>
      <c r="B5" s="168"/>
      <c r="C5" s="1456" t="s">
        <v>20</v>
      </c>
      <c r="D5" s="1456"/>
      <c r="E5" s="1456"/>
      <c r="F5" s="1457"/>
      <c r="G5" s="1457"/>
      <c r="H5" s="1457"/>
      <c r="I5" s="1457"/>
      <c r="J5" s="144"/>
    </row>
    <row r="6" spans="1:10" x14ac:dyDescent="0.25">
      <c r="A6" s="172"/>
      <c r="B6" s="173"/>
      <c r="C6" s="174" t="s">
        <v>21</v>
      </c>
      <c r="D6" s="1458">
        <v>45838</v>
      </c>
      <c r="E6" s="1458"/>
      <c r="F6" s="175"/>
      <c r="G6" s="261" t="s">
        <v>130</v>
      </c>
      <c r="H6" s="262" t="s">
        <v>8</v>
      </c>
      <c r="I6" s="2"/>
      <c r="J6" s="144"/>
    </row>
    <row r="7" spans="1:10" ht="15.75" x14ac:dyDescent="0.25">
      <c r="A7" s="172"/>
      <c r="B7" s="173"/>
      <c r="C7" s="174" t="s">
        <v>131</v>
      </c>
      <c r="D7" s="1473" t="s">
        <v>4</v>
      </c>
      <c r="E7" s="1473"/>
      <c r="F7" s="1473"/>
      <c r="G7" s="261" t="s">
        <v>25</v>
      </c>
      <c r="H7" s="263" t="s">
        <v>10</v>
      </c>
      <c r="I7" s="176"/>
      <c r="J7" s="144"/>
    </row>
    <row r="8" spans="1:10" ht="15.75" x14ac:dyDescent="0.25">
      <c r="A8" s="172"/>
      <c r="B8" s="173"/>
      <c r="C8" s="174" t="s">
        <v>23</v>
      </c>
      <c r="D8" s="264" t="s">
        <v>6</v>
      </c>
      <c r="E8" s="265"/>
      <c r="F8" s="266"/>
      <c r="G8" s="261" t="s">
        <v>26</v>
      </c>
      <c r="H8" s="263" t="s">
        <v>12</v>
      </c>
      <c r="I8" s="176"/>
      <c r="J8" s="144"/>
    </row>
    <row r="9" spans="1:10" ht="15.75" x14ac:dyDescent="0.25">
      <c r="A9" s="172"/>
      <c r="B9" s="173"/>
      <c r="C9" s="177"/>
      <c r="D9" s="178"/>
      <c r="E9" s="178"/>
      <c r="F9" s="179"/>
      <c r="G9" s="176"/>
      <c r="H9" s="180"/>
      <c r="I9" s="176"/>
      <c r="J9" s="144"/>
    </row>
    <row r="10" spans="1:10" x14ac:dyDescent="0.25">
      <c r="A10" s="166"/>
      <c r="B10" s="168"/>
      <c r="C10" s="181" t="s">
        <v>132</v>
      </c>
      <c r="D10" s="1474"/>
      <c r="E10" s="1475"/>
      <c r="F10" s="169"/>
      <c r="G10" s="2"/>
      <c r="H10" s="182"/>
      <c r="I10" s="171"/>
      <c r="J10" s="144"/>
    </row>
    <row r="11" spans="1:10" ht="15.75" x14ac:dyDescent="0.25">
      <c r="A11" s="183"/>
      <c r="B11" s="184"/>
      <c r="C11" s="185" t="s">
        <v>133</v>
      </c>
      <c r="D11" s="1476" t="s">
        <v>134</v>
      </c>
      <c r="E11" s="1477"/>
      <c r="F11" s="186"/>
      <c r="G11" s="187"/>
      <c r="H11" s="187"/>
      <c r="I11" s="187"/>
      <c r="J11" s="144"/>
    </row>
    <row r="12" spans="1:10" x14ac:dyDescent="0.25">
      <c r="A12" s="166"/>
      <c r="B12" s="168"/>
      <c r="C12" s="1478"/>
      <c r="D12" s="1478"/>
      <c r="E12" s="1478"/>
      <c r="F12" s="1478"/>
      <c r="G12" s="1478"/>
      <c r="H12" s="1478"/>
      <c r="I12" s="1478"/>
      <c r="J12" s="144"/>
    </row>
    <row r="13" spans="1:10" x14ac:dyDescent="0.25">
      <c r="A13" s="166"/>
      <c r="B13" s="168"/>
      <c r="C13" s="1471" t="s">
        <v>135</v>
      </c>
      <c r="D13" s="1471"/>
      <c r="E13" s="1471"/>
      <c r="F13" s="1471"/>
      <c r="G13" s="222" t="s">
        <v>136</v>
      </c>
      <c r="H13" s="1471" t="s">
        <v>137</v>
      </c>
      <c r="I13" s="1471"/>
      <c r="J13" s="144"/>
    </row>
    <row r="14" spans="1:10" x14ac:dyDescent="0.25">
      <c r="A14" s="166"/>
      <c r="B14" s="168"/>
      <c r="C14" s="1459">
        <v>2000</v>
      </c>
      <c r="D14" s="1459"/>
      <c r="E14" s="1459"/>
      <c r="F14" s="1459"/>
      <c r="G14" s="188">
        <v>16</v>
      </c>
      <c r="H14" s="1460">
        <f>+C14*G14</f>
        <v>32000</v>
      </c>
      <c r="I14" s="1460"/>
      <c r="J14" s="144"/>
    </row>
    <row r="15" spans="1:10" x14ac:dyDescent="0.25">
      <c r="A15" s="166"/>
      <c r="B15" s="168"/>
      <c r="C15" s="1459">
        <v>1000</v>
      </c>
      <c r="D15" s="1459"/>
      <c r="E15" s="1459"/>
      <c r="F15" s="1459"/>
      <c r="G15" s="188">
        <v>15</v>
      </c>
      <c r="H15" s="1460">
        <f t="shared" ref="H15:H19" si="0">+C15*G15</f>
        <v>15000</v>
      </c>
      <c r="I15" s="1460"/>
      <c r="J15" s="144"/>
    </row>
    <row r="16" spans="1:10" x14ac:dyDescent="0.25">
      <c r="A16" s="166"/>
      <c r="B16" s="168"/>
      <c r="C16" s="1459">
        <v>500</v>
      </c>
      <c r="D16" s="1459"/>
      <c r="E16" s="1459"/>
      <c r="F16" s="1459"/>
      <c r="G16" s="188">
        <v>36</v>
      </c>
      <c r="H16" s="1460">
        <f t="shared" si="0"/>
        <v>18000</v>
      </c>
      <c r="I16" s="1460"/>
      <c r="J16" s="144"/>
    </row>
    <row r="17" spans="1:10" x14ac:dyDescent="0.25">
      <c r="A17" s="166"/>
      <c r="B17" s="168"/>
      <c r="C17" s="1459">
        <v>200</v>
      </c>
      <c r="D17" s="1459"/>
      <c r="E17" s="1459"/>
      <c r="F17" s="1459"/>
      <c r="G17" s="188">
        <v>15</v>
      </c>
      <c r="H17" s="1460">
        <f t="shared" si="0"/>
        <v>3000</v>
      </c>
      <c r="I17" s="1460"/>
      <c r="J17" s="144"/>
    </row>
    <row r="18" spans="1:10" x14ac:dyDescent="0.25">
      <c r="A18" s="166"/>
      <c r="B18" s="168"/>
      <c r="C18" s="1459">
        <v>100</v>
      </c>
      <c r="D18" s="1459"/>
      <c r="E18" s="1459"/>
      <c r="F18" s="1459"/>
      <c r="G18" s="188">
        <v>84</v>
      </c>
      <c r="H18" s="1460">
        <f t="shared" si="0"/>
        <v>8400</v>
      </c>
      <c r="I18" s="1460"/>
      <c r="J18" s="144"/>
    </row>
    <row r="19" spans="1:10" x14ac:dyDescent="0.25">
      <c r="A19" s="166"/>
      <c r="B19" s="168"/>
      <c r="C19" s="1459">
        <v>50</v>
      </c>
      <c r="D19" s="1459"/>
      <c r="E19" s="1459"/>
      <c r="F19" s="1459"/>
      <c r="G19" s="188">
        <v>2</v>
      </c>
      <c r="H19" s="1460">
        <f t="shared" si="0"/>
        <v>100</v>
      </c>
      <c r="I19" s="1460"/>
      <c r="J19" s="144"/>
    </row>
    <row r="20" spans="1:10" x14ac:dyDescent="0.25">
      <c r="A20" s="166"/>
      <c r="B20" s="168"/>
      <c r="C20" s="1466" t="s">
        <v>138</v>
      </c>
      <c r="D20" s="1466"/>
      <c r="E20" s="1466"/>
      <c r="F20" s="1466"/>
      <c r="G20" s="189">
        <f>SUM(G14:G19)</f>
        <v>168</v>
      </c>
      <c r="H20" s="1470">
        <f>SUM(H14:I19)</f>
        <v>76500</v>
      </c>
      <c r="I20" s="1470"/>
      <c r="J20" s="144"/>
    </row>
    <row r="21" spans="1:10" x14ac:dyDescent="0.25">
      <c r="A21" s="166"/>
      <c r="B21" s="168"/>
      <c r="C21" s="170"/>
      <c r="D21" s="170"/>
      <c r="E21" s="170"/>
      <c r="F21" s="170"/>
      <c r="G21" s="170"/>
      <c r="H21" s="190"/>
      <c r="I21" s="190"/>
      <c r="J21" s="144"/>
    </row>
    <row r="22" spans="1:10" x14ac:dyDescent="0.25">
      <c r="A22" s="166"/>
      <c r="B22" s="168"/>
      <c r="C22" s="1471" t="s">
        <v>139</v>
      </c>
      <c r="D22" s="1471"/>
      <c r="E22" s="1471"/>
      <c r="F22" s="1471"/>
      <c r="G22" s="222" t="s">
        <v>136</v>
      </c>
      <c r="H22" s="1472" t="s">
        <v>137</v>
      </c>
      <c r="I22" s="1472"/>
      <c r="J22" s="144"/>
    </row>
    <row r="23" spans="1:10" x14ac:dyDescent="0.25">
      <c r="A23" s="166"/>
      <c r="B23" s="168"/>
      <c r="C23" s="1459">
        <v>25</v>
      </c>
      <c r="D23" s="1459"/>
      <c r="E23" s="1459"/>
      <c r="F23" s="1459"/>
      <c r="G23" s="188">
        <v>0</v>
      </c>
      <c r="H23" s="1460">
        <f>+C23*G23</f>
        <v>0</v>
      </c>
      <c r="I23" s="1460"/>
      <c r="J23" s="144"/>
    </row>
    <row r="24" spans="1:10" x14ac:dyDescent="0.25">
      <c r="A24" s="166"/>
      <c r="B24" s="168"/>
      <c r="C24" s="1459">
        <v>10</v>
      </c>
      <c r="D24" s="1459"/>
      <c r="E24" s="1459"/>
      <c r="F24" s="1459"/>
      <c r="G24" s="188">
        <v>4</v>
      </c>
      <c r="H24" s="1460">
        <f>+C24*G24</f>
        <v>40</v>
      </c>
      <c r="I24" s="1460"/>
      <c r="J24" s="144"/>
    </row>
    <row r="25" spans="1:10" x14ac:dyDescent="0.25">
      <c r="A25" s="166"/>
      <c r="B25" s="168"/>
      <c r="C25" s="1459">
        <v>5</v>
      </c>
      <c r="D25" s="1459"/>
      <c r="E25" s="1459"/>
      <c r="F25" s="1459"/>
      <c r="G25" s="188">
        <v>8</v>
      </c>
      <c r="H25" s="1460">
        <f>+C25*G25</f>
        <v>40</v>
      </c>
      <c r="I25" s="1460"/>
      <c r="J25" s="144"/>
    </row>
    <row r="26" spans="1:10" x14ac:dyDescent="0.25">
      <c r="A26" s="166"/>
      <c r="B26" s="168"/>
      <c r="C26" s="1459">
        <v>1</v>
      </c>
      <c r="D26" s="1459"/>
      <c r="E26" s="1459"/>
      <c r="F26" s="1459"/>
      <c r="G26" s="188">
        <v>3</v>
      </c>
      <c r="H26" s="1460">
        <f>+C26*G26</f>
        <v>3</v>
      </c>
      <c r="I26" s="1460"/>
      <c r="J26" s="144"/>
    </row>
    <row r="27" spans="1:10" x14ac:dyDescent="0.25">
      <c r="A27" s="166"/>
      <c r="B27" s="168"/>
      <c r="C27" s="1466" t="s">
        <v>140</v>
      </c>
      <c r="D27" s="1466"/>
      <c r="E27" s="1466"/>
      <c r="F27" s="1466"/>
      <c r="G27" s="191">
        <f>SUM(G23:G26)</f>
        <v>15</v>
      </c>
      <c r="H27" s="1467">
        <f>SUM(H23:I26)</f>
        <v>83</v>
      </c>
      <c r="I27" s="1467"/>
      <c r="J27" s="144"/>
    </row>
    <row r="28" spans="1:10" x14ac:dyDescent="0.25">
      <c r="A28" s="166"/>
      <c r="B28" s="168"/>
      <c r="C28" s="1466" t="s">
        <v>141</v>
      </c>
      <c r="D28" s="1466"/>
      <c r="E28" s="1466"/>
      <c r="F28" s="1466"/>
      <c r="G28" s="224">
        <f>+G20+G27</f>
        <v>183</v>
      </c>
      <c r="H28" s="1468">
        <f>H20+H27</f>
        <v>76583</v>
      </c>
      <c r="I28" s="1469"/>
      <c r="J28" s="144"/>
    </row>
    <row r="29" spans="1:10" x14ac:dyDescent="0.25">
      <c r="A29" s="166"/>
      <c r="B29" s="168"/>
      <c r="C29" s="192"/>
      <c r="D29" s="192"/>
      <c r="E29" s="192"/>
      <c r="F29" s="192"/>
      <c r="G29" s="193"/>
      <c r="H29" s="1481"/>
      <c r="I29" s="1481"/>
      <c r="J29" s="144"/>
    </row>
    <row r="30" spans="1:10" x14ac:dyDescent="0.25">
      <c r="A30" s="166"/>
      <c r="B30" s="168"/>
      <c r="C30" s="1462" t="s">
        <v>165</v>
      </c>
      <c r="D30" s="1463"/>
      <c r="E30" s="1463"/>
      <c r="F30" s="1463"/>
      <c r="G30" s="1464"/>
      <c r="H30" s="1465">
        <v>92404.24</v>
      </c>
      <c r="I30" s="1465"/>
      <c r="J30" s="144"/>
    </row>
    <row r="31" spans="1:10" x14ac:dyDescent="0.25">
      <c r="A31" s="166"/>
      <c r="B31" s="168"/>
      <c r="C31" s="1462" t="s">
        <v>166</v>
      </c>
      <c r="D31" s="1463"/>
      <c r="E31" s="1463"/>
      <c r="F31" s="1463"/>
      <c r="G31" s="1464"/>
      <c r="H31" s="1461">
        <v>31014</v>
      </c>
      <c r="I31" s="1461"/>
      <c r="J31" s="144"/>
    </row>
    <row r="32" spans="1:10" x14ac:dyDescent="0.25">
      <c r="A32" s="166"/>
      <c r="B32" s="168"/>
      <c r="C32" s="1447" t="s">
        <v>142</v>
      </c>
      <c r="D32" s="1448"/>
      <c r="E32" s="1448"/>
      <c r="F32" s="1448"/>
      <c r="G32" s="1449"/>
      <c r="H32" s="1461">
        <v>0</v>
      </c>
      <c r="I32" s="1461"/>
      <c r="J32" s="144"/>
    </row>
    <row r="33" spans="1:10" x14ac:dyDescent="0.25">
      <c r="A33" s="166"/>
      <c r="B33" s="168"/>
      <c r="C33" s="1482" t="s">
        <v>143</v>
      </c>
      <c r="D33" s="1482"/>
      <c r="E33" s="1482"/>
      <c r="F33" s="1482"/>
      <c r="G33" s="1482"/>
      <c r="H33" s="1483">
        <f>+H30+H31+H28</f>
        <v>200001.24</v>
      </c>
      <c r="I33" s="1483"/>
      <c r="J33" s="144"/>
    </row>
    <row r="34" spans="1:10" x14ac:dyDescent="0.25">
      <c r="A34" s="166"/>
      <c r="B34" s="168"/>
      <c r="C34" s="195"/>
      <c r="D34" s="195"/>
      <c r="E34" s="195"/>
      <c r="F34" s="195"/>
      <c r="G34" s="196"/>
      <c r="H34" s="197"/>
      <c r="I34" s="198"/>
      <c r="J34" s="144"/>
    </row>
    <row r="35" spans="1:10" x14ac:dyDescent="0.25">
      <c r="A35" s="166"/>
      <c r="B35" s="168"/>
      <c r="C35" s="195"/>
      <c r="D35" s="195"/>
      <c r="E35" s="195"/>
      <c r="F35" s="195"/>
      <c r="G35" s="223" t="s">
        <v>144</v>
      </c>
      <c r="H35" s="1479" t="s">
        <v>145</v>
      </c>
      <c r="I35" s="1480"/>
      <c r="J35" s="144"/>
    </row>
    <row r="36" spans="1:10" ht="42.75" customHeight="1" x14ac:dyDescent="0.25">
      <c r="A36" s="166"/>
      <c r="B36" s="168"/>
      <c r="C36" s="1447" t="s">
        <v>146</v>
      </c>
      <c r="D36" s="1448"/>
      <c r="E36" s="1448"/>
      <c r="F36" s="1449"/>
      <c r="G36" s="194">
        <v>200000</v>
      </c>
      <c r="H36" s="1450" t="s">
        <v>34</v>
      </c>
      <c r="I36" s="1450"/>
      <c r="J36" s="144"/>
    </row>
    <row r="37" spans="1:10" x14ac:dyDescent="0.25">
      <c r="A37" s="166"/>
      <c r="B37" s="168"/>
      <c r="C37" s="1447" t="s">
        <v>147</v>
      </c>
      <c r="D37" s="1448"/>
      <c r="E37" s="1448"/>
      <c r="F37" s="1449"/>
      <c r="G37" s="194">
        <v>200001.24</v>
      </c>
      <c r="H37" s="1450"/>
      <c r="I37" s="1450"/>
      <c r="J37" s="144"/>
    </row>
    <row r="38" spans="1:10" x14ac:dyDescent="0.25">
      <c r="A38" s="166"/>
      <c r="B38" s="168"/>
      <c r="C38" s="1447" t="s">
        <v>148</v>
      </c>
      <c r="D38" s="1448"/>
      <c r="E38" s="1448"/>
      <c r="F38" s="1449"/>
      <c r="G38" s="194">
        <f>G36-G37</f>
        <v>-1.2399999999906868</v>
      </c>
      <c r="H38" s="1450"/>
      <c r="I38" s="1450"/>
      <c r="J38" s="144"/>
    </row>
    <row r="39" spans="1:10" ht="15.75" x14ac:dyDescent="0.25">
      <c r="A39" s="166"/>
      <c r="B39" s="168"/>
      <c r="C39" s="199" t="s">
        <v>149</v>
      </c>
      <c r="D39" s="199"/>
      <c r="E39" s="199"/>
      <c r="F39" s="199"/>
      <c r="G39" s="196"/>
      <c r="H39" s="1441"/>
      <c r="I39" s="1441"/>
      <c r="J39" s="144"/>
    </row>
    <row r="40" spans="1:10" x14ac:dyDescent="0.25">
      <c r="A40" s="166"/>
      <c r="B40" s="168"/>
      <c r="C40" s="1442" t="s">
        <v>167</v>
      </c>
      <c r="D40" s="1442"/>
      <c r="E40" s="1442"/>
      <c r="F40" s="1442"/>
      <c r="G40" s="1442"/>
      <c r="H40" s="1442"/>
      <c r="I40" s="1442"/>
      <c r="J40" s="144"/>
    </row>
    <row r="41" spans="1:10" x14ac:dyDescent="0.25">
      <c r="A41" s="166"/>
      <c r="B41" s="168"/>
      <c r="C41" s="267"/>
      <c r="D41" s="267"/>
      <c r="E41" s="267"/>
      <c r="F41" s="267"/>
      <c r="G41" s="267"/>
      <c r="H41" s="267"/>
      <c r="I41" s="267"/>
      <c r="J41" s="144"/>
    </row>
    <row r="42" spans="1:10" x14ac:dyDescent="0.25">
      <c r="A42" s="200"/>
      <c r="B42" s="201"/>
      <c r="C42" s="268" t="s">
        <v>150</v>
      </c>
      <c r="D42" s="269"/>
      <c r="E42" s="1443" t="s">
        <v>56</v>
      </c>
      <c r="F42" s="1443"/>
      <c r="G42" s="269"/>
      <c r="H42" s="1444" t="s">
        <v>65</v>
      </c>
      <c r="I42" s="1444"/>
      <c r="J42" s="203"/>
    </row>
    <row r="43" spans="1:10" x14ac:dyDescent="0.25">
      <c r="A43" s="204"/>
      <c r="B43" s="205"/>
      <c r="C43" s="270" t="s">
        <v>151</v>
      </c>
      <c r="D43" s="271"/>
      <c r="E43" s="1445" t="s">
        <v>2196</v>
      </c>
      <c r="F43" s="1445"/>
      <c r="G43" s="269"/>
      <c r="H43" s="1446" t="s">
        <v>16</v>
      </c>
      <c r="I43" s="1446"/>
      <c r="J43" s="203"/>
    </row>
    <row r="44" spans="1:10" x14ac:dyDescent="0.25">
      <c r="A44" s="204"/>
      <c r="B44" s="205"/>
      <c r="C44" s="206"/>
      <c r="D44" s="207"/>
      <c r="E44" s="1484"/>
      <c r="F44" s="1484"/>
      <c r="G44" s="202"/>
      <c r="H44" s="1485"/>
      <c r="I44" s="1485"/>
      <c r="J44" s="203"/>
    </row>
    <row r="45" spans="1:10" x14ac:dyDescent="0.25">
      <c r="A45" s="204"/>
      <c r="B45" s="205"/>
      <c r="C45" s="208" t="s">
        <v>152</v>
      </c>
      <c r="D45" s="209"/>
      <c r="E45" s="1486" t="s">
        <v>2197</v>
      </c>
      <c r="F45" s="1486"/>
      <c r="G45" s="202"/>
      <c r="H45" s="1486" t="s">
        <v>128</v>
      </c>
      <c r="I45" s="1486"/>
      <c r="J45" s="203"/>
    </row>
    <row r="46" spans="1:10" x14ac:dyDescent="0.25">
      <c r="A46" s="210"/>
      <c r="B46" s="211"/>
      <c r="C46" s="206"/>
      <c r="D46" s="212"/>
      <c r="E46" s="1487" t="str">
        <f>'[1]Datos Generales'!C17</f>
        <v>Puesto que ocupa</v>
      </c>
      <c r="F46" s="1487"/>
      <c r="G46" s="272"/>
      <c r="H46" s="1488" t="str">
        <f>'[1]Datos Generales'!D17</f>
        <v>Puesto que ocupa</v>
      </c>
      <c r="I46" s="1488"/>
      <c r="J46" s="213"/>
    </row>
    <row r="47" spans="1:10" x14ac:dyDescent="0.25">
      <c r="A47" s="214"/>
      <c r="B47" s="215"/>
      <c r="C47" s="216"/>
      <c r="D47" s="209"/>
      <c r="E47" s="1489">
        <v>45839</v>
      </c>
      <c r="F47" s="1489"/>
      <c r="G47" s="269"/>
      <c r="H47" s="1489">
        <v>45840</v>
      </c>
      <c r="I47" s="1489"/>
      <c r="J47" s="144"/>
    </row>
    <row r="48" spans="1:10" ht="1.5" customHeight="1" x14ac:dyDescent="0.25">
      <c r="A48" s="214"/>
      <c r="B48" s="215"/>
      <c r="C48" s="206"/>
      <c r="D48" s="212"/>
      <c r="E48" s="1487" t="s">
        <v>60</v>
      </c>
      <c r="F48" s="1487"/>
      <c r="G48" s="272"/>
      <c r="H48" s="1488" t="s">
        <v>62</v>
      </c>
      <c r="I48" s="1488"/>
      <c r="J48" s="144"/>
    </row>
    <row r="49" spans="1:10" ht="44.25" customHeight="1" x14ac:dyDescent="0.25">
      <c r="A49" s="217"/>
      <c r="B49" s="218"/>
      <c r="C49" s="1490" t="s">
        <v>154</v>
      </c>
      <c r="D49" s="1490"/>
      <c r="E49" s="1490"/>
      <c r="F49" s="1490"/>
      <c r="G49" s="1490"/>
      <c r="H49" s="1490"/>
      <c r="I49" s="1490"/>
      <c r="J49" s="144"/>
    </row>
    <row r="50" spans="1:10" x14ac:dyDescent="0.25">
      <c r="A50" s="166"/>
      <c r="B50" s="219"/>
      <c r="C50" s="220"/>
      <c r="D50" s="220"/>
      <c r="E50" s="220"/>
      <c r="F50" s="220"/>
      <c r="G50" s="220"/>
      <c r="H50" s="220"/>
      <c r="I50" s="221" t="s">
        <v>153</v>
      </c>
      <c r="J50" s="163"/>
    </row>
  </sheetData>
  <protectedRanges>
    <protectedRange sqref="F42" name="Rango1_2_1"/>
  </protectedRanges>
  <mergeCells count="72">
    <mergeCell ref="E47:F47"/>
    <mergeCell ref="H47:I47"/>
    <mergeCell ref="E48:F48"/>
    <mergeCell ref="H48:I48"/>
    <mergeCell ref="C49:I49"/>
    <mergeCell ref="E44:F44"/>
    <mergeCell ref="H44:I44"/>
    <mergeCell ref="E45:F45"/>
    <mergeCell ref="H45:I45"/>
    <mergeCell ref="E46:F46"/>
    <mergeCell ref="H46:I46"/>
    <mergeCell ref="H25:I25"/>
    <mergeCell ref="C26:F26"/>
    <mergeCell ref="H35:I35"/>
    <mergeCell ref="H29:I29"/>
    <mergeCell ref="C33:G33"/>
    <mergeCell ref="H33:I33"/>
    <mergeCell ref="C14:F14"/>
    <mergeCell ref="H14:I14"/>
    <mergeCell ref="C15:F15"/>
    <mergeCell ref="H15:I15"/>
    <mergeCell ref="D7:F7"/>
    <mergeCell ref="D10:E10"/>
    <mergeCell ref="D11:E11"/>
    <mergeCell ref="C12:I12"/>
    <mergeCell ref="C13:F13"/>
    <mergeCell ref="H13:I13"/>
    <mergeCell ref="C16:F16"/>
    <mergeCell ref="H16:I16"/>
    <mergeCell ref="C17:F17"/>
    <mergeCell ref="H17:I17"/>
    <mergeCell ref="C18:F18"/>
    <mergeCell ref="H18:I18"/>
    <mergeCell ref="C19:F19"/>
    <mergeCell ref="H19:I19"/>
    <mergeCell ref="C20:F20"/>
    <mergeCell ref="H20:I20"/>
    <mergeCell ref="C22:F22"/>
    <mergeCell ref="H22:I22"/>
    <mergeCell ref="C23:F23"/>
    <mergeCell ref="H23:I23"/>
    <mergeCell ref="C24:F24"/>
    <mergeCell ref="C32:G32"/>
    <mergeCell ref="H32:I32"/>
    <mergeCell ref="C30:G30"/>
    <mergeCell ref="H30:I30"/>
    <mergeCell ref="C31:G31"/>
    <mergeCell ref="H31:I31"/>
    <mergeCell ref="H26:I26"/>
    <mergeCell ref="C27:F27"/>
    <mergeCell ref="H27:I27"/>
    <mergeCell ref="C28:F28"/>
    <mergeCell ref="H28:I28"/>
    <mergeCell ref="H24:I24"/>
    <mergeCell ref="C25:F25"/>
    <mergeCell ref="C1:I1"/>
    <mergeCell ref="C3:I3"/>
    <mergeCell ref="C4:I4"/>
    <mergeCell ref="C5:I5"/>
    <mergeCell ref="D6:E6"/>
    <mergeCell ref="C36:F36"/>
    <mergeCell ref="H36:I36"/>
    <mergeCell ref="C37:F37"/>
    <mergeCell ref="H37:I37"/>
    <mergeCell ref="C38:F38"/>
    <mergeCell ref="H38:I38"/>
    <mergeCell ref="H39:I39"/>
    <mergeCell ref="C40:I40"/>
    <mergeCell ref="E42:F42"/>
    <mergeCell ref="H42:I42"/>
    <mergeCell ref="E43:F43"/>
    <mergeCell ref="H43:I43"/>
  </mergeCells>
  <dataValidations disablePrompts="1" count="2">
    <dataValidation type="list" allowBlank="1" showInputMessage="1" showErrorMessage="1" errorTitle="Entrada no válida" error="Seleccione el tipo de moneda según la lista desplegable" promptTitle="Seleccione el tipo de moneda" sqref="H36:I38" xr:uid="{19EA9534-4907-4773-A88C-6019934F80B1}">
      <formula1>$M$35:$M$37</formula1>
    </dataValidation>
    <dataValidation type="list" allowBlank="1" showInputMessage="1" showErrorMessage="1" errorTitle="Entrada no válida" error="Seleecione el tipo de caja según la lista desplegable" promptTitle="Tipo de caja" prompt="Seleccione el tipo de caja" sqref="D11:E11" xr:uid="{C06A4167-2210-4709-B135-7249E9526CCA}">
      <formula1>$M$8:$M$9</formula1>
    </dataValidation>
  </dataValidations>
  <pageMargins left="0.41" right="0.7" top="0.17" bottom="0.4" header="0.17" footer="0.45"/>
  <pageSetup paperSize="9" scale="9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1B5A-DE9B-4A63-96C6-B0D05C24FAF9}">
  <sheetPr>
    <pageSetUpPr fitToPage="1"/>
  </sheetPr>
  <dimension ref="A1:L40"/>
  <sheetViews>
    <sheetView workbookViewId="0">
      <selection activeCell="M1" sqref="M1:M1048576"/>
    </sheetView>
  </sheetViews>
  <sheetFormatPr baseColWidth="10" defaultRowHeight="15" x14ac:dyDescent="0.25"/>
  <cols>
    <col min="1" max="1" width="4.7109375" customWidth="1"/>
    <col min="2" max="2" width="2.28515625" customWidth="1"/>
    <col min="3" max="3" width="8.85546875" customWidth="1"/>
    <col min="5" max="5" width="5.42578125" customWidth="1"/>
    <col min="7" max="7" width="14" customWidth="1"/>
    <col min="8" max="8" width="9.5703125" customWidth="1"/>
    <col min="9" max="9" width="5.28515625" customWidth="1"/>
    <col min="10" max="10" width="10.28515625" customWidth="1"/>
    <col min="11" max="11" width="9.140625" customWidth="1"/>
    <col min="12" max="12" width="3.140625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22"/>
      <c r="B2" s="273"/>
      <c r="C2" s="274"/>
      <c r="D2" s="274"/>
      <c r="E2" s="274"/>
      <c r="F2" s="274"/>
      <c r="G2" s="274"/>
      <c r="H2" s="274"/>
      <c r="I2" s="274"/>
      <c r="J2" s="274"/>
      <c r="K2" s="274"/>
      <c r="L2" s="275"/>
    </row>
    <row r="3" spans="1:12" x14ac:dyDescent="0.25">
      <c r="A3" s="22"/>
      <c r="B3" s="142"/>
      <c r="C3" s="22"/>
      <c r="D3" s="22"/>
      <c r="E3" s="22"/>
      <c r="F3" s="22"/>
      <c r="G3" s="22"/>
      <c r="H3" s="22"/>
      <c r="I3" s="22"/>
      <c r="J3" s="22"/>
      <c r="K3" s="22"/>
      <c r="L3" s="225"/>
    </row>
    <row r="4" spans="1:12" x14ac:dyDescent="0.25">
      <c r="A4" s="22"/>
      <c r="B4" s="142"/>
      <c r="C4" s="22"/>
      <c r="D4" s="22"/>
      <c r="E4" s="22"/>
      <c r="F4" s="22"/>
      <c r="G4" s="22"/>
      <c r="H4" s="22"/>
      <c r="I4" s="22"/>
      <c r="J4" s="22"/>
      <c r="K4" s="22"/>
      <c r="L4" s="225"/>
    </row>
    <row r="5" spans="1:12" ht="18.75" x14ac:dyDescent="0.3">
      <c r="A5" s="22"/>
      <c r="B5" s="142"/>
      <c r="C5" s="1407" t="s">
        <v>18</v>
      </c>
      <c r="D5" s="1491"/>
      <c r="E5" s="1491"/>
      <c r="F5" s="1491"/>
      <c r="G5" s="1491"/>
      <c r="H5" s="1491"/>
      <c r="I5" s="1491"/>
      <c r="J5" s="1491"/>
      <c r="K5" s="1491"/>
      <c r="L5" s="225"/>
    </row>
    <row r="6" spans="1:12" ht="15.75" x14ac:dyDescent="0.25">
      <c r="A6" s="22"/>
      <c r="B6" s="142"/>
      <c r="C6" s="1492" t="s">
        <v>155</v>
      </c>
      <c r="D6" s="1492"/>
      <c r="E6" s="1493"/>
      <c r="F6" s="1493"/>
      <c r="G6" s="1493"/>
      <c r="H6" s="1493"/>
      <c r="I6" s="1493"/>
      <c r="J6" s="1493"/>
      <c r="K6" s="1493"/>
      <c r="L6" s="225"/>
    </row>
    <row r="7" spans="1:12" ht="15.75" x14ac:dyDescent="0.25">
      <c r="A7" s="22"/>
      <c r="B7" s="142"/>
      <c r="C7" s="1494" t="s">
        <v>20</v>
      </c>
      <c r="D7" s="1494"/>
      <c r="E7" s="1495"/>
      <c r="F7" s="1495"/>
      <c r="G7" s="1495"/>
      <c r="H7" s="1495"/>
      <c r="I7" s="1495"/>
      <c r="J7" s="1495"/>
      <c r="K7" s="1495"/>
      <c r="L7" s="225"/>
    </row>
    <row r="8" spans="1:12" ht="15.75" x14ac:dyDescent="0.25">
      <c r="A8" s="22"/>
      <c r="B8" s="226"/>
      <c r="C8" s="227"/>
      <c r="D8" s="276" t="s">
        <v>21</v>
      </c>
      <c r="E8" s="1496">
        <f>+'[2]Datos Generales'!C6</f>
        <v>45838</v>
      </c>
      <c r="F8" s="1497"/>
      <c r="G8" s="1498"/>
      <c r="H8" s="227"/>
      <c r="I8" s="227"/>
      <c r="J8" s="227"/>
      <c r="K8" s="227"/>
      <c r="L8" s="225"/>
    </row>
    <row r="9" spans="1:12" ht="15.75" x14ac:dyDescent="0.25">
      <c r="A9" s="22"/>
      <c r="B9" s="226"/>
      <c r="C9" s="227"/>
      <c r="D9" s="228"/>
      <c r="E9" s="88"/>
      <c r="F9" s="88"/>
      <c r="G9" s="88"/>
      <c r="H9" s="227"/>
      <c r="I9" s="227"/>
      <c r="J9" s="227"/>
      <c r="K9" s="227"/>
      <c r="L9" s="225"/>
    </row>
    <row r="10" spans="1:12" ht="15.75" x14ac:dyDescent="0.25">
      <c r="A10" s="22"/>
      <c r="B10" s="226"/>
      <c r="C10" s="1499" t="s">
        <v>131</v>
      </c>
      <c r="D10" s="1499"/>
      <c r="E10" s="1500" t="str">
        <f>+'[1]Datos Generales'!C7</f>
        <v>DIGESETT</v>
      </c>
      <c r="F10" s="1500"/>
      <c r="G10" s="1500"/>
      <c r="H10" s="1500"/>
      <c r="I10" s="1500"/>
      <c r="J10" s="1500"/>
      <c r="K10" s="1500"/>
      <c r="L10" s="225"/>
    </row>
    <row r="11" spans="1:12" x14ac:dyDescent="0.25">
      <c r="A11" s="22"/>
      <c r="B11" s="229"/>
      <c r="C11" s="83"/>
      <c r="D11" s="83"/>
      <c r="E11" s="83"/>
      <c r="F11" s="83"/>
      <c r="G11" s="83"/>
      <c r="H11" s="83"/>
      <c r="I11" s="83"/>
      <c r="J11" s="83"/>
      <c r="K11" s="83"/>
      <c r="L11" s="225"/>
    </row>
    <row r="12" spans="1:12" ht="15.75" x14ac:dyDescent="0.25">
      <c r="A12" s="22"/>
      <c r="B12" s="229"/>
      <c r="C12" s="228" t="s">
        <v>23</v>
      </c>
      <c r="D12" s="230" t="str">
        <f>+'[1]Datos Generales'!C8</f>
        <v>0202</v>
      </c>
      <c r="E12" s="83"/>
      <c r="F12" s="37" t="s">
        <v>130</v>
      </c>
      <c r="G12" s="230" t="str">
        <f>+'[1]Datos Generales'!C9</f>
        <v>02</v>
      </c>
      <c r="H12" s="37" t="s">
        <v>25</v>
      </c>
      <c r="I12" s="230" t="str">
        <f>+'[1]Datos Generales'!C10</f>
        <v>01</v>
      </c>
      <c r="J12" s="37" t="s">
        <v>26</v>
      </c>
      <c r="K12" s="230" t="str">
        <f>+'[1]Datos Generales'!C11</f>
        <v>0005</v>
      </c>
      <c r="L12" s="225"/>
    </row>
    <row r="13" spans="1:12" ht="15.75" x14ac:dyDescent="0.25">
      <c r="A13" s="22"/>
      <c r="B13" s="142"/>
      <c r="C13" s="77"/>
      <c r="D13" s="77"/>
      <c r="E13" s="22"/>
      <c r="F13" s="22"/>
      <c r="G13" s="22"/>
      <c r="H13" s="22"/>
      <c r="I13" s="22"/>
      <c r="J13" s="22"/>
      <c r="K13" s="22"/>
      <c r="L13" s="225"/>
    </row>
    <row r="14" spans="1:12" x14ac:dyDescent="0.25">
      <c r="A14" s="22"/>
      <c r="B14" s="142"/>
      <c r="C14" s="1405"/>
      <c r="D14" s="1405"/>
      <c r="E14" s="1405"/>
      <c r="F14" s="1405"/>
      <c r="G14" s="1405"/>
      <c r="H14" s="1405"/>
      <c r="I14" s="1405"/>
      <c r="J14" s="1405"/>
      <c r="K14" s="1405"/>
      <c r="L14" s="225"/>
    </row>
    <row r="15" spans="1:12" x14ac:dyDescent="0.25">
      <c r="A15" s="22"/>
      <c r="B15" s="142"/>
      <c r="C15" s="1426" t="s">
        <v>156</v>
      </c>
      <c r="D15" s="1426"/>
      <c r="E15" s="1426"/>
      <c r="F15" s="164" t="s">
        <v>112</v>
      </c>
      <c r="G15" s="1426" t="s">
        <v>157</v>
      </c>
      <c r="H15" s="1426"/>
      <c r="I15" s="1426"/>
      <c r="J15" s="1426" t="s">
        <v>144</v>
      </c>
      <c r="K15" s="1426"/>
      <c r="L15" s="225"/>
    </row>
    <row r="16" spans="1:12" x14ac:dyDescent="0.25">
      <c r="A16" s="22"/>
      <c r="B16" s="142"/>
      <c r="C16" s="1501">
        <v>40637</v>
      </c>
      <c r="D16" s="1502"/>
      <c r="E16" s="1503"/>
      <c r="F16" s="231" t="s">
        <v>168</v>
      </c>
      <c r="G16" s="1501" t="s">
        <v>169</v>
      </c>
      <c r="H16" s="1502"/>
      <c r="I16" s="1503"/>
      <c r="J16" s="1504">
        <v>201101.7</v>
      </c>
      <c r="K16" s="1505"/>
      <c r="L16" s="225"/>
    </row>
    <row r="17" spans="1:12" x14ac:dyDescent="0.25">
      <c r="A17" s="22"/>
      <c r="B17" s="142"/>
      <c r="C17" s="1501"/>
      <c r="D17" s="1502"/>
      <c r="E17" s="1503"/>
      <c r="F17" s="231"/>
      <c r="G17" s="1501"/>
      <c r="H17" s="1502"/>
      <c r="I17" s="1503"/>
      <c r="J17" s="1504"/>
      <c r="K17" s="1505"/>
      <c r="L17" s="225"/>
    </row>
    <row r="18" spans="1:12" x14ac:dyDescent="0.25">
      <c r="A18" s="22"/>
      <c r="B18" s="142"/>
      <c r="C18" s="1501"/>
      <c r="D18" s="1502"/>
      <c r="E18" s="1503"/>
      <c r="F18" s="231"/>
      <c r="G18" s="1501"/>
      <c r="H18" s="1502"/>
      <c r="I18" s="1503"/>
      <c r="J18" s="1504">
        <v>0</v>
      </c>
      <c r="K18" s="1505"/>
      <c r="L18" s="225"/>
    </row>
    <row r="19" spans="1:12" x14ac:dyDescent="0.25">
      <c r="A19" s="22"/>
      <c r="B19" s="142"/>
      <c r="C19" s="1501"/>
      <c r="D19" s="1502"/>
      <c r="E19" s="1503"/>
      <c r="F19" s="231"/>
      <c r="G19" s="1501"/>
      <c r="H19" s="1502"/>
      <c r="I19" s="1503"/>
      <c r="J19" s="1504">
        <v>0</v>
      </c>
      <c r="K19" s="1505"/>
      <c r="L19" s="225"/>
    </row>
    <row r="20" spans="1:12" x14ac:dyDescent="0.25">
      <c r="A20" s="22"/>
      <c r="B20" s="142"/>
      <c r="C20" s="1506"/>
      <c r="D20" s="1507"/>
      <c r="E20" s="1508"/>
      <c r="F20" s="231"/>
      <c r="G20" s="1501"/>
      <c r="H20" s="1502"/>
      <c r="I20" s="1503"/>
      <c r="J20" s="1504">
        <v>0</v>
      </c>
      <c r="K20" s="1505"/>
      <c r="L20" s="225"/>
    </row>
    <row r="21" spans="1:12" x14ac:dyDescent="0.25">
      <c r="A21" s="22"/>
      <c r="B21" s="142"/>
      <c r="C21" s="1501"/>
      <c r="D21" s="1502"/>
      <c r="E21" s="1503"/>
      <c r="F21" s="232"/>
      <c r="G21" s="1501"/>
      <c r="H21" s="1502"/>
      <c r="I21" s="1503"/>
      <c r="J21" s="1504">
        <v>0</v>
      </c>
      <c r="K21" s="1505"/>
      <c r="L21" s="225"/>
    </row>
    <row r="22" spans="1:12" x14ac:dyDescent="0.25">
      <c r="A22" s="22"/>
      <c r="B22" s="142"/>
      <c r="C22" s="1509"/>
      <c r="D22" s="1510"/>
      <c r="E22" s="1511"/>
      <c r="F22" s="233"/>
      <c r="G22" s="1509"/>
      <c r="H22" s="1510"/>
      <c r="I22" s="1511"/>
      <c r="J22" s="1512">
        <v>0</v>
      </c>
      <c r="K22" s="1513"/>
      <c r="L22" s="225"/>
    </row>
    <row r="23" spans="1:12" ht="15.75" x14ac:dyDescent="0.25">
      <c r="A23" s="22"/>
      <c r="B23" s="142"/>
      <c r="C23" s="1514" t="s">
        <v>159</v>
      </c>
      <c r="D23" s="1515"/>
      <c r="E23" s="1515"/>
      <c r="F23" s="1515"/>
      <c r="G23" s="1515"/>
      <c r="H23" s="1515"/>
      <c r="I23" s="1516"/>
      <c r="J23" s="1517">
        <f>SUM(J16:K22)</f>
        <v>201101.7</v>
      </c>
      <c r="K23" s="1518"/>
      <c r="L23" s="225"/>
    </row>
    <row r="24" spans="1:12" ht="15.75" x14ac:dyDescent="0.25">
      <c r="A24" s="22"/>
      <c r="B24" s="142"/>
      <c r="C24" s="1519"/>
      <c r="D24" s="1519"/>
      <c r="E24" s="1519"/>
      <c r="F24" s="1519"/>
      <c r="G24" s="1519"/>
      <c r="H24" s="1519"/>
      <c r="I24" s="1519"/>
      <c r="J24" s="1519"/>
      <c r="K24" s="1519"/>
      <c r="L24" s="225"/>
    </row>
    <row r="25" spans="1:12" ht="12.75" customHeight="1" x14ac:dyDescent="0.25">
      <c r="A25" s="22"/>
      <c r="B25" s="142"/>
      <c r="C25" s="1520" t="s">
        <v>160</v>
      </c>
      <c r="D25" s="1521"/>
      <c r="E25" s="1521"/>
      <c r="F25" s="1521"/>
      <c r="G25" s="1521"/>
      <c r="H25" s="1521"/>
      <c r="I25" s="1521"/>
      <c r="J25" s="1521"/>
      <c r="K25" s="1521"/>
      <c r="L25" s="235"/>
    </row>
    <row r="26" spans="1:12" ht="12.75" customHeight="1" x14ac:dyDescent="0.25">
      <c r="A26" s="22"/>
      <c r="B26" s="142"/>
      <c r="C26" s="1522"/>
      <c r="D26" s="1523"/>
      <c r="E26" s="1523"/>
      <c r="F26" s="1523"/>
      <c r="G26" s="1523"/>
      <c r="H26" s="1523"/>
      <c r="I26" s="1523"/>
      <c r="J26" s="1523"/>
      <c r="K26" s="1523"/>
      <c r="L26" s="235"/>
    </row>
    <row r="27" spans="1:12" ht="15" hidden="1" customHeight="1" x14ac:dyDescent="0.25">
      <c r="A27" s="22"/>
      <c r="B27" s="142"/>
      <c r="C27" s="1524"/>
      <c r="D27" s="1525"/>
      <c r="E27" s="1525"/>
      <c r="F27" s="1525"/>
      <c r="G27" s="1525"/>
      <c r="H27" s="1525"/>
      <c r="I27" s="1525"/>
      <c r="J27" s="1525"/>
      <c r="K27" s="1525"/>
      <c r="L27" s="235"/>
    </row>
    <row r="28" spans="1:12" ht="15.75" x14ac:dyDescent="0.25">
      <c r="A28" s="22"/>
      <c r="B28" s="142"/>
      <c r="C28" s="1519"/>
      <c r="D28" s="1519"/>
      <c r="E28" s="1519"/>
      <c r="F28" s="234"/>
      <c r="G28" s="1502"/>
      <c r="H28" s="1502"/>
      <c r="I28" s="1502"/>
      <c r="J28" s="2"/>
      <c r="K28" s="2"/>
      <c r="L28" s="225"/>
    </row>
    <row r="29" spans="1:12" x14ac:dyDescent="0.25">
      <c r="A29" s="239"/>
      <c r="B29" s="236"/>
      <c r="C29" s="1510" t="s">
        <v>170</v>
      </c>
      <c r="D29" s="1510"/>
      <c r="E29" s="237"/>
      <c r="F29" s="1510" t="s">
        <v>2195</v>
      </c>
      <c r="G29" s="1510"/>
      <c r="H29" s="237"/>
      <c r="I29" s="1510" t="s">
        <v>171</v>
      </c>
      <c r="J29" s="1510"/>
      <c r="K29" s="1510"/>
      <c r="L29" s="238"/>
    </row>
    <row r="30" spans="1:12" x14ac:dyDescent="0.25">
      <c r="A30" s="22"/>
      <c r="B30" s="142"/>
      <c r="C30" s="1526" t="s">
        <v>151</v>
      </c>
      <c r="D30" s="1526"/>
      <c r="E30" s="19"/>
      <c r="F30" s="1527" t="s">
        <v>2196</v>
      </c>
      <c r="G30" s="1527"/>
      <c r="H30" s="22"/>
      <c r="I30" s="1527" t="s">
        <v>16</v>
      </c>
      <c r="J30" s="1527"/>
      <c r="K30" s="1527"/>
      <c r="L30" s="225"/>
    </row>
    <row r="31" spans="1:12" x14ac:dyDescent="0.25">
      <c r="A31" s="22"/>
      <c r="B31" s="142"/>
      <c r="C31" s="1526"/>
      <c r="D31" s="1526"/>
      <c r="E31" s="49"/>
      <c r="F31" s="1378"/>
      <c r="G31" s="1378"/>
      <c r="H31" s="49"/>
      <c r="I31" s="1378"/>
      <c r="J31" s="1378"/>
      <c r="K31" s="1378"/>
      <c r="L31" s="225"/>
    </row>
    <row r="32" spans="1:12" x14ac:dyDescent="0.25">
      <c r="A32" s="22"/>
      <c r="B32" s="142"/>
      <c r="C32" s="1510" t="s">
        <v>152</v>
      </c>
      <c r="D32" s="1510"/>
      <c r="E32" s="277"/>
      <c r="F32" s="1510" t="s">
        <v>58</v>
      </c>
      <c r="G32" s="1510"/>
      <c r="H32" s="240"/>
      <c r="I32" s="1510" t="s">
        <v>161</v>
      </c>
      <c r="J32" s="1510"/>
      <c r="K32" s="1510"/>
      <c r="L32" s="225"/>
    </row>
    <row r="33" spans="1:12" x14ac:dyDescent="0.25">
      <c r="A33" s="22"/>
      <c r="B33" s="142"/>
      <c r="C33" s="1527" t="s">
        <v>17</v>
      </c>
      <c r="D33" s="1527"/>
      <c r="E33" s="277"/>
      <c r="F33" s="1527" t="s">
        <v>17</v>
      </c>
      <c r="G33" s="1527"/>
      <c r="H33" s="161"/>
      <c r="I33" s="1527" t="s">
        <v>17</v>
      </c>
      <c r="J33" s="1527"/>
      <c r="K33" s="1527"/>
      <c r="L33" s="225"/>
    </row>
    <row r="34" spans="1:12" x14ac:dyDescent="0.25">
      <c r="A34" s="22"/>
      <c r="B34" s="142"/>
      <c r="C34" s="1526"/>
      <c r="D34" s="1526"/>
      <c r="E34" s="1526"/>
      <c r="F34" s="1526"/>
      <c r="G34" s="1526"/>
      <c r="H34" s="1526"/>
      <c r="I34" s="1526"/>
      <c r="J34" s="1526"/>
      <c r="K34" s="1526"/>
      <c r="L34" s="225"/>
    </row>
    <row r="35" spans="1:12" x14ac:dyDescent="0.25">
      <c r="A35" s="22"/>
      <c r="B35" s="142"/>
      <c r="C35" s="1405"/>
      <c r="D35" s="1405"/>
      <c r="E35" s="277"/>
      <c r="F35" s="1528">
        <v>45839</v>
      </c>
      <c r="G35" s="1528"/>
      <c r="H35" s="240"/>
      <c r="I35" s="1528">
        <v>45840</v>
      </c>
      <c r="J35" s="1528"/>
      <c r="K35" s="1528"/>
      <c r="L35" s="225"/>
    </row>
    <row r="36" spans="1:12" x14ac:dyDescent="0.25">
      <c r="A36" s="22"/>
      <c r="B36" s="142"/>
      <c r="C36" s="1526"/>
      <c r="D36" s="1526"/>
      <c r="E36" s="277"/>
      <c r="F36" s="1527" t="s">
        <v>60</v>
      </c>
      <c r="G36" s="1527"/>
      <c r="H36" s="161"/>
      <c r="I36" s="1527" t="s">
        <v>62</v>
      </c>
      <c r="J36" s="1527"/>
      <c r="K36" s="1527"/>
      <c r="L36" s="225"/>
    </row>
    <row r="37" spans="1:12" ht="15.75" x14ac:dyDescent="0.25">
      <c r="A37" s="22"/>
      <c r="B37" s="142"/>
      <c r="C37" s="88"/>
      <c r="D37" s="88"/>
      <c r="E37" s="88"/>
      <c r="F37" s="88"/>
      <c r="G37" s="88"/>
      <c r="H37" s="88"/>
      <c r="I37" s="88"/>
      <c r="J37" s="88"/>
      <c r="K37" s="88"/>
      <c r="L37" s="225"/>
    </row>
    <row r="38" spans="1:12" ht="43.5" customHeight="1" x14ac:dyDescent="0.25">
      <c r="A38" s="22"/>
      <c r="B38" s="142"/>
      <c r="C38" s="1529" t="s">
        <v>1572</v>
      </c>
      <c r="D38" s="1530"/>
      <c r="E38" s="1530"/>
      <c r="F38" s="1530"/>
      <c r="G38" s="1530"/>
      <c r="H38" s="1530"/>
      <c r="I38" s="1530"/>
      <c r="J38" s="1530"/>
      <c r="K38" s="1531"/>
      <c r="L38" s="225"/>
    </row>
    <row r="39" spans="1:12" x14ac:dyDescent="0.25">
      <c r="A39" s="22"/>
      <c r="B39" s="142"/>
      <c r="C39" s="1532"/>
      <c r="D39" s="1532"/>
      <c r="E39" s="1532"/>
      <c r="F39" s="1532"/>
      <c r="G39" s="1532"/>
      <c r="H39" s="1532"/>
      <c r="I39" s="1532"/>
      <c r="J39" s="1532"/>
      <c r="K39" s="1532"/>
      <c r="L39" s="225"/>
    </row>
    <row r="40" spans="1:12" x14ac:dyDescent="0.25">
      <c r="A40" s="22"/>
      <c r="B40" s="241"/>
      <c r="C40" s="148"/>
      <c r="D40" s="148"/>
      <c r="E40" s="148"/>
      <c r="F40" s="148"/>
      <c r="G40" s="148"/>
      <c r="H40" s="148"/>
      <c r="I40" s="148"/>
      <c r="J40" s="148"/>
      <c r="K40" s="242" t="s">
        <v>162</v>
      </c>
      <c r="L40" s="243"/>
    </row>
  </sheetData>
  <protectedRanges>
    <protectedRange sqref="G29" name="Rango1_2_1_1"/>
  </protectedRanges>
  <mergeCells count="61">
    <mergeCell ref="C36:D36"/>
    <mergeCell ref="F36:G36"/>
    <mergeCell ref="I36:K36"/>
    <mergeCell ref="C38:K38"/>
    <mergeCell ref="C39:K39"/>
    <mergeCell ref="C33:D33"/>
    <mergeCell ref="F33:G33"/>
    <mergeCell ref="I33:K33"/>
    <mergeCell ref="C34:K34"/>
    <mergeCell ref="C35:D35"/>
    <mergeCell ref="F35:G35"/>
    <mergeCell ref="I35:K35"/>
    <mergeCell ref="C31:D31"/>
    <mergeCell ref="F31:G31"/>
    <mergeCell ref="I31:K31"/>
    <mergeCell ref="C32:D32"/>
    <mergeCell ref="F32:G32"/>
    <mergeCell ref="I32:K32"/>
    <mergeCell ref="C29:D29"/>
    <mergeCell ref="F29:G29"/>
    <mergeCell ref="I29:K29"/>
    <mergeCell ref="C30:D30"/>
    <mergeCell ref="F30:G30"/>
    <mergeCell ref="I30:K30"/>
    <mergeCell ref="C23:I23"/>
    <mergeCell ref="J23:K23"/>
    <mergeCell ref="C24:K24"/>
    <mergeCell ref="C25:K27"/>
    <mergeCell ref="C28:E28"/>
    <mergeCell ref="G28:I28"/>
    <mergeCell ref="C21:E21"/>
    <mergeCell ref="G21:I21"/>
    <mergeCell ref="J21:K21"/>
    <mergeCell ref="C22:E22"/>
    <mergeCell ref="G22:I22"/>
    <mergeCell ref="J22:K22"/>
    <mergeCell ref="C19:E19"/>
    <mergeCell ref="G19:I19"/>
    <mergeCell ref="J19:K19"/>
    <mergeCell ref="C20:E20"/>
    <mergeCell ref="G20:I20"/>
    <mergeCell ref="J20:K20"/>
    <mergeCell ref="C17:E17"/>
    <mergeCell ref="G17:I17"/>
    <mergeCell ref="J17:K17"/>
    <mergeCell ref="C18:E18"/>
    <mergeCell ref="G18:I18"/>
    <mergeCell ref="J18:K18"/>
    <mergeCell ref="C14:K14"/>
    <mergeCell ref="C15:E15"/>
    <mergeCell ref="G15:I15"/>
    <mergeCell ref="J15:K15"/>
    <mergeCell ref="C16:E16"/>
    <mergeCell ref="G16:I16"/>
    <mergeCell ref="J16:K16"/>
    <mergeCell ref="C5:K5"/>
    <mergeCell ref="C6:K6"/>
    <mergeCell ref="C7:K7"/>
    <mergeCell ref="E8:G8"/>
    <mergeCell ref="C10:D10"/>
    <mergeCell ref="E10:K10"/>
  </mergeCells>
  <pageMargins left="0.56999999999999995" right="0.17" top="0.33" bottom="0.35" header="0.3" footer="0.3"/>
  <pageSetup paperSize="9"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163A-9671-413D-A4EC-16D0ED254B8D}">
  <sheetPr>
    <pageSetUpPr fitToPage="1"/>
  </sheetPr>
  <dimension ref="A1:R288"/>
  <sheetViews>
    <sheetView topLeftCell="A207" workbookViewId="0">
      <selection activeCell="R263" sqref="R1:R1048576"/>
    </sheetView>
  </sheetViews>
  <sheetFormatPr baseColWidth="10" defaultRowHeight="15" x14ac:dyDescent="0.25"/>
  <cols>
    <col min="1" max="1" width="4" customWidth="1"/>
    <col min="2" max="2" width="18.7109375" customWidth="1"/>
    <col min="4" max="4" width="11.140625" customWidth="1"/>
    <col min="5" max="5" width="11" customWidth="1"/>
    <col min="6" max="6" width="32.7109375" customWidth="1"/>
    <col min="7" max="7" width="11" customWidth="1"/>
    <col min="8" max="8" width="7.140625" customWidth="1"/>
    <col min="9" max="9" width="37.5703125" customWidth="1"/>
    <col min="10" max="10" width="5.140625" customWidth="1"/>
    <col min="11" max="11" width="10.140625" customWidth="1"/>
    <col min="12" max="13" width="8.28515625" customWidth="1"/>
    <col min="14" max="14" width="6.28515625" customWidth="1"/>
    <col min="15" max="15" width="6" customWidth="1"/>
    <col min="16" max="16" width="5.42578125" customWidth="1"/>
    <col min="17" max="17" width="7.85546875" customWidth="1"/>
  </cols>
  <sheetData>
    <row r="1" spans="1:17" x14ac:dyDescent="0.25">
      <c r="A1" s="788"/>
      <c r="B1" s="789"/>
      <c r="C1" s="790"/>
      <c r="D1" s="790"/>
      <c r="E1" s="789"/>
      <c r="F1" s="791"/>
      <c r="G1" s="791"/>
      <c r="H1" s="791"/>
      <c r="I1" s="792"/>
      <c r="J1" s="789"/>
      <c r="K1" s="793"/>
      <c r="L1" s="793"/>
      <c r="M1" s="793"/>
      <c r="N1" s="794"/>
      <c r="O1" s="793"/>
      <c r="P1" s="793"/>
      <c r="Q1" s="795"/>
    </row>
    <row r="2" spans="1:17" x14ac:dyDescent="0.25">
      <c r="A2" s="530"/>
      <c r="B2" s="796"/>
      <c r="C2" s="797"/>
      <c r="D2" s="797"/>
      <c r="E2" s="796"/>
      <c r="F2" s="798"/>
      <c r="G2" s="798"/>
      <c r="H2" s="798"/>
      <c r="I2" s="799"/>
      <c r="J2" s="796"/>
      <c r="K2" s="800"/>
      <c r="L2" s="800"/>
      <c r="M2" s="800"/>
      <c r="N2" s="801"/>
      <c r="O2" s="800"/>
      <c r="P2" s="800"/>
      <c r="Q2" s="802"/>
    </row>
    <row r="3" spans="1:17" x14ac:dyDescent="0.25">
      <c r="A3" s="530"/>
      <c r="B3" s="796"/>
      <c r="C3" s="797"/>
      <c r="D3" s="797"/>
      <c r="E3" s="796"/>
      <c r="F3" s="798"/>
      <c r="G3" s="798"/>
      <c r="H3" s="798"/>
      <c r="I3" s="799"/>
      <c r="J3" s="796"/>
      <c r="K3" s="800"/>
      <c r="L3" s="800"/>
      <c r="M3" s="800"/>
      <c r="N3" s="801"/>
      <c r="O3" s="800"/>
      <c r="P3" s="800"/>
      <c r="Q3" s="802"/>
    </row>
    <row r="4" spans="1:17" ht="18.75" x14ac:dyDescent="0.3">
      <c r="A4" s="530"/>
      <c r="B4" s="1542" t="s">
        <v>18</v>
      </c>
      <c r="C4" s="1543"/>
      <c r="D4" s="1542"/>
      <c r="E4" s="1542"/>
      <c r="F4" s="1542"/>
      <c r="G4" s="1542"/>
      <c r="H4" s="1542"/>
      <c r="I4" s="1542"/>
      <c r="J4" s="1542"/>
      <c r="K4" s="1542"/>
      <c r="L4" s="1542"/>
      <c r="M4" s="1542"/>
      <c r="N4" s="1543"/>
      <c r="O4" s="1542"/>
      <c r="P4" s="1542"/>
      <c r="Q4" s="1544"/>
    </row>
    <row r="5" spans="1:17" ht="15.75" x14ac:dyDescent="0.25">
      <c r="A5" s="530"/>
      <c r="B5" s="1545" t="s">
        <v>1573</v>
      </c>
      <c r="C5" s="1546"/>
      <c r="D5" s="1545"/>
      <c r="E5" s="1545"/>
      <c r="F5" s="1545"/>
      <c r="G5" s="1545"/>
      <c r="H5" s="1545"/>
      <c r="I5" s="1545"/>
      <c r="J5" s="1545"/>
      <c r="K5" s="1545"/>
      <c r="L5" s="1545"/>
      <c r="M5" s="1545"/>
      <c r="N5" s="1546"/>
      <c r="O5" s="1545"/>
      <c r="P5" s="1545"/>
      <c r="Q5" s="1547"/>
    </row>
    <row r="6" spans="1:17" ht="15.75" x14ac:dyDescent="0.25">
      <c r="A6" s="530"/>
      <c r="B6" s="1548" t="s">
        <v>20</v>
      </c>
      <c r="C6" s="1549"/>
      <c r="D6" s="1548"/>
      <c r="E6" s="1548"/>
      <c r="F6" s="1548"/>
      <c r="G6" s="1548"/>
      <c r="H6" s="1548"/>
      <c r="I6" s="1548"/>
      <c r="J6" s="1548"/>
      <c r="K6" s="1548"/>
      <c r="L6" s="1548"/>
      <c r="M6" s="1548"/>
      <c r="N6" s="1549"/>
      <c r="O6" s="1548"/>
      <c r="P6" s="1548"/>
      <c r="Q6" s="1550"/>
    </row>
    <row r="7" spans="1:17" x14ac:dyDescent="0.25">
      <c r="A7" s="530"/>
      <c r="B7" s="803"/>
      <c r="C7" s="804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4"/>
      <c r="O7" s="803"/>
      <c r="P7" s="803"/>
      <c r="Q7" s="805"/>
    </row>
    <row r="8" spans="1:17" x14ac:dyDescent="0.25">
      <c r="A8" s="530"/>
      <c r="B8" s="806" t="s">
        <v>21</v>
      </c>
      <c r="C8" s="807">
        <v>45838</v>
      </c>
      <c r="D8" s="806" t="s">
        <v>102</v>
      </c>
      <c r="E8" s="1551" t="s">
        <v>4</v>
      </c>
      <c r="F8" s="1551"/>
      <c r="G8" s="1551"/>
      <c r="H8" s="1551"/>
      <c r="I8" s="806" t="s">
        <v>23</v>
      </c>
      <c r="J8" s="808" t="s">
        <v>6</v>
      </c>
      <c r="K8" s="809" t="s">
        <v>103</v>
      </c>
      <c r="L8" s="808" t="s">
        <v>8</v>
      </c>
      <c r="M8" s="810" t="s">
        <v>25</v>
      </c>
      <c r="N8" s="808" t="s">
        <v>10</v>
      </c>
      <c r="O8" s="809" t="s">
        <v>26</v>
      </c>
      <c r="P8" s="808" t="s">
        <v>12</v>
      </c>
      <c r="Q8" s="811"/>
    </row>
    <row r="9" spans="1:17" ht="15.75" x14ac:dyDescent="0.25">
      <c r="A9" s="530"/>
      <c r="B9" s="796"/>
      <c r="C9" s="797"/>
      <c r="D9" s="506"/>
      <c r="E9" s="812"/>
      <c r="F9" s="813"/>
      <c r="G9" s="813"/>
      <c r="H9" s="813"/>
      <c r="I9" s="814"/>
      <c r="J9" s="773"/>
      <c r="K9" s="773"/>
      <c r="L9" s="773"/>
      <c r="M9" s="773"/>
      <c r="N9" s="815"/>
      <c r="O9" s="773"/>
      <c r="P9" s="773"/>
      <c r="Q9" s="816"/>
    </row>
    <row r="10" spans="1:17" x14ac:dyDescent="0.25">
      <c r="A10" s="817"/>
      <c r="B10" s="1552" t="s">
        <v>1574</v>
      </c>
      <c r="C10" s="1554" t="s">
        <v>1575</v>
      </c>
      <c r="D10" s="1554" t="s">
        <v>1576</v>
      </c>
      <c r="E10" s="1556" t="s">
        <v>1577</v>
      </c>
      <c r="F10" s="1556" t="s">
        <v>1578</v>
      </c>
      <c r="G10" s="818"/>
      <c r="H10" s="1556" t="s">
        <v>1579</v>
      </c>
      <c r="I10" s="1556" t="s">
        <v>1580</v>
      </c>
      <c r="J10" s="1556" t="s">
        <v>1581</v>
      </c>
      <c r="K10" s="1558" t="s">
        <v>1582</v>
      </c>
      <c r="L10" s="1560" t="s">
        <v>1583</v>
      </c>
      <c r="M10" s="1561"/>
      <c r="N10" s="1561"/>
      <c r="O10" s="1561"/>
      <c r="P10" s="1561"/>
      <c r="Q10" s="1562"/>
    </row>
    <row r="11" spans="1:17" ht="61.5" customHeight="1" x14ac:dyDescent="0.25">
      <c r="A11" s="819" t="s">
        <v>1584</v>
      </c>
      <c r="B11" s="1553"/>
      <c r="C11" s="1555"/>
      <c r="D11" s="1555"/>
      <c r="E11" s="1557"/>
      <c r="F11" s="1557"/>
      <c r="G11" s="820" t="s">
        <v>1441</v>
      </c>
      <c r="H11" s="1557"/>
      <c r="I11" s="1557"/>
      <c r="J11" s="1557"/>
      <c r="K11" s="1559"/>
      <c r="L11" s="822" t="s">
        <v>1585</v>
      </c>
      <c r="M11" s="823" t="s">
        <v>1586</v>
      </c>
      <c r="N11" s="821" t="s">
        <v>2</v>
      </c>
      <c r="O11" s="824" t="s">
        <v>251</v>
      </c>
      <c r="P11" s="825" t="s">
        <v>1581</v>
      </c>
      <c r="Q11" s="826" t="s">
        <v>1587</v>
      </c>
    </row>
    <row r="12" spans="1:17" ht="26.1" customHeight="1" x14ac:dyDescent="0.25">
      <c r="A12" s="827">
        <v>1</v>
      </c>
      <c r="B12" s="828" t="s">
        <v>1588</v>
      </c>
      <c r="C12" s="829" t="s">
        <v>1589</v>
      </c>
      <c r="D12" s="830">
        <v>346404.96</v>
      </c>
      <c r="E12" s="830">
        <v>346404.96</v>
      </c>
      <c r="F12" s="831" t="s">
        <v>1590</v>
      </c>
      <c r="G12" s="831" t="s">
        <v>2225</v>
      </c>
      <c r="H12" s="832"/>
      <c r="I12" s="831" t="s">
        <v>1591</v>
      </c>
      <c r="J12" s="833"/>
      <c r="K12" s="833"/>
      <c r="L12" s="833"/>
      <c r="M12" s="834"/>
      <c r="N12" s="835"/>
      <c r="O12" s="836"/>
      <c r="P12" s="837"/>
      <c r="Q12" s="838"/>
    </row>
    <row r="13" spans="1:17" ht="26.1" customHeight="1" x14ac:dyDescent="0.25">
      <c r="A13" s="827">
        <f>+A12+1</f>
        <v>2</v>
      </c>
      <c r="B13" s="828">
        <v>2</v>
      </c>
      <c r="C13" s="839">
        <v>37174</v>
      </c>
      <c r="D13" s="830">
        <v>295500</v>
      </c>
      <c r="E13" s="830">
        <v>295500</v>
      </c>
      <c r="F13" s="840" t="s">
        <v>1592</v>
      </c>
      <c r="G13" s="840" t="s">
        <v>2225</v>
      </c>
      <c r="H13" s="832"/>
      <c r="I13" s="831" t="s">
        <v>1593</v>
      </c>
      <c r="J13" s="833"/>
      <c r="K13" s="833"/>
      <c r="L13" s="833"/>
      <c r="M13" s="834"/>
      <c r="N13" s="835"/>
      <c r="O13" s="836"/>
      <c r="P13" s="837"/>
      <c r="Q13" s="838"/>
    </row>
    <row r="14" spans="1:17" ht="26.1" customHeight="1" x14ac:dyDescent="0.25">
      <c r="A14" s="827">
        <f t="shared" ref="A14:A77" si="0">+A13+1</f>
        <v>3</v>
      </c>
      <c r="B14" s="828" t="s">
        <v>1594</v>
      </c>
      <c r="C14" s="839">
        <v>37207</v>
      </c>
      <c r="D14" s="830">
        <v>109760</v>
      </c>
      <c r="E14" s="830">
        <v>109760</v>
      </c>
      <c r="F14" s="831" t="s">
        <v>1595</v>
      </c>
      <c r="G14" s="831" t="s">
        <v>2225</v>
      </c>
      <c r="H14" s="832"/>
      <c r="I14" s="831" t="s">
        <v>1596</v>
      </c>
      <c r="J14" s="833"/>
      <c r="K14" s="833"/>
      <c r="L14" s="833"/>
      <c r="M14" s="834"/>
      <c r="N14" s="835"/>
      <c r="O14" s="836"/>
      <c r="P14" s="837"/>
      <c r="Q14" s="838"/>
    </row>
    <row r="15" spans="1:17" ht="26.1" customHeight="1" x14ac:dyDescent="0.25">
      <c r="A15" s="827">
        <f t="shared" si="0"/>
        <v>4</v>
      </c>
      <c r="B15" s="828" t="s">
        <v>1597</v>
      </c>
      <c r="C15" s="839" t="s">
        <v>1598</v>
      </c>
      <c r="D15" s="830">
        <v>59987.199999999997</v>
      </c>
      <c r="E15" s="830">
        <v>59987.199999999997</v>
      </c>
      <c r="F15" s="840" t="s">
        <v>1599</v>
      </c>
      <c r="G15" s="840" t="s">
        <v>2225</v>
      </c>
      <c r="H15" s="832"/>
      <c r="I15" s="831" t="s">
        <v>1600</v>
      </c>
      <c r="J15" s="833"/>
      <c r="K15" s="833"/>
      <c r="L15" s="833"/>
      <c r="M15" s="834"/>
      <c r="N15" s="835"/>
      <c r="O15" s="836"/>
      <c r="P15" s="837"/>
      <c r="Q15" s="838"/>
    </row>
    <row r="16" spans="1:17" ht="26.1" customHeight="1" x14ac:dyDescent="0.25">
      <c r="A16" s="827">
        <f t="shared" si="0"/>
        <v>5</v>
      </c>
      <c r="B16" s="828" t="s">
        <v>1601</v>
      </c>
      <c r="C16" s="839" t="s">
        <v>1602</v>
      </c>
      <c r="D16" s="830">
        <v>11664.61</v>
      </c>
      <c r="E16" s="830">
        <v>11664.61</v>
      </c>
      <c r="F16" s="840" t="s">
        <v>1603</v>
      </c>
      <c r="G16" s="840" t="s">
        <v>2225</v>
      </c>
      <c r="H16" s="832"/>
      <c r="I16" s="831" t="s">
        <v>1604</v>
      </c>
      <c r="J16" s="833"/>
      <c r="K16" s="833"/>
      <c r="L16" s="833"/>
      <c r="M16" s="834"/>
      <c r="N16" s="835"/>
      <c r="O16" s="836"/>
      <c r="P16" s="837"/>
      <c r="Q16" s="838"/>
    </row>
    <row r="17" spans="1:17" ht="26.1" customHeight="1" x14ac:dyDescent="0.25">
      <c r="A17" s="827">
        <f t="shared" si="0"/>
        <v>6</v>
      </c>
      <c r="B17" s="828" t="s">
        <v>1605</v>
      </c>
      <c r="C17" s="839" t="s">
        <v>1606</v>
      </c>
      <c r="D17" s="830">
        <v>70000</v>
      </c>
      <c r="E17" s="830">
        <v>70000</v>
      </c>
      <c r="F17" s="840" t="s">
        <v>1607</v>
      </c>
      <c r="G17" s="840" t="s">
        <v>2225</v>
      </c>
      <c r="H17" s="832"/>
      <c r="I17" s="831" t="s">
        <v>1608</v>
      </c>
      <c r="J17" s="833"/>
      <c r="K17" s="833"/>
      <c r="L17" s="833"/>
      <c r="M17" s="834"/>
      <c r="N17" s="835"/>
      <c r="O17" s="836"/>
      <c r="P17" s="837"/>
      <c r="Q17" s="838"/>
    </row>
    <row r="18" spans="1:17" ht="26.1" customHeight="1" x14ac:dyDescent="0.25">
      <c r="A18" s="827">
        <f t="shared" si="0"/>
        <v>7</v>
      </c>
      <c r="B18" s="828" t="s">
        <v>1605</v>
      </c>
      <c r="C18" s="839">
        <v>37257</v>
      </c>
      <c r="D18" s="830">
        <v>2620035.44</v>
      </c>
      <c r="E18" s="830">
        <v>2620035.44</v>
      </c>
      <c r="F18" s="831" t="s">
        <v>1609</v>
      </c>
      <c r="G18" s="831" t="s">
        <v>2225</v>
      </c>
      <c r="H18" s="832"/>
      <c r="I18" s="831" t="s">
        <v>1610</v>
      </c>
      <c r="J18" s="833"/>
      <c r="K18" s="833"/>
      <c r="L18" s="833"/>
      <c r="M18" s="834"/>
      <c r="N18" s="835"/>
      <c r="O18" s="836"/>
      <c r="P18" s="837"/>
      <c r="Q18" s="838"/>
    </row>
    <row r="19" spans="1:17" ht="26.1" customHeight="1" x14ac:dyDescent="0.25">
      <c r="A19" s="827">
        <f t="shared" si="0"/>
        <v>8</v>
      </c>
      <c r="B19" s="828" t="s">
        <v>1611</v>
      </c>
      <c r="C19" s="839">
        <v>37278</v>
      </c>
      <c r="D19" s="830">
        <v>363910</v>
      </c>
      <c r="E19" s="830">
        <v>363910</v>
      </c>
      <c r="F19" s="840" t="s">
        <v>1612</v>
      </c>
      <c r="G19" s="840" t="s">
        <v>2225</v>
      </c>
      <c r="H19" s="832"/>
      <c r="I19" s="831" t="s">
        <v>1613</v>
      </c>
      <c r="J19" s="833"/>
      <c r="K19" s="833"/>
      <c r="L19" s="833"/>
      <c r="M19" s="834"/>
      <c r="N19" s="835"/>
      <c r="O19" s="836"/>
      <c r="P19" s="837"/>
      <c r="Q19" s="838"/>
    </row>
    <row r="20" spans="1:17" ht="26.1" customHeight="1" x14ac:dyDescent="0.25">
      <c r="A20" s="827">
        <f t="shared" si="0"/>
        <v>9</v>
      </c>
      <c r="B20" s="828">
        <v>108867</v>
      </c>
      <c r="C20" s="839">
        <v>37297</v>
      </c>
      <c r="D20" s="830">
        <v>678501.52</v>
      </c>
      <c r="E20" s="830">
        <v>678501.52</v>
      </c>
      <c r="F20" s="831" t="s">
        <v>1614</v>
      </c>
      <c r="G20" s="831" t="s">
        <v>2225</v>
      </c>
      <c r="H20" s="832"/>
      <c r="I20" s="831" t="s">
        <v>1615</v>
      </c>
      <c r="J20" s="833"/>
      <c r="K20" s="833"/>
      <c r="L20" s="833"/>
      <c r="M20" s="834"/>
      <c r="N20" s="835"/>
      <c r="O20" s="836"/>
      <c r="P20" s="837"/>
      <c r="Q20" s="838"/>
    </row>
    <row r="21" spans="1:17" ht="26.1" customHeight="1" x14ac:dyDescent="0.25">
      <c r="A21" s="827">
        <f t="shared" si="0"/>
        <v>10</v>
      </c>
      <c r="B21" s="828">
        <v>2728</v>
      </c>
      <c r="C21" s="839">
        <v>37327</v>
      </c>
      <c r="D21" s="830">
        <v>9000</v>
      </c>
      <c r="E21" s="830">
        <v>9000</v>
      </c>
      <c r="F21" s="840" t="s">
        <v>1616</v>
      </c>
      <c r="G21" s="840" t="s">
        <v>2225</v>
      </c>
      <c r="H21" s="832"/>
      <c r="I21" s="831" t="s">
        <v>1617</v>
      </c>
      <c r="J21" s="833"/>
      <c r="K21" s="833"/>
      <c r="L21" s="833"/>
      <c r="M21" s="834"/>
      <c r="N21" s="835"/>
      <c r="O21" s="836"/>
      <c r="P21" s="837"/>
      <c r="Q21" s="838"/>
    </row>
    <row r="22" spans="1:17" ht="26.1" customHeight="1" x14ac:dyDescent="0.25">
      <c r="A22" s="827">
        <f t="shared" si="0"/>
        <v>11</v>
      </c>
      <c r="B22" s="828">
        <v>1889</v>
      </c>
      <c r="C22" s="839">
        <v>37529</v>
      </c>
      <c r="D22" s="830">
        <v>3268.61</v>
      </c>
      <c r="E22" s="830">
        <v>3268.61</v>
      </c>
      <c r="F22" s="840" t="s">
        <v>1618</v>
      </c>
      <c r="G22" s="840" t="s">
        <v>2225</v>
      </c>
      <c r="H22" s="832"/>
      <c r="I22" s="831" t="s">
        <v>1619</v>
      </c>
      <c r="J22" s="833"/>
      <c r="K22" s="833"/>
      <c r="L22" s="833"/>
      <c r="M22" s="834"/>
      <c r="N22" s="835"/>
      <c r="O22" s="836"/>
      <c r="P22" s="837"/>
      <c r="Q22" s="838"/>
    </row>
    <row r="23" spans="1:17" ht="26.1" customHeight="1" x14ac:dyDescent="0.25">
      <c r="A23" s="827">
        <f t="shared" si="0"/>
        <v>12</v>
      </c>
      <c r="B23" s="828">
        <v>21162</v>
      </c>
      <c r="C23" s="839">
        <v>37540</v>
      </c>
      <c r="D23" s="830">
        <v>5437.56</v>
      </c>
      <c r="E23" s="830">
        <v>5437.56</v>
      </c>
      <c r="F23" s="831" t="s">
        <v>1620</v>
      </c>
      <c r="G23" s="831" t="s">
        <v>2225</v>
      </c>
      <c r="H23" s="832"/>
      <c r="I23" s="831" t="s">
        <v>1621</v>
      </c>
      <c r="J23" s="833"/>
      <c r="K23" s="833"/>
      <c r="L23" s="833"/>
      <c r="M23" s="834"/>
      <c r="N23" s="835"/>
      <c r="O23" s="836"/>
      <c r="P23" s="837"/>
      <c r="Q23" s="838"/>
    </row>
    <row r="24" spans="1:17" ht="26.1" customHeight="1" x14ac:dyDescent="0.25">
      <c r="A24" s="827">
        <f t="shared" si="0"/>
        <v>13</v>
      </c>
      <c r="B24" s="828" t="s">
        <v>1622</v>
      </c>
      <c r="C24" s="839">
        <v>37552</v>
      </c>
      <c r="D24" s="830">
        <v>426760</v>
      </c>
      <c r="E24" s="830">
        <v>426760</v>
      </c>
      <c r="F24" s="831" t="s">
        <v>1623</v>
      </c>
      <c r="G24" s="831" t="s">
        <v>2225</v>
      </c>
      <c r="H24" s="832"/>
      <c r="I24" s="831" t="s">
        <v>1624</v>
      </c>
      <c r="J24" s="833"/>
      <c r="K24" s="833"/>
      <c r="L24" s="833"/>
      <c r="M24" s="834"/>
      <c r="N24" s="835"/>
      <c r="O24" s="836"/>
      <c r="P24" s="837"/>
      <c r="Q24" s="838"/>
    </row>
    <row r="25" spans="1:17" ht="26.1" customHeight="1" x14ac:dyDescent="0.25">
      <c r="A25" s="827">
        <f t="shared" si="0"/>
        <v>14</v>
      </c>
      <c r="B25" s="828">
        <v>132971</v>
      </c>
      <c r="C25" s="839">
        <v>37559</v>
      </c>
      <c r="D25" s="830">
        <v>1881.6</v>
      </c>
      <c r="E25" s="830">
        <v>1881.6</v>
      </c>
      <c r="F25" s="840" t="s">
        <v>1625</v>
      </c>
      <c r="G25" s="840" t="s">
        <v>2225</v>
      </c>
      <c r="H25" s="832"/>
      <c r="I25" s="831" t="s">
        <v>1626</v>
      </c>
      <c r="J25" s="833"/>
      <c r="K25" s="833"/>
      <c r="L25" s="833"/>
      <c r="M25" s="834"/>
      <c r="N25" s="835"/>
      <c r="O25" s="836"/>
      <c r="P25" s="837"/>
      <c r="Q25" s="838"/>
    </row>
    <row r="26" spans="1:17" ht="26.1" customHeight="1" x14ac:dyDescent="0.25">
      <c r="A26" s="827">
        <f t="shared" si="0"/>
        <v>15</v>
      </c>
      <c r="B26" s="828" t="s">
        <v>1627</v>
      </c>
      <c r="C26" s="839">
        <v>37561</v>
      </c>
      <c r="D26" s="830">
        <v>37320</v>
      </c>
      <c r="E26" s="830">
        <v>37320</v>
      </c>
      <c r="F26" s="840" t="s">
        <v>1628</v>
      </c>
      <c r="G26" s="840" t="s">
        <v>2225</v>
      </c>
      <c r="H26" s="832"/>
      <c r="I26" s="831" t="s">
        <v>1629</v>
      </c>
      <c r="J26" s="833"/>
      <c r="K26" s="833"/>
      <c r="L26" s="833"/>
      <c r="M26" s="834"/>
      <c r="N26" s="835"/>
      <c r="O26" s="836"/>
      <c r="P26" s="837"/>
      <c r="Q26" s="838"/>
    </row>
    <row r="27" spans="1:17" ht="26.1" customHeight="1" x14ac:dyDescent="0.25">
      <c r="A27" s="827">
        <f t="shared" si="0"/>
        <v>16</v>
      </c>
      <c r="B27" s="828" t="s">
        <v>1630</v>
      </c>
      <c r="C27" s="839">
        <v>37567</v>
      </c>
      <c r="D27" s="830">
        <v>69888</v>
      </c>
      <c r="E27" s="830">
        <v>69888</v>
      </c>
      <c r="F27" s="840" t="s">
        <v>1631</v>
      </c>
      <c r="G27" s="840" t="s">
        <v>2225</v>
      </c>
      <c r="H27" s="832"/>
      <c r="I27" s="831" t="s">
        <v>1632</v>
      </c>
      <c r="J27" s="833"/>
      <c r="K27" s="833"/>
      <c r="L27" s="833"/>
      <c r="M27" s="834"/>
      <c r="N27" s="835"/>
      <c r="O27" s="836"/>
      <c r="P27" s="837"/>
      <c r="Q27" s="838"/>
    </row>
    <row r="28" spans="1:17" ht="26.1" customHeight="1" x14ac:dyDescent="0.25">
      <c r="A28" s="827">
        <f t="shared" si="0"/>
        <v>17</v>
      </c>
      <c r="B28" s="828" t="s">
        <v>1633</v>
      </c>
      <c r="C28" s="839">
        <v>37569</v>
      </c>
      <c r="D28" s="830">
        <v>27099.07</v>
      </c>
      <c r="E28" s="830">
        <v>27099.07</v>
      </c>
      <c r="F28" s="831" t="s">
        <v>1634</v>
      </c>
      <c r="G28" s="831" t="s">
        <v>2225</v>
      </c>
      <c r="H28" s="832"/>
      <c r="I28" s="831" t="s">
        <v>1635</v>
      </c>
      <c r="J28" s="833"/>
      <c r="K28" s="833"/>
      <c r="L28" s="833"/>
      <c r="M28" s="834"/>
      <c r="N28" s="835"/>
      <c r="O28" s="836"/>
      <c r="P28" s="837"/>
      <c r="Q28" s="838"/>
    </row>
    <row r="29" spans="1:17" ht="26.1" customHeight="1" x14ac:dyDescent="0.25">
      <c r="A29" s="827">
        <f t="shared" si="0"/>
        <v>18</v>
      </c>
      <c r="B29" s="841" t="s">
        <v>1636</v>
      </c>
      <c r="C29" s="839">
        <v>37574</v>
      </c>
      <c r="D29" s="830">
        <v>489522</v>
      </c>
      <c r="E29" s="830">
        <v>489522</v>
      </c>
      <c r="F29" s="840" t="s">
        <v>1637</v>
      </c>
      <c r="G29" s="840" t="s">
        <v>2225</v>
      </c>
      <c r="H29" s="832"/>
      <c r="I29" s="831" t="s">
        <v>1638</v>
      </c>
      <c r="J29" s="833"/>
      <c r="K29" s="833"/>
      <c r="L29" s="842"/>
      <c r="M29" s="834"/>
      <c r="N29" s="835"/>
      <c r="O29" s="836"/>
      <c r="P29" s="837"/>
      <c r="Q29" s="838"/>
    </row>
    <row r="30" spans="1:17" ht="26.1" customHeight="1" x14ac:dyDescent="0.25">
      <c r="A30" s="827">
        <f t="shared" si="0"/>
        <v>19</v>
      </c>
      <c r="B30" s="828" t="s">
        <v>1605</v>
      </c>
      <c r="C30" s="839">
        <v>37583</v>
      </c>
      <c r="D30" s="830">
        <v>2992.25</v>
      </c>
      <c r="E30" s="830">
        <v>2992.25</v>
      </c>
      <c r="F30" s="831" t="s">
        <v>1639</v>
      </c>
      <c r="G30" s="831" t="s">
        <v>2225</v>
      </c>
      <c r="H30" s="832"/>
      <c r="I30" s="831" t="s">
        <v>1640</v>
      </c>
      <c r="J30" s="833"/>
      <c r="K30" s="833"/>
      <c r="L30" s="833"/>
      <c r="M30" s="834"/>
      <c r="N30" s="835"/>
      <c r="O30" s="836"/>
      <c r="P30" s="837"/>
      <c r="Q30" s="838"/>
    </row>
    <row r="31" spans="1:17" ht="26.1" customHeight="1" x14ac:dyDescent="0.25">
      <c r="A31" s="827">
        <f t="shared" si="0"/>
        <v>20</v>
      </c>
      <c r="B31" s="828" t="s">
        <v>1641</v>
      </c>
      <c r="C31" s="839">
        <v>37591</v>
      </c>
      <c r="D31" s="830">
        <v>25740.85</v>
      </c>
      <c r="E31" s="830">
        <v>25740.85</v>
      </c>
      <c r="F31" s="840" t="s">
        <v>1642</v>
      </c>
      <c r="G31" s="840" t="s">
        <v>2225</v>
      </c>
      <c r="H31" s="832"/>
      <c r="I31" s="831" t="s">
        <v>1643</v>
      </c>
      <c r="J31" s="833"/>
      <c r="K31" s="833"/>
      <c r="L31" s="833"/>
      <c r="M31" s="834"/>
      <c r="N31" s="835"/>
      <c r="O31" s="836"/>
      <c r="P31" s="837"/>
      <c r="Q31" s="838"/>
    </row>
    <row r="32" spans="1:17" ht="26.1" customHeight="1" x14ac:dyDescent="0.25">
      <c r="A32" s="827">
        <f t="shared" si="0"/>
        <v>21</v>
      </c>
      <c r="B32" s="828" t="s">
        <v>1644</v>
      </c>
      <c r="C32" s="839">
        <v>37591</v>
      </c>
      <c r="D32" s="830">
        <v>11982.35</v>
      </c>
      <c r="E32" s="830">
        <v>11982.35</v>
      </c>
      <c r="F32" s="840" t="s">
        <v>1645</v>
      </c>
      <c r="G32" s="840" t="s">
        <v>2225</v>
      </c>
      <c r="H32" s="832"/>
      <c r="I32" s="831" t="s">
        <v>1646</v>
      </c>
      <c r="J32" s="833"/>
      <c r="K32" s="833"/>
      <c r="L32" s="833"/>
      <c r="M32" s="834"/>
      <c r="N32" s="835"/>
      <c r="O32" s="836"/>
      <c r="P32" s="837"/>
      <c r="Q32" s="838"/>
    </row>
    <row r="33" spans="1:17" ht="26.1" customHeight="1" x14ac:dyDescent="0.25">
      <c r="A33" s="827">
        <f t="shared" si="0"/>
        <v>22</v>
      </c>
      <c r="B33" s="828">
        <v>49812</v>
      </c>
      <c r="C33" s="839">
        <v>37595</v>
      </c>
      <c r="D33" s="830">
        <v>6342.34</v>
      </c>
      <c r="E33" s="830">
        <v>6342.34</v>
      </c>
      <c r="F33" s="840" t="s">
        <v>1647</v>
      </c>
      <c r="G33" s="840" t="s">
        <v>2225</v>
      </c>
      <c r="H33" s="832"/>
      <c r="I33" s="831" t="s">
        <v>1648</v>
      </c>
      <c r="J33" s="833"/>
      <c r="K33" s="833"/>
      <c r="L33" s="833"/>
      <c r="M33" s="834"/>
      <c r="N33" s="835"/>
      <c r="O33" s="836"/>
      <c r="P33" s="837"/>
      <c r="Q33" s="838"/>
    </row>
    <row r="34" spans="1:17" ht="26.1" customHeight="1" x14ac:dyDescent="0.25">
      <c r="A34" s="827">
        <f t="shared" si="0"/>
        <v>23</v>
      </c>
      <c r="B34" s="828">
        <v>1368</v>
      </c>
      <c r="C34" s="839">
        <v>37596</v>
      </c>
      <c r="D34" s="830">
        <v>15680</v>
      </c>
      <c r="E34" s="830">
        <v>15680</v>
      </c>
      <c r="F34" s="840" t="s">
        <v>1649</v>
      </c>
      <c r="G34" s="840" t="s">
        <v>2225</v>
      </c>
      <c r="H34" s="832"/>
      <c r="I34" s="831" t="s">
        <v>1650</v>
      </c>
      <c r="J34" s="833"/>
      <c r="K34" s="833"/>
      <c r="L34" s="833"/>
      <c r="M34" s="834"/>
      <c r="N34" s="835"/>
      <c r="O34" s="836"/>
      <c r="P34" s="837"/>
      <c r="Q34" s="838"/>
    </row>
    <row r="35" spans="1:17" ht="26.1" customHeight="1" x14ac:dyDescent="0.25">
      <c r="A35" s="827">
        <f t="shared" si="0"/>
        <v>24</v>
      </c>
      <c r="B35" s="828">
        <v>15787</v>
      </c>
      <c r="C35" s="839">
        <v>37596</v>
      </c>
      <c r="D35" s="830">
        <v>2900</v>
      </c>
      <c r="E35" s="830">
        <v>2900</v>
      </c>
      <c r="F35" s="840" t="s">
        <v>1651</v>
      </c>
      <c r="G35" s="840" t="s">
        <v>2225</v>
      </c>
      <c r="H35" s="832"/>
      <c r="I35" s="831" t="s">
        <v>1652</v>
      </c>
      <c r="J35" s="833"/>
      <c r="K35" s="833"/>
      <c r="L35" s="833"/>
      <c r="M35" s="834"/>
      <c r="N35" s="835"/>
      <c r="O35" s="836"/>
      <c r="P35" s="837"/>
      <c r="Q35" s="838"/>
    </row>
    <row r="36" spans="1:17" ht="26.1" customHeight="1" x14ac:dyDescent="0.25">
      <c r="A36" s="827">
        <f t="shared" si="0"/>
        <v>25</v>
      </c>
      <c r="B36" s="828">
        <v>1086</v>
      </c>
      <c r="C36" s="839">
        <v>37598</v>
      </c>
      <c r="D36" s="830">
        <v>26040</v>
      </c>
      <c r="E36" s="830">
        <v>26040</v>
      </c>
      <c r="F36" s="840" t="s">
        <v>1653</v>
      </c>
      <c r="G36" s="840" t="s">
        <v>2225</v>
      </c>
      <c r="H36" s="832"/>
      <c r="I36" s="831" t="s">
        <v>1654</v>
      </c>
      <c r="J36" s="833"/>
      <c r="K36" s="833"/>
      <c r="L36" s="833"/>
      <c r="M36" s="834"/>
      <c r="N36" s="835"/>
      <c r="O36" s="836"/>
      <c r="P36" s="837"/>
      <c r="Q36" s="838"/>
    </row>
    <row r="37" spans="1:17" ht="26.1" customHeight="1" x14ac:dyDescent="0.25">
      <c r="A37" s="827">
        <f t="shared" si="0"/>
        <v>26</v>
      </c>
      <c r="B37" s="828">
        <v>20137</v>
      </c>
      <c r="C37" s="839">
        <v>37600</v>
      </c>
      <c r="D37" s="830">
        <v>45450.87</v>
      </c>
      <c r="E37" s="830">
        <v>45450.87</v>
      </c>
      <c r="F37" s="840" t="s">
        <v>1655</v>
      </c>
      <c r="G37" s="840" t="s">
        <v>2225</v>
      </c>
      <c r="H37" s="832"/>
      <c r="I37" s="831" t="s">
        <v>1656</v>
      </c>
      <c r="J37" s="833"/>
      <c r="K37" s="833"/>
      <c r="L37" s="833"/>
      <c r="M37" s="834"/>
      <c r="N37" s="835"/>
      <c r="O37" s="836"/>
      <c r="P37" s="837"/>
      <c r="Q37" s="838"/>
    </row>
    <row r="38" spans="1:17" ht="26.1" customHeight="1" x14ac:dyDescent="0.25">
      <c r="A38" s="827">
        <f t="shared" si="0"/>
        <v>27</v>
      </c>
      <c r="B38" s="828">
        <v>932</v>
      </c>
      <c r="C38" s="839">
        <v>37601</v>
      </c>
      <c r="D38" s="830">
        <v>13442.39</v>
      </c>
      <c r="E38" s="830">
        <v>13442.39</v>
      </c>
      <c r="F38" s="840" t="s">
        <v>1657</v>
      </c>
      <c r="G38" s="840" t="s">
        <v>2225</v>
      </c>
      <c r="H38" s="832"/>
      <c r="I38" s="831" t="s">
        <v>1658</v>
      </c>
      <c r="J38" s="833"/>
      <c r="K38" s="833"/>
      <c r="L38" s="833"/>
      <c r="M38" s="834"/>
      <c r="N38" s="835"/>
      <c r="O38" s="836"/>
      <c r="P38" s="837"/>
      <c r="Q38" s="838"/>
    </row>
    <row r="39" spans="1:17" ht="26.1" customHeight="1" x14ac:dyDescent="0.25">
      <c r="A39" s="827">
        <f t="shared" si="0"/>
        <v>28</v>
      </c>
      <c r="B39" s="828" t="s">
        <v>1605</v>
      </c>
      <c r="C39" s="839">
        <v>37610</v>
      </c>
      <c r="D39" s="830">
        <v>5664.96</v>
      </c>
      <c r="E39" s="830">
        <v>5664.96</v>
      </c>
      <c r="F39" s="840" t="s">
        <v>1659</v>
      </c>
      <c r="G39" s="840" t="s">
        <v>2225</v>
      </c>
      <c r="H39" s="832"/>
      <c r="I39" s="831" t="s">
        <v>1660</v>
      </c>
      <c r="J39" s="833"/>
      <c r="K39" s="833"/>
      <c r="L39" s="833"/>
      <c r="M39" s="834"/>
      <c r="N39" s="835"/>
      <c r="O39" s="836"/>
      <c r="P39" s="837"/>
      <c r="Q39" s="838"/>
    </row>
    <row r="40" spans="1:17" ht="26.1" customHeight="1" x14ac:dyDescent="0.25">
      <c r="A40" s="827">
        <f t="shared" si="0"/>
        <v>29</v>
      </c>
      <c r="B40" s="828">
        <v>1557</v>
      </c>
      <c r="C40" s="839">
        <v>37613</v>
      </c>
      <c r="D40" s="830">
        <v>48715.040000000001</v>
      </c>
      <c r="E40" s="830">
        <v>48715.040000000001</v>
      </c>
      <c r="F40" s="840" t="s">
        <v>1661</v>
      </c>
      <c r="G40" s="840" t="s">
        <v>2225</v>
      </c>
      <c r="H40" s="832"/>
      <c r="I40" s="831" t="s">
        <v>1662</v>
      </c>
      <c r="J40" s="833"/>
      <c r="K40" s="833"/>
      <c r="L40" s="833"/>
      <c r="M40" s="834"/>
      <c r="N40" s="835"/>
      <c r="O40" s="836"/>
      <c r="P40" s="837"/>
      <c r="Q40" s="838"/>
    </row>
    <row r="41" spans="1:17" ht="26.1" customHeight="1" x14ac:dyDescent="0.25">
      <c r="A41" s="827">
        <f t="shared" si="0"/>
        <v>30</v>
      </c>
      <c r="B41" s="828" t="s">
        <v>1663</v>
      </c>
      <c r="C41" s="839">
        <v>37616</v>
      </c>
      <c r="D41" s="830">
        <v>100604</v>
      </c>
      <c r="E41" s="830">
        <v>100604</v>
      </c>
      <c r="F41" s="840" t="s">
        <v>1664</v>
      </c>
      <c r="G41" s="840" t="s">
        <v>2225</v>
      </c>
      <c r="H41" s="832"/>
      <c r="I41" s="831" t="s">
        <v>1665</v>
      </c>
      <c r="J41" s="833"/>
      <c r="K41" s="833"/>
      <c r="L41" s="833"/>
      <c r="M41" s="834"/>
      <c r="N41" s="835"/>
      <c r="O41" s="836"/>
      <c r="P41" s="837"/>
      <c r="Q41" s="838"/>
    </row>
    <row r="42" spans="1:17" ht="26.1" customHeight="1" x14ac:dyDescent="0.25">
      <c r="A42" s="827">
        <f t="shared" si="0"/>
        <v>31</v>
      </c>
      <c r="B42" s="828">
        <v>105092</v>
      </c>
      <c r="C42" s="839">
        <v>37619</v>
      </c>
      <c r="D42" s="830">
        <v>34916</v>
      </c>
      <c r="E42" s="830">
        <v>34916</v>
      </c>
      <c r="F42" s="840" t="s">
        <v>1666</v>
      </c>
      <c r="G42" s="840" t="s">
        <v>2225</v>
      </c>
      <c r="H42" s="832"/>
      <c r="I42" s="831" t="s">
        <v>1632</v>
      </c>
      <c r="J42" s="833"/>
      <c r="K42" s="833"/>
      <c r="L42" s="833"/>
      <c r="M42" s="834"/>
      <c r="N42" s="835"/>
      <c r="O42" s="836"/>
      <c r="P42" s="837"/>
      <c r="Q42" s="838"/>
    </row>
    <row r="43" spans="1:17" ht="26.1" customHeight="1" x14ac:dyDescent="0.25">
      <c r="A43" s="827">
        <f t="shared" si="0"/>
        <v>32</v>
      </c>
      <c r="B43" s="828" t="s">
        <v>1667</v>
      </c>
      <c r="C43" s="839" t="s">
        <v>1668</v>
      </c>
      <c r="D43" s="830">
        <v>23646.560000000001</v>
      </c>
      <c r="E43" s="830">
        <v>23646.560000000001</v>
      </c>
      <c r="F43" s="831" t="s">
        <v>1669</v>
      </c>
      <c r="G43" s="831" t="s">
        <v>2225</v>
      </c>
      <c r="H43" s="832"/>
      <c r="I43" s="831" t="s">
        <v>1670</v>
      </c>
      <c r="J43" s="833"/>
      <c r="K43" s="833"/>
      <c r="L43" s="833"/>
      <c r="M43" s="834"/>
      <c r="N43" s="835"/>
      <c r="O43" s="836"/>
      <c r="P43" s="837"/>
      <c r="Q43" s="838"/>
    </row>
    <row r="44" spans="1:17" ht="26.1" customHeight="1" x14ac:dyDescent="0.25">
      <c r="A44" s="827">
        <f t="shared" si="0"/>
        <v>33</v>
      </c>
      <c r="B44" s="828">
        <v>4718</v>
      </c>
      <c r="C44" s="839">
        <v>37622</v>
      </c>
      <c r="D44" s="830">
        <v>1739.16</v>
      </c>
      <c r="E44" s="830">
        <v>1739.16</v>
      </c>
      <c r="F44" s="840" t="s">
        <v>1671</v>
      </c>
      <c r="G44" s="840" t="s">
        <v>2225</v>
      </c>
      <c r="H44" s="832"/>
      <c r="I44" s="831" t="s">
        <v>1658</v>
      </c>
      <c r="J44" s="833"/>
      <c r="K44" s="833"/>
      <c r="L44" s="833"/>
      <c r="M44" s="834"/>
      <c r="N44" s="835"/>
      <c r="O44" s="836"/>
      <c r="P44" s="837"/>
      <c r="Q44" s="838"/>
    </row>
    <row r="45" spans="1:17" ht="26.1" customHeight="1" x14ac:dyDescent="0.25">
      <c r="A45" s="827">
        <f t="shared" si="0"/>
        <v>34</v>
      </c>
      <c r="B45" s="828">
        <v>1015</v>
      </c>
      <c r="C45" s="839">
        <v>37625</v>
      </c>
      <c r="D45" s="830">
        <v>4771.2</v>
      </c>
      <c r="E45" s="830">
        <v>4771.2</v>
      </c>
      <c r="F45" s="840" t="s">
        <v>1672</v>
      </c>
      <c r="G45" s="840" t="s">
        <v>2225</v>
      </c>
      <c r="H45" s="832"/>
      <c r="I45" s="831" t="s">
        <v>1673</v>
      </c>
      <c r="J45" s="833"/>
      <c r="K45" s="833"/>
      <c r="L45" s="833"/>
      <c r="M45" s="834"/>
      <c r="N45" s="835"/>
      <c r="O45" s="836"/>
      <c r="P45" s="837"/>
      <c r="Q45" s="838"/>
    </row>
    <row r="46" spans="1:17" ht="26.1" customHeight="1" x14ac:dyDescent="0.25">
      <c r="A46" s="827">
        <f t="shared" si="0"/>
        <v>35</v>
      </c>
      <c r="B46" s="841" t="s">
        <v>1674</v>
      </c>
      <c r="C46" s="839">
        <v>37631</v>
      </c>
      <c r="D46" s="830">
        <v>6440</v>
      </c>
      <c r="E46" s="830">
        <v>6440</v>
      </c>
      <c r="F46" s="840" t="s">
        <v>1675</v>
      </c>
      <c r="G46" s="840" t="s">
        <v>2225</v>
      </c>
      <c r="H46" s="832"/>
      <c r="I46" s="831" t="s">
        <v>1676</v>
      </c>
      <c r="J46" s="833"/>
      <c r="K46" s="833"/>
      <c r="L46" s="833"/>
      <c r="M46" s="834"/>
      <c r="N46" s="835"/>
      <c r="O46" s="836"/>
      <c r="P46" s="837"/>
      <c r="Q46" s="838"/>
    </row>
    <row r="47" spans="1:17" ht="26.1" customHeight="1" x14ac:dyDescent="0.25">
      <c r="A47" s="827">
        <f t="shared" si="0"/>
        <v>36</v>
      </c>
      <c r="B47" s="828">
        <v>203100188</v>
      </c>
      <c r="C47" s="839">
        <v>37780</v>
      </c>
      <c r="D47" s="830">
        <v>5796</v>
      </c>
      <c r="E47" s="830">
        <v>5796</v>
      </c>
      <c r="F47" s="840" t="s">
        <v>1677</v>
      </c>
      <c r="G47" s="840" t="s">
        <v>2225</v>
      </c>
      <c r="H47" s="832"/>
      <c r="I47" s="831" t="s">
        <v>1678</v>
      </c>
      <c r="J47" s="833"/>
      <c r="K47" s="833"/>
      <c r="L47" s="833"/>
      <c r="M47" s="834"/>
      <c r="N47" s="835"/>
      <c r="O47" s="836"/>
      <c r="P47" s="837"/>
      <c r="Q47" s="838"/>
    </row>
    <row r="48" spans="1:17" ht="26.1" customHeight="1" x14ac:dyDescent="0.25">
      <c r="A48" s="827">
        <f t="shared" si="0"/>
        <v>37</v>
      </c>
      <c r="B48" s="828" t="s">
        <v>1679</v>
      </c>
      <c r="C48" s="839">
        <v>38047</v>
      </c>
      <c r="D48" s="830">
        <v>2112849.2799999998</v>
      </c>
      <c r="E48" s="830">
        <v>2112849.2799999998</v>
      </c>
      <c r="F48" s="840" t="s">
        <v>1680</v>
      </c>
      <c r="G48" s="840" t="s">
        <v>2225</v>
      </c>
      <c r="H48" s="843"/>
      <c r="I48" s="831" t="s">
        <v>1681</v>
      </c>
      <c r="J48" s="8"/>
      <c r="K48" s="833"/>
      <c r="L48" s="833"/>
      <c r="M48" s="834"/>
      <c r="N48" s="835"/>
      <c r="O48" s="836"/>
      <c r="P48" s="837"/>
      <c r="Q48" s="838"/>
    </row>
    <row r="49" spans="1:17" ht="26.1" customHeight="1" x14ac:dyDescent="0.25">
      <c r="A49" s="827">
        <f t="shared" si="0"/>
        <v>38</v>
      </c>
      <c r="B49" s="828" t="s">
        <v>1682</v>
      </c>
      <c r="C49" s="839">
        <v>39434</v>
      </c>
      <c r="D49" s="830">
        <v>391500</v>
      </c>
      <c r="E49" s="830">
        <v>391500</v>
      </c>
      <c r="F49" s="831" t="s">
        <v>1683</v>
      </c>
      <c r="G49" s="831" t="s">
        <v>2225</v>
      </c>
      <c r="H49" s="832"/>
      <c r="I49" s="831" t="s">
        <v>1684</v>
      </c>
      <c r="J49" s="833"/>
      <c r="K49" s="833"/>
      <c r="L49" s="833"/>
      <c r="M49" s="834"/>
      <c r="N49" s="835"/>
      <c r="O49" s="836"/>
      <c r="P49" s="837"/>
      <c r="Q49" s="838"/>
    </row>
    <row r="50" spans="1:17" ht="26.1" customHeight="1" x14ac:dyDescent="0.25">
      <c r="A50" s="827">
        <f t="shared" si="0"/>
        <v>39</v>
      </c>
      <c r="B50" s="828" t="s">
        <v>1685</v>
      </c>
      <c r="C50" s="839">
        <v>39497</v>
      </c>
      <c r="D50" s="830">
        <v>232440.8</v>
      </c>
      <c r="E50" s="830">
        <v>232440.8</v>
      </c>
      <c r="F50" s="831" t="s">
        <v>1683</v>
      </c>
      <c r="G50" s="831" t="s">
        <v>2225</v>
      </c>
      <c r="H50" s="832"/>
      <c r="I50" s="831" t="s">
        <v>1686</v>
      </c>
      <c r="J50" s="833"/>
      <c r="K50" s="833"/>
      <c r="L50" s="833"/>
      <c r="M50" s="834"/>
      <c r="N50" s="835"/>
      <c r="O50" s="836"/>
      <c r="P50" s="837"/>
      <c r="Q50" s="838"/>
    </row>
    <row r="51" spans="1:17" ht="26.1" customHeight="1" x14ac:dyDescent="0.25">
      <c r="A51" s="827">
        <f t="shared" si="0"/>
        <v>40</v>
      </c>
      <c r="B51" s="828" t="s">
        <v>1687</v>
      </c>
      <c r="C51" s="839">
        <v>39499</v>
      </c>
      <c r="D51" s="830">
        <v>348661.2</v>
      </c>
      <c r="E51" s="830">
        <v>348661.2</v>
      </c>
      <c r="F51" s="831" t="s">
        <v>1683</v>
      </c>
      <c r="G51" s="831" t="s">
        <v>2225</v>
      </c>
      <c r="H51" s="832"/>
      <c r="I51" s="831" t="s">
        <v>1686</v>
      </c>
      <c r="J51" s="833"/>
      <c r="K51" s="833"/>
      <c r="L51" s="833"/>
      <c r="M51" s="834"/>
      <c r="N51" s="835"/>
      <c r="O51" s="836"/>
      <c r="P51" s="837"/>
      <c r="Q51" s="838"/>
    </row>
    <row r="52" spans="1:17" ht="26.1" customHeight="1" x14ac:dyDescent="0.25">
      <c r="A52" s="827">
        <f t="shared" si="0"/>
        <v>41</v>
      </c>
      <c r="B52" s="828" t="s">
        <v>1688</v>
      </c>
      <c r="C52" s="839">
        <v>39626</v>
      </c>
      <c r="D52" s="844">
        <v>21576</v>
      </c>
      <c r="E52" s="844">
        <v>21576</v>
      </c>
      <c r="F52" s="831" t="s">
        <v>1689</v>
      </c>
      <c r="G52" s="831" t="s">
        <v>2225</v>
      </c>
      <c r="H52" s="832"/>
      <c r="I52" s="831" t="s">
        <v>1690</v>
      </c>
      <c r="J52" s="833"/>
      <c r="K52" s="833"/>
      <c r="L52" s="833"/>
      <c r="M52" s="834"/>
      <c r="N52" s="835"/>
      <c r="O52" s="836"/>
      <c r="P52" s="837"/>
      <c r="Q52" s="838"/>
    </row>
    <row r="53" spans="1:17" ht="26.1" customHeight="1" x14ac:dyDescent="0.25">
      <c r="A53" s="827">
        <f t="shared" si="0"/>
        <v>42</v>
      </c>
      <c r="B53" s="828" t="s">
        <v>1691</v>
      </c>
      <c r="C53" s="839">
        <v>39727</v>
      </c>
      <c r="D53" s="844">
        <v>171605.76000000001</v>
      </c>
      <c r="E53" s="844">
        <v>171605.76000000001</v>
      </c>
      <c r="F53" s="831" t="s">
        <v>1692</v>
      </c>
      <c r="G53" s="831" t="s">
        <v>2225</v>
      </c>
      <c r="H53" s="832"/>
      <c r="I53" s="831" t="s">
        <v>1693</v>
      </c>
      <c r="J53" s="833"/>
      <c r="K53" s="833"/>
      <c r="L53" s="833"/>
      <c r="M53" s="834"/>
      <c r="N53" s="835"/>
      <c r="O53" s="836"/>
      <c r="P53" s="837"/>
      <c r="Q53" s="838"/>
    </row>
    <row r="54" spans="1:17" ht="26.1" customHeight="1" x14ac:dyDescent="0.25">
      <c r="A54" s="827">
        <f t="shared" si="0"/>
        <v>43</v>
      </c>
      <c r="B54" s="828" t="s">
        <v>1694</v>
      </c>
      <c r="C54" s="839">
        <v>39811</v>
      </c>
      <c r="D54" s="844">
        <v>17898.8</v>
      </c>
      <c r="E54" s="844">
        <v>17898.8</v>
      </c>
      <c r="F54" s="831" t="s">
        <v>1695</v>
      </c>
      <c r="G54" s="831" t="s">
        <v>2225</v>
      </c>
      <c r="H54" s="832"/>
      <c r="I54" s="831" t="s">
        <v>1696</v>
      </c>
      <c r="J54" s="833"/>
      <c r="K54" s="833"/>
      <c r="L54" s="833"/>
      <c r="M54" s="834"/>
      <c r="N54" s="835"/>
      <c r="O54" s="836"/>
      <c r="P54" s="837"/>
      <c r="Q54" s="838"/>
    </row>
    <row r="55" spans="1:17" ht="26.1" customHeight="1" x14ac:dyDescent="0.25">
      <c r="A55" s="827">
        <f t="shared" si="0"/>
        <v>44</v>
      </c>
      <c r="B55" s="828" t="s">
        <v>1697</v>
      </c>
      <c r="C55" s="839">
        <v>39826</v>
      </c>
      <c r="D55" s="844">
        <v>276191.35999999999</v>
      </c>
      <c r="E55" s="844">
        <v>276191.35999999999</v>
      </c>
      <c r="F55" s="831" t="s">
        <v>1689</v>
      </c>
      <c r="G55" s="831" t="s">
        <v>2225</v>
      </c>
      <c r="H55" s="844"/>
      <c r="I55" s="831" t="s">
        <v>1698</v>
      </c>
      <c r="J55" s="833"/>
      <c r="K55" s="833"/>
      <c r="L55" s="833"/>
      <c r="M55" s="834"/>
      <c r="N55" s="835"/>
      <c r="O55" s="836"/>
      <c r="P55" s="837"/>
      <c r="Q55" s="838"/>
    </row>
    <row r="56" spans="1:17" ht="26.1" customHeight="1" x14ac:dyDescent="0.25">
      <c r="A56" s="827">
        <f t="shared" si="0"/>
        <v>45</v>
      </c>
      <c r="B56" s="828" t="s">
        <v>1699</v>
      </c>
      <c r="C56" s="839">
        <v>39826</v>
      </c>
      <c r="D56" s="844">
        <v>19557.599999999999</v>
      </c>
      <c r="E56" s="844">
        <v>19557.599999999999</v>
      </c>
      <c r="F56" s="840" t="s">
        <v>1700</v>
      </c>
      <c r="G56" s="840" t="s">
        <v>2225</v>
      </c>
      <c r="H56" s="844"/>
      <c r="I56" s="831" t="s">
        <v>1701</v>
      </c>
      <c r="J56" s="833"/>
      <c r="K56" s="833"/>
      <c r="L56" s="833"/>
      <c r="M56" s="834"/>
      <c r="N56" s="835"/>
      <c r="O56" s="836"/>
      <c r="P56" s="837"/>
      <c r="Q56" s="838"/>
    </row>
    <row r="57" spans="1:17" ht="26.1" customHeight="1" x14ac:dyDescent="0.25">
      <c r="A57" s="827">
        <f t="shared" si="0"/>
        <v>46</v>
      </c>
      <c r="B57" s="828" t="s">
        <v>1702</v>
      </c>
      <c r="C57" s="839">
        <v>39826</v>
      </c>
      <c r="D57" s="844">
        <v>13920</v>
      </c>
      <c r="E57" s="844">
        <v>13920</v>
      </c>
      <c r="F57" s="840" t="s">
        <v>1700</v>
      </c>
      <c r="G57" s="840" t="s">
        <v>2225</v>
      </c>
      <c r="H57" s="844"/>
      <c r="I57" s="831" t="s">
        <v>1701</v>
      </c>
      <c r="J57" s="833"/>
      <c r="K57" s="833"/>
      <c r="L57" s="833"/>
      <c r="M57" s="834"/>
      <c r="N57" s="835"/>
      <c r="O57" s="836"/>
      <c r="P57" s="837"/>
      <c r="Q57" s="838"/>
    </row>
    <row r="58" spans="1:17" ht="26.1" customHeight="1" x14ac:dyDescent="0.25">
      <c r="A58" s="827">
        <f t="shared" si="0"/>
        <v>47</v>
      </c>
      <c r="B58" s="828" t="s">
        <v>1703</v>
      </c>
      <c r="C58" s="839">
        <v>39835</v>
      </c>
      <c r="D58" s="844">
        <v>6960</v>
      </c>
      <c r="E58" s="844">
        <v>6960</v>
      </c>
      <c r="F58" s="840" t="s">
        <v>1704</v>
      </c>
      <c r="G58" s="840" t="s">
        <v>2225</v>
      </c>
      <c r="H58" s="844"/>
      <c r="I58" s="831" t="s">
        <v>1701</v>
      </c>
      <c r="J58" s="833"/>
      <c r="K58" s="833"/>
      <c r="L58" s="833"/>
      <c r="M58" s="834"/>
      <c r="N58" s="835"/>
      <c r="O58" s="836"/>
      <c r="P58" s="837"/>
      <c r="Q58" s="838"/>
    </row>
    <row r="59" spans="1:17" ht="26.1" customHeight="1" x14ac:dyDescent="0.25">
      <c r="A59" s="827">
        <f t="shared" si="0"/>
        <v>48</v>
      </c>
      <c r="B59" s="828" t="s">
        <v>1705</v>
      </c>
      <c r="C59" s="839">
        <v>39850</v>
      </c>
      <c r="D59" s="844">
        <v>127600</v>
      </c>
      <c r="E59" s="844">
        <v>127600</v>
      </c>
      <c r="F59" s="840" t="s">
        <v>1706</v>
      </c>
      <c r="G59" s="840" t="s">
        <v>2225</v>
      </c>
      <c r="H59" s="844"/>
      <c r="I59" s="831" t="s">
        <v>1707</v>
      </c>
      <c r="J59" s="833"/>
      <c r="K59" s="833"/>
      <c r="L59" s="833"/>
      <c r="M59" s="834"/>
      <c r="N59" s="835"/>
      <c r="O59" s="836"/>
      <c r="P59" s="837"/>
      <c r="Q59" s="838"/>
    </row>
    <row r="60" spans="1:17" ht="26.1" customHeight="1" x14ac:dyDescent="0.25">
      <c r="A60" s="827">
        <f t="shared" si="0"/>
        <v>49</v>
      </c>
      <c r="B60" s="828" t="s">
        <v>1708</v>
      </c>
      <c r="C60" s="839">
        <v>39889</v>
      </c>
      <c r="D60" s="845">
        <v>39423.99</v>
      </c>
      <c r="E60" s="845">
        <v>39423.99</v>
      </c>
      <c r="F60" s="831" t="s">
        <v>1692</v>
      </c>
      <c r="G60" s="831" t="s">
        <v>2225</v>
      </c>
      <c r="H60" s="845"/>
      <c r="I60" s="831" t="s">
        <v>1709</v>
      </c>
      <c r="J60" s="833"/>
      <c r="K60" s="833"/>
      <c r="L60" s="833"/>
      <c r="M60" s="834"/>
      <c r="N60" s="835"/>
      <c r="O60" s="836"/>
      <c r="P60" s="837"/>
      <c r="Q60" s="838"/>
    </row>
    <row r="61" spans="1:17" ht="26.1" customHeight="1" x14ac:dyDescent="0.25">
      <c r="A61" s="827">
        <f t="shared" si="0"/>
        <v>50</v>
      </c>
      <c r="B61" s="828" t="s">
        <v>1710</v>
      </c>
      <c r="C61" s="839">
        <v>39903</v>
      </c>
      <c r="D61" s="844">
        <v>4756</v>
      </c>
      <c r="E61" s="844">
        <v>4756</v>
      </c>
      <c r="F61" s="840" t="s">
        <v>1700</v>
      </c>
      <c r="G61" s="840" t="s">
        <v>2225</v>
      </c>
      <c r="H61" s="844"/>
      <c r="I61" s="831" t="s">
        <v>1701</v>
      </c>
      <c r="J61" s="833"/>
      <c r="K61" s="833"/>
      <c r="L61" s="833"/>
      <c r="M61" s="834"/>
      <c r="N61" s="835"/>
      <c r="O61" s="836"/>
      <c r="P61" s="837"/>
      <c r="Q61" s="838"/>
    </row>
    <row r="62" spans="1:17" ht="26.1" customHeight="1" x14ac:dyDescent="0.25">
      <c r="A62" s="827">
        <f t="shared" si="0"/>
        <v>51</v>
      </c>
      <c r="B62" s="828" t="s">
        <v>1711</v>
      </c>
      <c r="C62" s="839">
        <v>39930</v>
      </c>
      <c r="D62" s="844">
        <v>281300</v>
      </c>
      <c r="E62" s="844">
        <v>281300</v>
      </c>
      <c r="F62" s="831" t="s">
        <v>1712</v>
      </c>
      <c r="G62" s="831" t="s">
        <v>2225</v>
      </c>
      <c r="H62" s="844"/>
      <c r="I62" s="831" t="s">
        <v>1701</v>
      </c>
      <c r="J62" s="833"/>
      <c r="K62" s="833"/>
      <c r="L62" s="833"/>
      <c r="M62" s="834"/>
      <c r="N62" s="835"/>
      <c r="O62" s="836"/>
      <c r="P62" s="837"/>
      <c r="Q62" s="838"/>
    </row>
    <row r="63" spans="1:17" ht="26.1" customHeight="1" x14ac:dyDescent="0.25">
      <c r="A63" s="827">
        <f t="shared" si="0"/>
        <v>52</v>
      </c>
      <c r="B63" s="828" t="s">
        <v>1713</v>
      </c>
      <c r="C63" s="839">
        <v>39932</v>
      </c>
      <c r="D63" s="844">
        <v>65940</v>
      </c>
      <c r="E63" s="844">
        <v>65940</v>
      </c>
      <c r="F63" s="831" t="s">
        <v>1714</v>
      </c>
      <c r="G63" s="831" t="s">
        <v>2225</v>
      </c>
      <c r="H63" s="844"/>
      <c r="I63" s="831" t="s">
        <v>1715</v>
      </c>
      <c r="J63" s="833"/>
      <c r="K63" s="833"/>
      <c r="L63" s="833"/>
      <c r="M63" s="834"/>
      <c r="N63" s="835"/>
      <c r="O63" s="836"/>
      <c r="P63" s="837"/>
      <c r="Q63" s="838"/>
    </row>
    <row r="64" spans="1:17" ht="26.1" customHeight="1" x14ac:dyDescent="0.25">
      <c r="A64" s="827">
        <f t="shared" si="0"/>
        <v>53</v>
      </c>
      <c r="B64" s="828" t="s">
        <v>1716</v>
      </c>
      <c r="C64" s="839">
        <v>39952</v>
      </c>
      <c r="D64" s="844">
        <v>8932</v>
      </c>
      <c r="E64" s="844">
        <v>8932</v>
      </c>
      <c r="F64" s="840" t="s">
        <v>1717</v>
      </c>
      <c r="G64" s="840" t="s">
        <v>2225</v>
      </c>
      <c r="H64" s="844"/>
      <c r="I64" s="831" t="s">
        <v>1718</v>
      </c>
      <c r="J64" s="833"/>
      <c r="K64" s="833"/>
      <c r="L64" s="833"/>
      <c r="M64" s="834"/>
      <c r="N64" s="835"/>
      <c r="O64" s="836"/>
      <c r="P64" s="837"/>
      <c r="Q64" s="838"/>
    </row>
    <row r="65" spans="1:17" ht="26.1" customHeight="1" x14ac:dyDescent="0.25">
      <c r="A65" s="827">
        <f t="shared" si="0"/>
        <v>54</v>
      </c>
      <c r="B65" s="828" t="s">
        <v>1719</v>
      </c>
      <c r="C65" s="839">
        <v>39970</v>
      </c>
      <c r="D65" s="844">
        <v>38106</v>
      </c>
      <c r="E65" s="844">
        <v>38106</v>
      </c>
      <c r="F65" s="840" t="s">
        <v>1720</v>
      </c>
      <c r="G65" s="840" t="s">
        <v>2225</v>
      </c>
      <c r="H65" s="844"/>
      <c r="I65" s="831" t="s">
        <v>1721</v>
      </c>
      <c r="J65" s="833"/>
      <c r="K65" s="833"/>
      <c r="L65" s="833"/>
      <c r="M65" s="834"/>
      <c r="N65" s="835"/>
      <c r="O65" s="836"/>
      <c r="P65" s="837"/>
      <c r="Q65" s="838"/>
    </row>
    <row r="66" spans="1:17" ht="26.1" customHeight="1" x14ac:dyDescent="0.25">
      <c r="A66" s="827">
        <f t="shared" si="0"/>
        <v>55</v>
      </c>
      <c r="B66" s="828" t="s">
        <v>1722</v>
      </c>
      <c r="C66" s="839">
        <v>40007</v>
      </c>
      <c r="D66" s="844">
        <v>36888</v>
      </c>
      <c r="E66" s="844">
        <v>36888</v>
      </c>
      <c r="F66" s="840" t="s">
        <v>1723</v>
      </c>
      <c r="G66" s="840" t="s">
        <v>2225</v>
      </c>
      <c r="H66" s="844"/>
      <c r="I66" s="831" t="s">
        <v>1721</v>
      </c>
      <c r="J66" s="833"/>
      <c r="K66" s="833"/>
      <c r="L66" s="833"/>
      <c r="M66" s="834"/>
      <c r="N66" s="835"/>
      <c r="O66" s="836"/>
      <c r="P66" s="837"/>
      <c r="Q66" s="838"/>
    </row>
    <row r="67" spans="1:17" ht="26.1" customHeight="1" x14ac:dyDescent="0.25">
      <c r="A67" s="827">
        <f t="shared" si="0"/>
        <v>56</v>
      </c>
      <c r="B67" s="828" t="s">
        <v>1724</v>
      </c>
      <c r="C67" s="839">
        <v>40007</v>
      </c>
      <c r="D67" s="844">
        <v>231049.05</v>
      </c>
      <c r="E67" s="844">
        <v>231049.05</v>
      </c>
      <c r="F67" s="840" t="s">
        <v>1725</v>
      </c>
      <c r="G67" s="840" t="s">
        <v>2225</v>
      </c>
      <c r="H67" s="844"/>
      <c r="I67" s="831" t="s">
        <v>1726</v>
      </c>
      <c r="J67" s="833"/>
      <c r="K67" s="833"/>
      <c r="L67" s="833"/>
      <c r="M67" s="834"/>
      <c r="N67" s="835"/>
      <c r="O67" s="836"/>
      <c r="P67" s="837"/>
      <c r="Q67" s="838"/>
    </row>
    <row r="68" spans="1:17" ht="26.1" customHeight="1" x14ac:dyDescent="0.25">
      <c r="A68" s="827">
        <f t="shared" si="0"/>
        <v>57</v>
      </c>
      <c r="B68" s="828" t="s">
        <v>1727</v>
      </c>
      <c r="C68" s="839">
        <v>40015</v>
      </c>
      <c r="D68" s="844">
        <v>127600</v>
      </c>
      <c r="E68" s="844">
        <v>127600</v>
      </c>
      <c r="F68" s="840" t="s">
        <v>1728</v>
      </c>
      <c r="G68" s="840" t="s">
        <v>2225</v>
      </c>
      <c r="H68" s="844"/>
      <c r="I68" s="831" t="s">
        <v>1729</v>
      </c>
      <c r="J68" s="833"/>
      <c r="K68" s="833"/>
      <c r="L68" s="833"/>
      <c r="M68" s="834"/>
      <c r="N68" s="835"/>
      <c r="O68" s="836"/>
      <c r="P68" s="837"/>
      <c r="Q68" s="838"/>
    </row>
    <row r="69" spans="1:17" ht="26.1" customHeight="1" x14ac:dyDescent="0.25">
      <c r="A69" s="827">
        <f t="shared" si="0"/>
        <v>58</v>
      </c>
      <c r="B69" s="828" t="s">
        <v>1730</v>
      </c>
      <c r="C69" s="839">
        <v>40015</v>
      </c>
      <c r="D69" s="844">
        <v>32814.080000000002</v>
      </c>
      <c r="E69" s="844">
        <v>32814.080000000002</v>
      </c>
      <c r="F69" s="840" t="s">
        <v>1731</v>
      </c>
      <c r="G69" s="840" t="s">
        <v>2225</v>
      </c>
      <c r="H69" s="844"/>
      <c r="I69" s="831" t="s">
        <v>1732</v>
      </c>
      <c r="J69" s="833"/>
      <c r="K69" s="833"/>
      <c r="L69" s="833"/>
      <c r="M69" s="834"/>
      <c r="N69" s="835"/>
      <c r="O69" s="836"/>
      <c r="P69" s="837"/>
      <c r="Q69" s="838"/>
    </row>
    <row r="70" spans="1:17" ht="26.1" customHeight="1" x14ac:dyDescent="0.25">
      <c r="A70" s="827">
        <f t="shared" si="0"/>
        <v>59</v>
      </c>
      <c r="B70" s="828" t="s">
        <v>1733</v>
      </c>
      <c r="C70" s="839">
        <v>40016</v>
      </c>
      <c r="D70" s="844">
        <v>228833.91</v>
      </c>
      <c r="E70" s="844">
        <v>228833.91</v>
      </c>
      <c r="F70" s="840" t="s">
        <v>1734</v>
      </c>
      <c r="G70" s="840" t="s">
        <v>2225</v>
      </c>
      <c r="H70" s="844"/>
      <c r="I70" s="831" t="s">
        <v>1735</v>
      </c>
      <c r="J70" s="833"/>
      <c r="K70" s="833"/>
      <c r="L70" s="833"/>
      <c r="M70" s="834"/>
      <c r="N70" s="835"/>
      <c r="O70" s="836"/>
      <c r="P70" s="837"/>
      <c r="Q70" s="838"/>
    </row>
    <row r="71" spans="1:17" ht="26.1" customHeight="1" x14ac:dyDescent="0.25">
      <c r="A71" s="827">
        <f t="shared" si="0"/>
        <v>60</v>
      </c>
      <c r="B71" s="828" t="s">
        <v>1736</v>
      </c>
      <c r="C71" s="839">
        <v>40037</v>
      </c>
      <c r="D71" s="844">
        <v>15080</v>
      </c>
      <c r="E71" s="844">
        <v>15080</v>
      </c>
      <c r="F71" s="840" t="s">
        <v>1728</v>
      </c>
      <c r="G71" s="840" t="s">
        <v>2225</v>
      </c>
      <c r="H71" s="844"/>
      <c r="I71" s="831" t="s">
        <v>1737</v>
      </c>
      <c r="J71" s="833"/>
      <c r="K71" s="833"/>
      <c r="L71" s="833"/>
      <c r="M71" s="834"/>
      <c r="N71" s="835"/>
      <c r="O71" s="836"/>
      <c r="P71" s="837"/>
      <c r="Q71" s="838"/>
    </row>
    <row r="72" spans="1:17" ht="26.1" customHeight="1" x14ac:dyDescent="0.25">
      <c r="A72" s="827">
        <f t="shared" si="0"/>
        <v>61</v>
      </c>
      <c r="B72" s="828" t="s">
        <v>1738</v>
      </c>
      <c r="C72" s="839">
        <v>40038</v>
      </c>
      <c r="D72" s="844">
        <v>57076.639999999999</v>
      </c>
      <c r="E72" s="844">
        <v>57076.639999999999</v>
      </c>
      <c r="F72" s="840" t="s">
        <v>1731</v>
      </c>
      <c r="G72" s="840" t="s">
        <v>2225</v>
      </c>
      <c r="H72" s="844"/>
      <c r="I72" s="831" t="s">
        <v>1693</v>
      </c>
      <c r="J72" s="833"/>
      <c r="K72" s="833"/>
      <c r="L72" s="833"/>
      <c r="M72" s="834"/>
      <c r="N72" s="835"/>
      <c r="O72" s="836"/>
      <c r="P72" s="837"/>
      <c r="Q72" s="838"/>
    </row>
    <row r="73" spans="1:17" ht="26.1" customHeight="1" x14ac:dyDescent="0.25">
      <c r="A73" s="827">
        <f t="shared" si="0"/>
        <v>62</v>
      </c>
      <c r="B73" s="828" t="s">
        <v>1739</v>
      </c>
      <c r="C73" s="839">
        <v>40039</v>
      </c>
      <c r="D73" s="844">
        <v>322265</v>
      </c>
      <c r="E73" s="844">
        <v>322265</v>
      </c>
      <c r="F73" s="831" t="s">
        <v>1740</v>
      </c>
      <c r="G73" s="831" t="s">
        <v>2225</v>
      </c>
      <c r="H73" s="844"/>
      <c r="I73" s="831" t="s">
        <v>1741</v>
      </c>
      <c r="J73" s="833"/>
      <c r="K73" s="833"/>
      <c r="L73" s="833"/>
      <c r="M73" s="834"/>
      <c r="N73" s="835"/>
      <c r="O73" s="836"/>
      <c r="P73" s="837"/>
      <c r="Q73" s="838"/>
    </row>
    <row r="74" spans="1:17" ht="26.1" customHeight="1" x14ac:dyDescent="0.25">
      <c r="A74" s="827">
        <f t="shared" si="0"/>
        <v>63</v>
      </c>
      <c r="B74" s="828" t="s">
        <v>1742</v>
      </c>
      <c r="C74" s="839">
        <v>40039</v>
      </c>
      <c r="D74" s="844">
        <v>90047.32</v>
      </c>
      <c r="E74" s="844">
        <v>90047.32</v>
      </c>
      <c r="F74" s="840" t="s">
        <v>1731</v>
      </c>
      <c r="G74" s="840" t="s">
        <v>2225</v>
      </c>
      <c r="H74" s="844"/>
      <c r="I74" s="831" t="s">
        <v>1732</v>
      </c>
      <c r="J74" s="833"/>
      <c r="K74" s="833"/>
      <c r="L74" s="833"/>
      <c r="M74" s="834"/>
      <c r="N74" s="835"/>
      <c r="O74" s="836"/>
      <c r="P74" s="837"/>
      <c r="Q74" s="838"/>
    </row>
    <row r="75" spans="1:17" ht="26.1" customHeight="1" x14ac:dyDescent="0.25">
      <c r="A75" s="827">
        <f t="shared" si="0"/>
        <v>64</v>
      </c>
      <c r="B75" s="828" t="s">
        <v>1743</v>
      </c>
      <c r="C75" s="839">
        <v>40042</v>
      </c>
      <c r="D75" s="846">
        <v>40600</v>
      </c>
      <c r="E75" s="846">
        <v>40600</v>
      </c>
      <c r="F75" s="840" t="s">
        <v>1744</v>
      </c>
      <c r="G75" s="840" t="s">
        <v>2225</v>
      </c>
      <c r="H75" s="846"/>
      <c r="I75" s="831" t="s">
        <v>1745</v>
      </c>
      <c r="J75" s="833"/>
      <c r="K75" s="833"/>
      <c r="L75" s="833"/>
      <c r="M75" s="834"/>
      <c r="N75" s="835"/>
      <c r="O75" s="836"/>
      <c r="P75" s="837"/>
      <c r="Q75" s="838"/>
    </row>
    <row r="76" spans="1:17" ht="26.1" customHeight="1" x14ac:dyDescent="0.25">
      <c r="A76" s="827">
        <f t="shared" si="0"/>
        <v>65</v>
      </c>
      <c r="B76" s="828" t="s">
        <v>1746</v>
      </c>
      <c r="C76" s="839">
        <v>40049</v>
      </c>
      <c r="D76" s="846">
        <v>499515</v>
      </c>
      <c r="E76" s="846">
        <v>499515</v>
      </c>
      <c r="F76" s="840" t="s">
        <v>1747</v>
      </c>
      <c r="G76" s="840" t="s">
        <v>2225</v>
      </c>
      <c r="H76" s="846"/>
      <c r="I76" s="831" t="s">
        <v>1748</v>
      </c>
      <c r="J76" s="833"/>
      <c r="K76" s="833"/>
      <c r="L76" s="833"/>
      <c r="M76" s="834"/>
      <c r="N76" s="835"/>
      <c r="O76" s="836"/>
      <c r="P76" s="837"/>
      <c r="Q76" s="838"/>
    </row>
    <row r="77" spans="1:17" ht="26.1" customHeight="1" x14ac:dyDescent="0.25">
      <c r="A77" s="827">
        <f t="shared" si="0"/>
        <v>66</v>
      </c>
      <c r="B77" s="828" t="s">
        <v>1749</v>
      </c>
      <c r="C77" s="839">
        <v>40050</v>
      </c>
      <c r="D77" s="844">
        <v>19900</v>
      </c>
      <c r="E77" s="844">
        <v>19900</v>
      </c>
      <c r="F77" s="840" t="s">
        <v>1750</v>
      </c>
      <c r="G77" s="840" t="s">
        <v>2225</v>
      </c>
      <c r="H77" s="844"/>
      <c r="I77" s="831" t="s">
        <v>1686</v>
      </c>
      <c r="J77" s="833"/>
      <c r="K77" s="833"/>
      <c r="L77" s="833"/>
      <c r="M77" s="834"/>
      <c r="N77" s="835"/>
      <c r="O77" s="836"/>
      <c r="P77" s="837"/>
      <c r="Q77" s="838"/>
    </row>
    <row r="78" spans="1:17" ht="26.1" customHeight="1" x14ac:dyDescent="0.25">
      <c r="A78" s="827">
        <f t="shared" ref="A78:A141" si="1">+A77+1</f>
        <v>67</v>
      </c>
      <c r="B78" s="828" t="s">
        <v>1751</v>
      </c>
      <c r="C78" s="839">
        <v>40050</v>
      </c>
      <c r="D78" s="844">
        <v>135418.4</v>
      </c>
      <c r="E78" s="844">
        <v>135418.4</v>
      </c>
      <c r="F78" s="831" t="s">
        <v>1752</v>
      </c>
      <c r="G78" s="831" t="s">
        <v>2225</v>
      </c>
      <c r="H78" s="844"/>
      <c r="I78" s="831" t="s">
        <v>1753</v>
      </c>
      <c r="J78" s="833"/>
      <c r="K78" s="833"/>
      <c r="L78" s="833"/>
      <c r="M78" s="834"/>
      <c r="N78" s="835"/>
      <c r="O78" s="836"/>
      <c r="P78" s="837"/>
      <c r="Q78" s="838"/>
    </row>
    <row r="79" spans="1:17" ht="26.1" customHeight="1" x14ac:dyDescent="0.25">
      <c r="A79" s="827">
        <f t="shared" si="1"/>
        <v>68</v>
      </c>
      <c r="B79" s="828" t="s">
        <v>1754</v>
      </c>
      <c r="C79" s="839">
        <v>40058</v>
      </c>
      <c r="D79" s="844">
        <v>6177</v>
      </c>
      <c r="E79" s="844">
        <v>6177</v>
      </c>
      <c r="F79" s="840" t="s">
        <v>1755</v>
      </c>
      <c r="G79" s="840" t="s">
        <v>2225</v>
      </c>
      <c r="H79" s="844"/>
      <c r="I79" s="831" t="s">
        <v>1741</v>
      </c>
      <c r="J79" s="833"/>
      <c r="K79" s="833"/>
      <c r="L79" s="833"/>
      <c r="M79" s="834"/>
      <c r="N79" s="835"/>
      <c r="O79" s="836"/>
      <c r="P79" s="837"/>
      <c r="Q79" s="838"/>
    </row>
    <row r="80" spans="1:17" ht="26.1" customHeight="1" x14ac:dyDescent="0.25">
      <c r="A80" s="827">
        <f t="shared" si="1"/>
        <v>69</v>
      </c>
      <c r="B80" s="828" t="s">
        <v>1756</v>
      </c>
      <c r="C80" s="839">
        <v>40058</v>
      </c>
      <c r="D80" s="844">
        <v>27608</v>
      </c>
      <c r="E80" s="844">
        <v>27608</v>
      </c>
      <c r="F80" s="840" t="s">
        <v>1755</v>
      </c>
      <c r="G80" s="840" t="s">
        <v>2225</v>
      </c>
      <c r="H80" s="844"/>
      <c r="I80" s="831" t="s">
        <v>1741</v>
      </c>
      <c r="J80" s="833"/>
      <c r="K80" s="833"/>
      <c r="L80" s="833"/>
      <c r="M80" s="834"/>
      <c r="N80" s="835"/>
      <c r="O80" s="836"/>
      <c r="P80" s="837"/>
      <c r="Q80" s="838"/>
    </row>
    <row r="81" spans="1:17" ht="26.1" customHeight="1" x14ac:dyDescent="0.25">
      <c r="A81" s="827">
        <f t="shared" si="1"/>
        <v>70</v>
      </c>
      <c r="B81" s="828" t="s">
        <v>1757</v>
      </c>
      <c r="C81" s="839">
        <v>40059</v>
      </c>
      <c r="D81" s="844">
        <v>120338.4</v>
      </c>
      <c r="E81" s="844">
        <v>120338.4</v>
      </c>
      <c r="F81" s="831" t="s">
        <v>1752</v>
      </c>
      <c r="G81" s="831" t="s">
        <v>2225</v>
      </c>
      <c r="H81" s="844"/>
      <c r="I81" s="831" t="s">
        <v>1753</v>
      </c>
      <c r="J81" s="833"/>
      <c r="K81" s="833"/>
      <c r="L81" s="833"/>
      <c r="M81" s="834"/>
      <c r="N81" s="835"/>
      <c r="O81" s="836"/>
      <c r="P81" s="837"/>
      <c r="Q81" s="838"/>
    </row>
    <row r="82" spans="1:17" ht="26.1" customHeight="1" x14ac:dyDescent="0.25">
      <c r="A82" s="827">
        <f t="shared" si="1"/>
        <v>71</v>
      </c>
      <c r="B82" s="828" t="s">
        <v>1758</v>
      </c>
      <c r="C82" s="839">
        <v>40065</v>
      </c>
      <c r="D82" s="844">
        <v>251082</v>
      </c>
      <c r="E82" s="844">
        <v>251082</v>
      </c>
      <c r="F82" s="831" t="s">
        <v>1752</v>
      </c>
      <c r="G82" s="831" t="s">
        <v>2225</v>
      </c>
      <c r="H82" s="844"/>
      <c r="I82" s="831" t="s">
        <v>1753</v>
      </c>
      <c r="J82" s="833"/>
      <c r="K82" s="833"/>
      <c r="L82" s="833"/>
      <c r="M82" s="834"/>
      <c r="N82" s="835"/>
      <c r="O82" s="836"/>
      <c r="P82" s="837"/>
      <c r="Q82" s="838"/>
    </row>
    <row r="83" spans="1:17" ht="26.1" customHeight="1" x14ac:dyDescent="0.25">
      <c r="A83" s="827">
        <f t="shared" si="1"/>
        <v>72</v>
      </c>
      <c r="B83" s="828" t="s">
        <v>1759</v>
      </c>
      <c r="C83" s="839">
        <v>40070</v>
      </c>
      <c r="D83" s="844">
        <v>19796</v>
      </c>
      <c r="E83" s="844">
        <v>19796</v>
      </c>
      <c r="F83" s="831" t="s">
        <v>1760</v>
      </c>
      <c r="G83" s="831" t="s">
        <v>2225</v>
      </c>
      <c r="H83" s="844"/>
      <c r="I83" s="831" t="s">
        <v>1761</v>
      </c>
      <c r="J83" s="833"/>
      <c r="K83" s="833"/>
      <c r="L83" s="833"/>
      <c r="M83" s="834"/>
      <c r="N83" s="835"/>
      <c r="O83" s="836"/>
      <c r="P83" s="837"/>
      <c r="Q83" s="838"/>
    </row>
    <row r="84" spans="1:17" ht="26.1" customHeight="1" x14ac:dyDescent="0.25">
      <c r="A84" s="827">
        <f t="shared" si="1"/>
        <v>73</v>
      </c>
      <c r="B84" s="828" t="s">
        <v>1762</v>
      </c>
      <c r="C84" s="839">
        <v>40072</v>
      </c>
      <c r="D84" s="844">
        <v>272478.2</v>
      </c>
      <c r="E84" s="844">
        <v>272478.2</v>
      </c>
      <c r="F84" s="840" t="s">
        <v>1755</v>
      </c>
      <c r="G84" s="840" t="s">
        <v>2225</v>
      </c>
      <c r="H84" s="844"/>
      <c r="I84" s="831" t="s">
        <v>1741</v>
      </c>
      <c r="J84" s="833"/>
      <c r="K84" s="833"/>
      <c r="L84" s="833"/>
      <c r="M84" s="834"/>
      <c r="N84" s="835"/>
      <c r="O84" s="836"/>
      <c r="P84" s="837"/>
      <c r="Q84" s="838"/>
    </row>
    <row r="85" spans="1:17" ht="26.1" customHeight="1" x14ac:dyDescent="0.25">
      <c r="A85" s="827">
        <f t="shared" si="1"/>
        <v>74</v>
      </c>
      <c r="B85" s="828" t="s">
        <v>1763</v>
      </c>
      <c r="C85" s="839">
        <v>40076</v>
      </c>
      <c r="D85" s="844">
        <v>29529.98</v>
      </c>
      <c r="E85" s="844">
        <v>29529.98</v>
      </c>
      <c r="F85" s="840" t="s">
        <v>1750</v>
      </c>
      <c r="G85" s="840" t="s">
        <v>2225</v>
      </c>
      <c r="H85" s="844"/>
      <c r="I85" s="831" t="s">
        <v>1686</v>
      </c>
      <c r="J85" s="833"/>
      <c r="K85" s="833"/>
      <c r="L85" s="833"/>
      <c r="M85" s="834"/>
      <c r="N85" s="835"/>
      <c r="O85" s="836"/>
      <c r="P85" s="837"/>
      <c r="Q85" s="838"/>
    </row>
    <row r="86" spans="1:17" ht="26.1" customHeight="1" x14ac:dyDescent="0.25">
      <c r="A86" s="827">
        <f t="shared" si="1"/>
        <v>75</v>
      </c>
      <c r="B86" s="828" t="s">
        <v>1764</v>
      </c>
      <c r="C86" s="839">
        <v>40084</v>
      </c>
      <c r="D86" s="844">
        <v>67048</v>
      </c>
      <c r="E86" s="844">
        <v>67048</v>
      </c>
      <c r="F86" s="840" t="s">
        <v>1755</v>
      </c>
      <c r="G86" s="840" t="s">
        <v>2225</v>
      </c>
      <c r="H86" s="844"/>
      <c r="I86" s="831" t="s">
        <v>1741</v>
      </c>
      <c r="J86" s="833"/>
      <c r="K86" s="833"/>
      <c r="L86" s="833"/>
      <c r="M86" s="834"/>
      <c r="N86" s="835"/>
      <c r="O86" s="836"/>
      <c r="P86" s="837"/>
      <c r="Q86" s="838"/>
    </row>
    <row r="87" spans="1:17" ht="26.1" customHeight="1" x14ac:dyDescent="0.25">
      <c r="A87" s="827">
        <f t="shared" si="1"/>
        <v>76</v>
      </c>
      <c r="B87" s="828" t="s">
        <v>1765</v>
      </c>
      <c r="C87" s="839">
        <v>40084</v>
      </c>
      <c r="D87" s="844">
        <v>26680</v>
      </c>
      <c r="E87" s="844">
        <v>26680</v>
      </c>
      <c r="F87" s="840" t="s">
        <v>1755</v>
      </c>
      <c r="G87" s="840" t="s">
        <v>2225</v>
      </c>
      <c r="H87" s="844"/>
      <c r="I87" s="831" t="s">
        <v>1741</v>
      </c>
      <c r="J87" s="833"/>
      <c r="K87" s="833"/>
      <c r="L87" s="833"/>
      <c r="M87" s="834"/>
      <c r="N87" s="835"/>
      <c r="O87" s="836"/>
      <c r="P87" s="837"/>
      <c r="Q87" s="838"/>
    </row>
    <row r="88" spans="1:17" ht="26.1" customHeight="1" x14ac:dyDescent="0.25">
      <c r="A88" s="827">
        <f t="shared" si="1"/>
        <v>77</v>
      </c>
      <c r="B88" s="828" t="s">
        <v>1766</v>
      </c>
      <c r="C88" s="839">
        <v>40087</v>
      </c>
      <c r="D88" s="844">
        <v>18942.8</v>
      </c>
      <c r="E88" s="844">
        <v>18942.8</v>
      </c>
      <c r="F88" s="840" t="s">
        <v>1731</v>
      </c>
      <c r="G88" s="840" t="s">
        <v>2225</v>
      </c>
      <c r="H88" s="844"/>
      <c r="I88" s="831" t="s">
        <v>1767</v>
      </c>
      <c r="J88" s="833"/>
      <c r="K88" s="833"/>
      <c r="L88" s="833"/>
      <c r="M88" s="834"/>
      <c r="N88" s="835"/>
      <c r="O88" s="836"/>
      <c r="P88" s="837"/>
      <c r="Q88" s="838"/>
    </row>
    <row r="89" spans="1:17" ht="26.1" customHeight="1" x14ac:dyDescent="0.25">
      <c r="A89" s="827">
        <f t="shared" si="1"/>
        <v>78</v>
      </c>
      <c r="B89" s="828" t="s">
        <v>1768</v>
      </c>
      <c r="C89" s="839">
        <v>40087</v>
      </c>
      <c r="D89" s="844">
        <v>19043.72</v>
      </c>
      <c r="E89" s="844">
        <v>19043.72</v>
      </c>
      <c r="F89" s="840" t="s">
        <v>1731</v>
      </c>
      <c r="G89" s="840" t="s">
        <v>2225</v>
      </c>
      <c r="H89" s="844"/>
      <c r="I89" s="831" t="s">
        <v>1767</v>
      </c>
      <c r="J89" s="833"/>
      <c r="K89" s="833"/>
      <c r="L89" s="833"/>
      <c r="M89" s="834"/>
      <c r="N89" s="835"/>
      <c r="O89" s="836"/>
      <c r="P89" s="837"/>
      <c r="Q89" s="838"/>
    </row>
    <row r="90" spans="1:17" ht="26.1" customHeight="1" x14ac:dyDescent="0.25">
      <c r="A90" s="827">
        <f t="shared" si="1"/>
        <v>79</v>
      </c>
      <c r="B90" s="828" t="s">
        <v>1769</v>
      </c>
      <c r="C90" s="839">
        <v>40092</v>
      </c>
      <c r="D90" s="844">
        <v>63251.32</v>
      </c>
      <c r="E90" s="844">
        <v>63251.32</v>
      </c>
      <c r="F90" s="840" t="s">
        <v>1731</v>
      </c>
      <c r="G90" s="840" t="s">
        <v>2225</v>
      </c>
      <c r="H90" s="844"/>
      <c r="I90" s="831" t="s">
        <v>1770</v>
      </c>
      <c r="J90" s="833"/>
      <c r="K90" s="833"/>
      <c r="L90" s="833"/>
      <c r="M90" s="834"/>
      <c r="N90" s="835"/>
      <c r="O90" s="836"/>
      <c r="P90" s="837"/>
      <c r="Q90" s="838"/>
    </row>
    <row r="91" spans="1:17" ht="26.1" customHeight="1" x14ac:dyDescent="0.25">
      <c r="A91" s="827">
        <f t="shared" si="1"/>
        <v>80</v>
      </c>
      <c r="B91" s="828" t="s">
        <v>1771</v>
      </c>
      <c r="C91" s="839">
        <v>40092</v>
      </c>
      <c r="D91" s="844">
        <v>7052.75</v>
      </c>
      <c r="E91" s="844">
        <v>7052.75</v>
      </c>
      <c r="F91" s="840" t="s">
        <v>1772</v>
      </c>
      <c r="G91" s="840" t="s">
        <v>2225</v>
      </c>
      <c r="H91" s="844"/>
      <c r="I91" s="831" t="s">
        <v>1773</v>
      </c>
      <c r="J91" s="833"/>
      <c r="K91" s="833"/>
      <c r="L91" s="833"/>
      <c r="M91" s="834"/>
      <c r="N91" s="835"/>
      <c r="O91" s="836"/>
      <c r="P91" s="837"/>
      <c r="Q91" s="838"/>
    </row>
    <row r="92" spans="1:17" ht="26.1" customHeight="1" x14ac:dyDescent="0.25">
      <c r="A92" s="827">
        <f t="shared" si="1"/>
        <v>81</v>
      </c>
      <c r="B92" s="828" t="s">
        <v>1746</v>
      </c>
      <c r="C92" s="839">
        <v>40095</v>
      </c>
      <c r="D92" s="844">
        <v>17264</v>
      </c>
      <c r="E92" s="844">
        <v>17264</v>
      </c>
      <c r="F92" s="831" t="s">
        <v>1760</v>
      </c>
      <c r="G92" s="831" t="s">
        <v>2225</v>
      </c>
      <c r="H92" s="844"/>
      <c r="I92" s="831" t="s">
        <v>1761</v>
      </c>
      <c r="J92" s="833"/>
      <c r="K92" s="833"/>
      <c r="L92" s="833"/>
      <c r="M92" s="834"/>
      <c r="N92" s="835"/>
      <c r="O92" s="836"/>
      <c r="P92" s="837"/>
      <c r="Q92" s="838"/>
    </row>
    <row r="93" spans="1:17" ht="26.1" customHeight="1" x14ac:dyDescent="0.25">
      <c r="A93" s="827">
        <f t="shared" si="1"/>
        <v>82</v>
      </c>
      <c r="B93" s="828" t="s">
        <v>1774</v>
      </c>
      <c r="C93" s="839">
        <v>40099</v>
      </c>
      <c r="D93" s="844">
        <v>11229.2</v>
      </c>
      <c r="E93" s="844">
        <v>11229.2</v>
      </c>
      <c r="F93" s="831" t="s">
        <v>1760</v>
      </c>
      <c r="G93" s="831" t="s">
        <v>2225</v>
      </c>
      <c r="H93" s="844"/>
      <c r="I93" s="831" t="s">
        <v>1701</v>
      </c>
      <c r="J93" s="833"/>
      <c r="K93" s="833"/>
      <c r="L93" s="833"/>
      <c r="M93" s="834"/>
      <c r="N93" s="835"/>
      <c r="O93" s="836"/>
      <c r="P93" s="837"/>
      <c r="Q93" s="838"/>
    </row>
    <row r="94" spans="1:17" ht="26.1" customHeight="1" x14ac:dyDescent="0.25">
      <c r="A94" s="827">
        <f t="shared" si="1"/>
        <v>83</v>
      </c>
      <c r="B94" s="828" t="s">
        <v>1775</v>
      </c>
      <c r="C94" s="839">
        <v>40108</v>
      </c>
      <c r="D94" s="844">
        <v>45612.36</v>
      </c>
      <c r="E94" s="844">
        <v>45612.36</v>
      </c>
      <c r="F94" s="840" t="s">
        <v>1731</v>
      </c>
      <c r="G94" s="840" t="s">
        <v>2225</v>
      </c>
      <c r="H94" s="844"/>
      <c r="I94" s="831" t="s">
        <v>1776</v>
      </c>
      <c r="J94" s="833"/>
      <c r="K94" s="833"/>
      <c r="L94" s="833"/>
      <c r="M94" s="834"/>
      <c r="N94" s="835"/>
      <c r="O94" s="836"/>
      <c r="P94" s="837"/>
      <c r="Q94" s="838"/>
    </row>
    <row r="95" spans="1:17" ht="26.1" customHeight="1" x14ac:dyDescent="0.25">
      <c r="A95" s="827">
        <f t="shared" si="1"/>
        <v>84</v>
      </c>
      <c r="B95" s="828" t="s">
        <v>1777</v>
      </c>
      <c r="C95" s="839">
        <v>40115</v>
      </c>
      <c r="D95" s="844">
        <v>6333.6</v>
      </c>
      <c r="E95" s="844">
        <v>6333.6</v>
      </c>
      <c r="F95" s="840" t="s">
        <v>1778</v>
      </c>
      <c r="G95" s="840" t="s">
        <v>2225</v>
      </c>
      <c r="H95" s="844"/>
      <c r="I95" s="831" t="s">
        <v>1779</v>
      </c>
      <c r="J95" s="833"/>
      <c r="K95" s="833"/>
      <c r="L95" s="833"/>
      <c r="M95" s="834"/>
      <c r="N95" s="835"/>
      <c r="O95" s="836"/>
      <c r="P95" s="837"/>
      <c r="Q95" s="838"/>
    </row>
    <row r="96" spans="1:17" ht="26.1" customHeight="1" x14ac:dyDescent="0.25">
      <c r="A96" s="827">
        <f t="shared" si="1"/>
        <v>85</v>
      </c>
      <c r="B96" s="828" t="s">
        <v>1780</v>
      </c>
      <c r="C96" s="839">
        <v>40119</v>
      </c>
      <c r="D96" s="844">
        <v>12975</v>
      </c>
      <c r="E96" s="844">
        <v>12975</v>
      </c>
      <c r="F96" s="831" t="s">
        <v>1781</v>
      </c>
      <c r="G96" s="831" t="s">
        <v>2225</v>
      </c>
      <c r="H96" s="844"/>
      <c r="I96" s="831" t="s">
        <v>1782</v>
      </c>
      <c r="J96" s="833"/>
      <c r="K96" s="833"/>
      <c r="L96" s="833"/>
      <c r="M96" s="834"/>
      <c r="N96" s="835"/>
      <c r="O96" s="836"/>
      <c r="P96" s="837"/>
      <c r="Q96" s="838"/>
    </row>
    <row r="97" spans="1:17" ht="26.1" customHeight="1" x14ac:dyDescent="0.25">
      <c r="A97" s="827">
        <f t="shared" si="1"/>
        <v>86</v>
      </c>
      <c r="B97" s="828" t="s">
        <v>1783</v>
      </c>
      <c r="C97" s="839">
        <v>40120</v>
      </c>
      <c r="D97" s="844">
        <v>17210.400000000001</v>
      </c>
      <c r="E97" s="844">
        <v>17210.400000000001</v>
      </c>
      <c r="F97" s="831" t="s">
        <v>1760</v>
      </c>
      <c r="G97" s="831" t="s">
        <v>2225</v>
      </c>
      <c r="H97" s="844"/>
      <c r="I97" s="831" t="s">
        <v>1761</v>
      </c>
      <c r="J97" s="833"/>
      <c r="K97" s="833"/>
      <c r="L97" s="833"/>
      <c r="M97" s="834"/>
      <c r="N97" s="835"/>
      <c r="O97" s="836"/>
      <c r="P97" s="837"/>
      <c r="Q97" s="838"/>
    </row>
    <row r="98" spans="1:17" ht="26.1" customHeight="1" x14ac:dyDescent="0.25">
      <c r="A98" s="827">
        <f t="shared" si="1"/>
        <v>87</v>
      </c>
      <c r="B98" s="828" t="s">
        <v>1743</v>
      </c>
      <c r="C98" s="839">
        <v>40122</v>
      </c>
      <c r="D98" s="844">
        <v>88501.04</v>
      </c>
      <c r="E98" s="844">
        <v>88501.04</v>
      </c>
      <c r="F98" s="840" t="s">
        <v>1731</v>
      </c>
      <c r="G98" s="840" t="s">
        <v>2225</v>
      </c>
      <c r="H98" s="844"/>
      <c r="I98" s="831" t="s">
        <v>1693</v>
      </c>
      <c r="J98" s="833"/>
      <c r="K98" s="833"/>
      <c r="L98" s="833"/>
      <c r="M98" s="834"/>
      <c r="N98" s="835"/>
      <c r="O98" s="836"/>
      <c r="P98" s="837"/>
      <c r="Q98" s="838"/>
    </row>
    <row r="99" spans="1:17" ht="26.1" customHeight="1" x14ac:dyDescent="0.25">
      <c r="A99" s="827">
        <f t="shared" si="1"/>
        <v>88</v>
      </c>
      <c r="B99" s="828" t="s">
        <v>1784</v>
      </c>
      <c r="C99" s="839">
        <v>40129</v>
      </c>
      <c r="D99" s="844">
        <v>27137.040000000001</v>
      </c>
      <c r="E99" s="844">
        <v>27137.040000000001</v>
      </c>
      <c r="F99" s="831" t="s">
        <v>1695</v>
      </c>
      <c r="G99" s="831" t="s">
        <v>2225</v>
      </c>
      <c r="H99" s="844"/>
      <c r="I99" s="831" t="s">
        <v>1785</v>
      </c>
      <c r="J99" s="833"/>
      <c r="K99" s="833"/>
      <c r="L99" s="833"/>
      <c r="M99" s="834"/>
      <c r="N99" s="835"/>
      <c r="O99" s="836"/>
      <c r="P99" s="837"/>
      <c r="Q99" s="838"/>
    </row>
    <row r="100" spans="1:17" ht="26.1" customHeight="1" x14ac:dyDescent="0.25">
      <c r="A100" s="827">
        <f t="shared" si="1"/>
        <v>89</v>
      </c>
      <c r="B100" s="828" t="s">
        <v>1716</v>
      </c>
      <c r="C100" s="839">
        <v>40137</v>
      </c>
      <c r="D100" s="844">
        <v>5586.88</v>
      </c>
      <c r="E100" s="844">
        <v>5586.88</v>
      </c>
      <c r="F100" s="831" t="s">
        <v>1760</v>
      </c>
      <c r="G100" s="831" t="s">
        <v>2225</v>
      </c>
      <c r="H100" s="844"/>
      <c r="I100" s="831" t="s">
        <v>1761</v>
      </c>
      <c r="J100" s="833"/>
      <c r="K100" s="833"/>
      <c r="L100" s="833"/>
      <c r="M100" s="834"/>
      <c r="N100" s="835"/>
      <c r="O100" s="836"/>
      <c r="P100" s="837"/>
      <c r="Q100" s="838"/>
    </row>
    <row r="101" spans="1:17" ht="26.1" customHeight="1" x14ac:dyDescent="0.25">
      <c r="A101" s="827">
        <f t="shared" si="1"/>
        <v>90</v>
      </c>
      <c r="B101" s="828" t="s">
        <v>1786</v>
      </c>
      <c r="C101" s="839">
        <v>40137</v>
      </c>
      <c r="D101" s="844">
        <v>19624.400000000001</v>
      </c>
      <c r="E101" s="844">
        <v>19624.400000000001</v>
      </c>
      <c r="F101" s="831" t="s">
        <v>1760</v>
      </c>
      <c r="G101" s="831" t="s">
        <v>2225</v>
      </c>
      <c r="H101" s="844"/>
      <c r="I101" s="831" t="s">
        <v>1701</v>
      </c>
      <c r="J101" s="833"/>
      <c r="K101" s="833"/>
      <c r="L101" s="833"/>
      <c r="M101" s="834"/>
      <c r="N101" s="835"/>
      <c r="O101" s="836"/>
      <c r="P101" s="837"/>
      <c r="Q101" s="838"/>
    </row>
    <row r="102" spans="1:17" ht="26.1" customHeight="1" x14ac:dyDescent="0.25">
      <c r="A102" s="827">
        <f t="shared" si="1"/>
        <v>91</v>
      </c>
      <c r="B102" s="828" t="s">
        <v>1787</v>
      </c>
      <c r="C102" s="839">
        <v>40137</v>
      </c>
      <c r="D102" s="844">
        <v>11877.6</v>
      </c>
      <c r="E102" s="844">
        <v>11877.6</v>
      </c>
      <c r="F102" s="831" t="s">
        <v>1760</v>
      </c>
      <c r="G102" s="831" t="s">
        <v>2225</v>
      </c>
      <c r="H102" s="844"/>
      <c r="I102" s="831" t="s">
        <v>1701</v>
      </c>
      <c r="J102" s="833"/>
      <c r="K102" s="833"/>
      <c r="L102" s="833"/>
      <c r="M102" s="834"/>
      <c r="N102" s="835"/>
      <c r="O102" s="836"/>
      <c r="P102" s="837"/>
      <c r="Q102" s="838"/>
    </row>
    <row r="103" spans="1:17" ht="26.1" customHeight="1" x14ac:dyDescent="0.25">
      <c r="A103" s="827">
        <f t="shared" si="1"/>
        <v>92</v>
      </c>
      <c r="B103" s="828" t="s">
        <v>1774</v>
      </c>
      <c r="C103" s="839">
        <v>40141</v>
      </c>
      <c r="D103" s="844">
        <v>22569.89</v>
      </c>
      <c r="E103" s="844">
        <v>22569.89</v>
      </c>
      <c r="F103" s="847" t="s">
        <v>1788</v>
      </c>
      <c r="G103" s="847" t="s">
        <v>2225</v>
      </c>
      <c r="H103" s="844"/>
      <c r="I103" s="848" t="s">
        <v>1789</v>
      </c>
      <c r="J103" s="833"/>
      <c r="K103" s="833"/>
      <c r="L103" s="833"/>
      <c r="M103" s="834"/>
      <c r="N103" s="835"/>
      <c r="O103" s="836"/>
      <c r="P103" s="837"/>
      <c r="Q103" s="838"/>
    </row>
    <row r="104" spans="1:17" ht="26.1" customHeight="1" x14ac:dyDescent="0.25">
      <c r="A104" s="827">
        <f t="shared" si="1"/>
        <v>93</v>
      </c>
      <c r="B104" s="828" t="s">
        <v>1790</v>
      </c>
      <c r="C104" s="839">
        <v>40149</v>
      </c>
      <c r="D104" s="844">
        <v>23242.400000000001</v>
      </c>
      <c r="E104" s="844">
        <v>23242.400000000001</v>
      </c>
      <c r="F104" s="847" t="s">
        <v>1791</v>
      </c>
      <c r="G104" s="847" t="s">
        <v>2225</v>
      </c>
      <c r="H104" s="844"/>
      <c r="I104" s="848" t="s">
        <v>1792</v>
      </c>
      <c r="J104" s="833"/>
      <c r="K104" s="833"/>
      <c r="L104" s="833"/>
      <c r="M104" s="834"/>
      <c r="N104" s="835"/>
      <c r="O104" s="836"/>
      <c r="P104" s="837"/>
      <c r="Q104" s="838"/>
    </row>
    <row r="105" spans="1:17" ht="26.1" customHeight="1" x14ac:dyDescent="0.25">
      <c r="A105" s="827">
        <f t="shared" si="1"/>
        <v>94</v>
      </c>
      <c r="B105" s="828" t="s">
        <v>1793</v>
      </c>
      <c r="C105" s="839">
        <v>40154</v>
      </c>
      <c r="D105" s="844">
        <v>49186.3</v>
      </c>
      <c r="E105" s="844">
        <v>49186.3</v>
      </c>
      <c r="F105" s="847" t="s">
        <v>1791</v>
      </c>
      <c r="G105" s="847" t="s">
        <v>2225</v>
      </c>
      <c r="H105" s="844"/>
      <c r="I105" s="848" t="s">
        <v>1792</v>
      </c>
      <c r="J105" s="833"/>
      <c r="K105" s="833"/>
      <c r="L105" s="833"/>
      <c r="M105" s="834"/>
      <c r="N105" s="835"/>
      <c r="O105" s="836"/>
      <c r="P105" s="837"/>
      <c r="Q105" s="838"/>
    </row>
    <row r="106" spans="1:17" ht="26.1" customHeight="1" x14ac:dyDescent="0.25">
      <c r="A106" s="827">
        <f t="shared" si="1"/>
        <v>95</v>
      </c>
      <c r="B106" s="828" t="s">
        <v>1794</v>
      </c>
      <c r="C106" s="839">
        <v>40155</v>
      </c>
      <c r="D106" s="844">
        <v>12538.8</v>
      </c>
      <c r="E106" s="844">
        <v>12538.8</v>
      </c>
      <c r="F106" s="831" t="s">
        <v>1760</v>
      </c>
      <c r="G106" s="831" t="s">
        <v>2225</v>
      </c>
      <c r="H106" s="844"/>
      <c r="I106" s="831" t="s">
        <v>1701</v>
      </c>
      <c r="J106" s="833"/>
      <c r="K106" s="833"/>
      <c r="L106" s="833"/>
      <c r="M106" s="834"/>
      <c r="N106" s="835"/>
      <c r="O106" s="836"/>
      <c r="P106" s="837"/>
      <c r="Q106" s="838"/>
    </row>
    <row r="107" spans="1:17" ht="26.1" customHeight="1" x14ac:dyDescent="0.25">
      <c r="A107" s="827">
        <f t="shared" si="1"/>
        <v>96</v>
      </c>
      <c r="B107" s="828" t="s">
        <v>1691</v>
      </c>
      <c r="C107" s="839">
        <v>40155</v>
      </c>
      <c r="D107" s="844">
        <v>8478.7999999999993</v>
      </c>
      <c r="E107" s="844">
        <v>8478.7999999999993</v>
      </c>
      <c r="F107" s="831" t="s">
        <v>1760</v>
      </c>
      <c r="G107" s="831" t="s">
        <v>2225</v>
      </c>
      <c r="H107" s="844"/>
      <c r="I107" s="831" t="s">
        <v>1701</v>
      </c>
      <c r="J107" s="833"/>
      <c r="K107" s="833"/>
      <c r="L107" s="833"/>
      <c r="M107" s="834"/>
      <c r="N107" s="835"/>
      <c r="O107" s="836"/>
      <c r="P107" s="837"/>
      <c r="Q107" s="838"/>
    </row>
    <row r="108" spans="1:17" ht="26.1" customHeight="1" x14ac:dyDescent="0.25">
      <c r="A108" s="827">
        <f t="shared" si="1"/>
        <v>97</v>
      </c>
      <c r="B108" s="828" t="s">
        <v>1795</v>
      </c>
      <c r="C108" s="839">
        <v>40155</v>
      </c>
      <c r="D108" s="844">
        <v>8478.7999999999993</v>
      </c>
      <c r="E108" s="844">
        <v>8478.7999999999993</v>
      </c>
      <c r="F108" s="831" t="s">
        <v>1760</v>
      </c>
      <c r="G108" s="831" t="s">
        <v>2225</v>
      </c>
      <c r="H108" s="844"/>
      <c r="I108" s="831" t="s">
        <v>1701</v>
      </c>
      <c r="J108" s="833"/>
      <c r="K108" s="833"/>
      <c r="L108" s="833"/>
      <c r="M108" s="834"/>
      <c r="N108" s="835"/>
      <c r="O108" s="836"/>
      <c r="P108" s="837"/>
      <c r="Q108" s="838"/>
    </row>
    <row r="109" spans="1:17" ht="26.1" customHeight="1" x14ac:dyDescent="0.25">
      <c r="A109" s="827">
        <f t="shared" si="1"/>
        <v>98</v>
      </c>
      <c r="B109" s="828" t="s">
        <v>1796</v>
      </c>
      <c r="C109" s="839">
        <v>40155</v>
      </c>
      <c r="D109" s="844">
        <v>10672.4</v>
      </c>
      <c r="E109" s="844">
        <v>10672.4</v>
      </c>
      <c r="F109" s="831" t="s">
        <v>1760</v>
      </c>
      <c r="G109" s="831" t="s">
        <v>2225</v>
      </c>
      <c r="H109" s="844"/>
      <c r="I109" s="831" t="s">
        <v>1761</v>
      </c>
      <c r="J109" s="833"/>
      <c r="K109" s="833"/>
      <c r="L109" s="833"/>
      <c r="M109" s="834"/>
      <c r="N109" s="835"/>
      <c r="O109" s="836"/>
      <c r="P109" s="837"/>
      <c r="Q109" s="838"/>
    </row>
    <row r="110" spans="1:17" ht="26.1" customHeight="1" x14ac:dyDescent="0.25">
      <c r="A110" s="827">
        <f t="shared" si="1"/>
        <v>99</v>
      </c>
      <c r="B110" s="828" t="s">
        <v>1797</v>
      </c>
      <c r="C110" s="839">
        <v>40165</v>
      </c>
      <c r="D110" s="844">
        <v>52200</v>
      </c>
      <c r="E110" s="844">
        <v>52200</v>
      </c>
      <c r="F110" s="840" t="s">
        <v>1728</v>
      </c>
      <c r="G110" s="840" t="s">
        <v>2225</v>
      </c>
      <c r="H110" s="844"/>
      <c r="I110" s="831" t="s">
        <v>1729</v>
      </c>
      <c r="J110" s="833"/>
      <c r="K110" s="833"/>
      <c r="L110" s="833"/>
      <c r="M110" s="834"/>
      <c r="N110" s="835"/>
      <c r="O110" s="836"/>
      <c r="P110" s="837"/>
      <c r="Q110" s="838"/>
    </row>
    <row r="111" spans="1:17" ht="26.1" customHeight="1" x14ac:dyDescent="0.25">
      <c r="A111" s="827">
        <f t="shared" si="1"/>
        <v>100</v>
      </c>
      <c r="B111" s="828" t="s">
        <v>1798</v>
      </c>
      <c r="C111" s="839">
        <v>40175</v>
      </c>
      <c r="D111" s="844">
        <v>19314</v>
      </c>
      <c r="E111" s="844">
        <v>19314</v>
      </c>
      <c r="F111" s="840" t="s">
        <v>1772</v>
      </c>
      <c r="G111" s="840" t="s">
        <v>2225</v>
      </c>
      <c r="H111" s="844"/>
      <c r="I111" s="831" t="s">
        <v>1799</v>
      </c>
      <c r="J111" s="833"/>
      <c r="K111" s="833"/>
      <c r="L111" s="833"/>
      <c r="M111" s="834"/>
      <c r="N111" s="835"/>
      <c r="O111" s="836"/>
      <c r="P111" s="837"/>
      <c r="Q111" s="838"/>
    </row>
    <row r="112" spans="1:17" ht="26.1" customHeight="1" x14ac:dyDescent="0.25">
      <c r="A112" s="827">
        <f t="shared" si="1"/>
        <v>101</v>
      </c>
      <c r="B112" s="828" t="s">
        <v>1800</v>
      </c>
      <c r="C112" s="839">
        <v>40176</v>
      </c>
      <c r="D112" s="844">
        <v>43500</v>
      </c>
      <c r="E112" s="844">
        <v>43500</v>
      </c>
      <c r="F112" s="831" t="s">
        <v>1801</v>
      </c>
      <c r="G112" s="831" t="s">
        <v>2225</v>
      </c>
      <c r="H112" s="844"/>
      <c r="I112" s="831" t="s">
        <v>1802</v>
      </c>
      <c r="J112" s="833"/>
      <c r="K112" s="833"/>
      <c r="L112" s="833"/>
      <c r="M112" s="834"/>
      <c r="N112" s="835"/>
      <c r="O112" s="836"/>
      <c r="P112" s="837"/>
      <c r="Q112" s="838"/>
    </row>
    <row r="113" spans="1:17" ht="26.1" customHeight="1" x14ac:dyDescent="0.25">
      <c r="A113" s="827">
        <f t="shared" si="1"/>
        <v>102</v>
      </c>
      <c r="B113" s="828" t="s">
        <v>1803</v>
      </c>
      <c r="C113" s="839">
        <v>40176</v>
      </c>
      <c r="D113" s="844">
        <v>33790.519999999997</v>
      </c>
      <c r="E113" s="844">
        <v>33790.519999999997</v>
      </c>
      <c r="F113" s="847" t="s">
        <v>1791</v>
      </c>
      <c r="G113" s="847" t="s">
        <v>2225</v>
      </c>
      <c r="H113" s="844"/>
      <c r="I113" s="848" t="s">
        <v>1804</v>
      </c>
      <c r="J113" s="833"/>
      <c r="K113" s="833"/>
      <c r="L113" s="833"/>
      <c r="M113" s="834"/>
      <c r="N113" s="835"/>
      <c r="O113" s="836"/>
      <c r="P113" s="837"/>
      <c r="Q113" s="838"/>
    </row>
    <row r="114" spans="1:17" ht="26.1" customHeight="1" x14ac:dyDescent="0.25">
      <c r="A114" s="827">
        <f t="shared" si="1"/>
        <v>103</v>
      </c>
      <c r="B114" s="828" t="s">
        <v>1805</v>
      </c>
      <c r="C114" s="839">
        <v>40191</v>
      </c>
      <c r="D114" s="849">
        <v>34506.28</v>
      </c>
      <c r="E114" s="849">
        <v>34506.28</v>
      </c>
      <c r="F114" s="831" t="s">
        <v>1806</v>
      </c>
      <c r="G114" s="831" t="s">
        <v>2225</v>
      </c>
      <c r="H114" s="844"/>
      <c r="I114" s="831" t="s">
        <v>1807</v>
      </c>
      <c r="J114" s="849"/>
      <c r="K114" s="833"/>
      <c r="L114" s="833"/>
      <c r="M114" s="834"/>
      <c r="N114" s="835"/>
      <c r="O114" s="836"/>
      <c r="P114" s="837"/>
      <c r="Q114" s="838"/>
    </row>
    <row r="115" spans="1:17" ht="26.1" customHeight="1" x14ac:dyDescent="0.25">
      <c r="A115" s="827">
        <f t="shared" si="1"/>
        <v>104</v>
      </c>
      <c r="B115" s="828" t="s">
        <v>1786</v>
      </c>
      <c r="C115" s="839">
        <v>40246</v>
      </c>
      <c r="D115" s="849">
        <v>36444</v>
      </c>
      <c r="E115" s="849">
        <v>36444</v>
      </c>
      <c r="F115" s="831" t="s">
        <v>1808</v>
      </c>
      <c r="G115" s="831" t="s">
        <v>2225</v>
      </c>
      <c r="H115" s="844"/>
      <c r="I115" s="831" t="s">
        <v>1718</v>
      </c>
      <c r="J115" s="849"/>
      <c r="K115" s="833"/>
      <c r="L115" s="833"/>
      <c r="M115" s="834"/>
      <c r="N115" s="835"/>
      <c r="O115" s="836"/>
      <c r="P115" s="837"/>
      <c r="Q115" s="838"/>
    </row>
    <row r="116" spans="1:17" ht="26.1" customHeight="1" x14ac:dyDescent="0.25">
      <c r="A116" s="827">
        <f t="shared" si="1"/>
        <v>105</v>
      </c>
      <c r="B116" s="828" t="s">
        <v>1809</v>
      </c>
      <c r="C116" s="839">
        <v>40322</v>
      </c>
      <c r="D116" s="849">
        <v>185600</v>
      </c>
      <c r="E116" s="849">
        <v>185600</v>
      </c>
      <c r="F116" s="831" t="s">
        <v>1810</v>
      </c>
      <c r="G116" s="831" t="s">
        <v>2225</v>
      </c>
      <c r="H116" s="844"/>
      <c r="I116" s="831" t="s">
        <v>1811</v>
      </c>
      <c r="J116" s="849"/>
      <c r="K116" s="833"/>
      <c r="L116" s="833"/>
      <c r="M116" s="834"/>
      <c r="N116" s="835"/>
      <c r="O116" s="836"/>
      <c r="P116" s="837"/>
      <c r="Q116" s="838"/>
    </row>
    <row r="117" spans="1:17" ht="26.1" customHeight="1" x14ac:dyDescent="0.25">
      <c r="A117" s="827">
        <f t="shared" si="1"/>
        <v>106</v>
      </c>
      <c r="B117" s="828" t="s">
        <v>1812</v>
      </c>
      <c r="C117" s="839">
        <v>40322</v>
      </c>
      <c r="D117" s="849">
        <v>185600</v>
      </c>
      <c r="E117" s="849">
        <v>185600</v>
      </c>
      <c r="F117" s="831" t="s">
        <v>1810</v>
      </c>
      <c r="G117" s="831" t="s">
        <v>2225</v>
      </c>
      <c r="H117" s="844"/>
      <c r="I117" s="831" t="s">
        <v>1811</v>
      </c>
      <c r="J117" s="849"/>
      <c r="K117" s="833"/>
      <c r="L117" s="833"/>
      <c r="M117" s="834"/>
      <c r="N117" s="835"/>
      <c r="O117" s="836"/>
      <c r="P117" s="837"/>
      <c r="Q117" s="838"/>
    </row>
    <row r="118" spans="1:17" ht="26.1" customHeight="1" x14ac:dyDescent="0.25">
      <c r="A118" s="827">
        <f t="shared" si="1"/>
        <v>107</v>
      </c>
      <c r="B118" s="828" t="s">
        <v>1813</v>
      </c>
      <c r="C118" s="839">
        <v>40329</v>
      </c>
      <c r="D118" s="849">
        <v>48565</v>
      </c>
      <c r="E118" s="849">
        <v>48565</v>
      </c>
      <c r="F118" s="831" t="s">
        <v>1814</v>
      </c>
      <c r="G118" s="831" t="s">
        <v>2225</v>
      </c>
      <c r="H118" s="844"/>
      <c r="I118" s="831" t="s">
        <v>1815</v>
      </c>
      <c r="J118" s="849"/>
      <c r="K118" s="833"/>
      <c r="L118" s="833"/>
      <c r="M118" s="834"/>
      <c r="N118" s="835"/>
      <c r="O118" s="836"/>
      <c r="P118" s="837"/>
      <c r="Q118" s="838"/>
    </row>
    <row r="119" spans="1:17" ht="26.1" customHeight="1" x14ac:dyDescent="0.25">
      <c r="A119" s="827">
        <f t="shared" si="1"/>
        <v>108</v>
      </c>
      <c r="B119" s="828" t="s">
        <v>1816</v>
      </c>
      <c r="C119" s="839">
        <v>40329</v>
      </c>
      <c r="D119" s="849">
        <v>230584.4</v>
      </c>
      <c r="E119" s="849">
        <v>230584.4</v>
      </c>
      <c r="F119" s="831" t="s">
        <v>1814</v>
      </c>
      <c r="G119" s="831" t="s">
        <v>2225</v>
      </c>
      <c r="H119" s="844"/>
      <c r="I119" s="831" t="s">
        <v>1817</v>
      </c>
      <c r="J119" s="849"/>
      <c r="K119" s="833"/>
      <c r="L119" s="833"/>
      <c r="M119" s="834"/>
      <c r="N119" s="835"/>
      <c r="O119" s="836"/>
      <c r="P119" s="837"/>
      <c r="Q119" s="838"/>
    </row>
    <row r="120" spans="1:17" ht="26.1" customHeight="1" x14ac:dyDescent="0.25">
      <c r="A120" s="827">
        <f t="shared" si="1"/>
        <v>109</v>
      </c>
      <c r="B120" s="828" t="s">
        <v>1818</v>
      </c>
      <c r="C120" s="839">
        <v>40329</v>
      </c>
      <c r="D120" s="849">
        <v>126840.2</v>
      </c>
      <c r="E120" s="849">
        <v>126840.2</v>
      </c>
      <c r="F120" s="831" t="s">
        <v>1814</v>
      </c>
      <c r="G120" s="831" t="s">
        <v>2225</v>
      </c>
      <c r="H120" s="844"/>
      <c r="I120" s="831" t="s">
        <v>1817</v>
      </c>
      <c r="J120" s="849"/>
      <c r="K120" s="833"/>
      <c r="L120" s="833"/>
      <c r="M120" s="834"/>
      <c r="N120" s="835"/>
      <c r="O120" s="836"/>
      <c r="P120" s="837"/>
      <c r="Q120" s="838"/>
    </row>
    <row r="121" spans="1:17" ht="26.1" customHeight="1" x14ac:dyDescent="0.25">
      <c r="A121" s="827">
        <f t="shared" si="1"/>
        <v>110</v>
      </c>
      <c r="B121" s="828" t="s">
        <v>1819</v>
      </c>
      <c r="C121" s="839">
        <v>40438</v>
      </c>
      <c r="D121" s="849">
        <v>162603</v>
      </c>
      <c r="E121" s="849">
        <v>162603</v>
      </c>
      <c r="F121" s="831" t="s">
        <v>1810</v>
      </c>
      <c r="G121" s="831" t="s">
        <v>2225</v>
      </c>
      <c r="H121" s="844"/>
      <c r="I121" s="831" t="s">
        <v>1811</v>
      </c>
      <c r="J121" s="849"/>
      <c r="K121" s="833"/>
      <c r="L121" s="833"/>
      <c r="M121" s="834"/>
      <c r="N121" s="835"/>
      <c r="O121" s="836"/>
      <c r="P121" s="837"/>
      <c r="Q121" s="838"/>
    </row>
    <row r="122" spans="1:17" ht="26.1" customHeight="1" x14ac:dyDescent="0.25">
      <c r="A122" s="827">
        <f t="shared" si="1"/>
        <v>111</v>
      </c>
      <c r="B122" s="828" t="s">
        <v>1820</v>
      </c>
      <c r="C122" s="839">
        <v>40451</v>
      </c>
      <c r="D122" s="849">
        <v>2027680</v>
      </c>
      <c r="E122" s="849">
        <v>2027680</v>
      </c>
      <c r="F122" s="840" t="s">
        <v>1821</v>
      </c>
      <c r="G122" s="840" t="s">
        <v>2225</v>
      </c>
      <c r="H122" s="844"/>
      <c r="I122" s="831" t="s">
        <v>1822</v>
      </c>
      <c r="J122" s="849"/>
      <c r="K122" s="833"/>
      <c r="L122" s="833"/>
      <c r="M122" s="834"/>
      <c r="N122" s="835"/>
      <c r="O122" s="836"/>
      <c r="P122" s="837"/>
      <c r="Q122" s="838"/>
    </row>
    <row r="123" spans="1:17" ht="26.1" customHeight="1" x14ac:dyDescent="0.25">
      <c r="A123" s="827">
        <f t="shared" si="1"/>
        <v>112</v>
      </c>
      <c r="B123" s="828" t="s">
        <v>1823</v>
      </c>
      <c r="C123" s="839">
        <v>40476</v>
      </c>
      <c r="D123" s="849">
        <v>33524</v>
      </c>
      <c r="E123" s="849">
        <v>33524</v>
      </c>
      <c r="F123" s="831" t="s">
        <v>1824</v>
      </c>
      <c r="G123" s="831" t="s">
        <v>2225</v>
      </c>
      <c r="H123" s="844"/>
      <c r="I123" s="831" t="s">
        <v>1811</v>
      </c>
      <c r="J123" s="849"/>
      <c r="K123" s="833"/>
      <c r="L123" s="833"/>
      <c r="M123" s="834"/>
      <c r="N123" s="835"/>
      <c r="O123" s="836"/>
      <c r="P123" s="837"/>
      <c r="Q123" s="838"/>
    </row>
    <row r="124" spans="1:17" ht="26.1" customHeight="1" x14ac:dyDescent="0.25">
      <c r="A124" s="827">
        <f t="shared" si="1"/>
        <v>113</v>
      </c>
      <c r="B124" s="828" t="s">
        <v>1825</v>
      </c>
      <c r="C124" s="839">
        <v>40479</v>
      </c>
      <c r="D124" s="830">
        <v>2054120</v>
      </c>
      <c r="E124" s="830">
        <v>2054120</v>
      </c>
      <c r="F124" s="831" t="s">
        <v>1826</v>
      </c>
      <c r="G124" s="831" t="s">
        <v>2225</v>
      </c>
      <c r="H124" s="844"/>
      <c r="I124" s="831" t="s">
        <v>1827</v>
      </c>
      <c r="J124" s="830"/>
      <c r="K124" s="833"/>
      <c r="L124" s="833"/>
      <c r="M124" s="834"/>
      <c r="N124" s="835"/>
      <c r="O124" s="836"/>
      <c r="P124" s="837"/>
      <c r="Q124" s="838"/>
    </row>
    <row r="125" spans="1:17" ht="26.1" customHeight="1" x14ac:dyDescent="0.25">
      <c r="A125" s="827">
        <f t="shared" si="1"/>
        <v>114</v>
      </c>
      <c r="B125" s="828" t="s">
        <v>1828</v>
      </c>
      <c r="C125" s="839">
        <v>40479</v>
      </c>
      <c r="D125" s="849">
        <v>29406</v>
      </c>
      <c r="E125" s="849">
        <v>29406</v>
      </c>
      <c r="F125" s="831" t="s">
        <v>1824</v>
      </c>
      <c r="G125" s="831" t="s">
        <v>2225</v>
      </c>
      <c r="H125" s="844"/>
      <c r="I125" s="831" t="s">
        <v>1811</v>
      </c>
      <c r="J125" s="849"/>
      <c r="K125" s="833"/>
      <c r="L125" s="833"/>
      <c r="M125" s="834"/>
      <c r="N125" s="835"/>
      <c r="O125" s="836"/>
      <c r="P125" s="837"/>
      <c r="Q125" s="838"/>
    </row>
    <row r="126" spans="1:17" ht="26.1" customHeight="1" x14ac:dyDescent="0.25">
      <c r="A126" s="827">
        <f t="shared" si="1"/>
        <v>115</v>
      </c>
      <c r="B126" s="828" t="s">
        <v>1829</v>
      </c>
      <c r="C126" s="839">
        <v>40479</v>
      </c>
      <c r="D126" s="849">
        <v>10556</v>
      </c>
      <c r="E126" s="849">
        <v>10556</v>
      </c>
      <c r="F126" s="831" t="s">
        <v>1824</v>
      </c>
      <c r="G126" s="831" t="s">
        <v>2225</v>
      </c>
      <c r="H126" s="844"/>
      <c r="I126" s="831" t="s">
        <v>1811</v>
      </c>
      <c r="J126" s="849"/>
      <c r="K126" s="833"/>
      <c r="L126" s="833"/>
      <c r="M126" s="834"/>
      <c r="N126" s="835"/>
      <c r="O126" s="836"/>
      <c r="P126" s="837"/>
      <c r="Q126" s="838"/>
    </row>
    <row r="127" spans="1:17" ht="26.1" customHeight="1" x14ac:dyDescent="0.25">
      <c r="A127" s="827">
        <f t="shared" si="1"/>
        <v>116</v>
      </c>
      <c r="B127" s="828" t="s">
        <v>1786</v>
      </c>
      <c r="C127" s="839">
        <v>40514</v>
      </c>
      <c r="D127" s="849">
        <v>89633.2</v>
      </c>
      <c r="E127" s="849">
        <v>89633.2</v>
      </c>
      <c r="F127" s="840" t="s">
        <v>1830</v>
      </c>
      <c r="G127" s="840" t="s">
        <v>2225</v>
      </c>
      <c r="H127" s="844"/>
      <c r="I127" s="831" t="s">
        <v>1831</v>
      </c>
      <c r="J127" s="849"/>
      <c r="K127" s="833"/>
      <c r="L127" s="833"/>
      <c r="M127" s="834"/>
      <c r="N127" s="835"/>
      <c r="O127" s="836"/>
      <c r="P127" s="837"/>
      <c r="Q127" s="838"/>
    </row>
    <row r="128" spans="1:17" ht="26.1" customHeight="1" x14ac:dyDescent="0.25">
      <c r="A128" s="827">
        <f t="shared" si="1"/>
        <v>117</v>
      </c>
      <c r="B128" s="828" t="s">
        <v>1832</v>
      </c>
      <c r="C128" s="839">
        <v>40553</v>
      </c>
      <c r="D128" s="849">
        <v>27724</v>
      </c>
      <c r="E128" s="849">
        <v>27724</v>
      </c>
      <c r="F128" s="831" t="s">
        <v>1824</v>
      </c>
      <c r="G128" s="831" t="s">
        <v>2225</v>
      </c>
      <c r="H128" s="844"/>
      <c r="I128" s="831" t="s">
        <v>1811</v>
      </c>
      <c r="J128" s="839"/>
      <c r="K128" s="833"/>
      <c r="L128" s="833"/>
      <c r="M128" s="834"/>
      <c r="N128" s="835"/>
      <c r="O128" s="836"/>
      <c r="P128" s="837"/>
      <c r="Q128" s="838"/>
    </row>
    <row r="129" spans="1:17" ht="26.1" customHeight="1" x14ac:dyDescent="0.25">
      <c r="A129" s="827">
        <f t="shared" si="1"/>
        <v>118</v>
      </c>
      <c r="B129" s="828" t="s">
        <v>1833</v>
      </c>
      <c r="C129" s="839">
        <v>40554</v>
      </c>
      <c r="D129" s="849">
        <v>67280</v>
      </c>
      <c r="E129" s="849">
        <v>67280</v>
      </c>
      <c r="F129" s="831" t="s">
        <v>1810</v>
      </c>
      <c r="G129" s="831" t="s">
        <v>2225</v>
      </c>
      <c r="H129" s="844"/>
      <c r="I129" s="831" t="s">
        <v>1811</v>
      </c>
      <c r="J129" s="849"/>
      <c r="K129" s="833"/>
      <c r="L129" s="833"/>
      <c r="M129" s="834"/>
      <c r="N129" s="835"/>
      <c r="O129" s="836"/>
      <c r="P129" s="837"/>
      <c r="Q129" s="838"/>
    </row>
    <row r="130" spans="1:17" ht="26.1" customHeight="1" x14ac:dyDescent="0.25">
      <c r="A130" s="827">
        <f t="shared" si="1"/>
        <v>119</v>
      </c>
      <c r="B130" s="828" t="s">
        <v>1834</v>
      </c>
      <c r="C130" s="839">
        <v>40557</v>
      </c>
      <c r="D130" s="849">
        <v>23548</v>
      </c>
      <c r="E130" s="849">
        <v>23548</v>
      </c>
      <c r="F130" s="831" t="s">
        <v>1824</v>
      </c>
      <c r="G130" s="831" t="s">
        <v>2225</v>
      </c>
      <c r="H130" s="844"/>
      <c r="I130" s="831" t="s">
        <v>1811</v>
      </c>
      <c r="J130" s="849"/>
      <c r="K130" s="833"/>
      <c r="L130" s="833"/>
      <c r="M130" s="834"/>
      <c r="N130" s="835"/>
      <c r="O130" s="836"/>
      <c r="P130" s="837"/>
      <c r="Q130" s="838"/>
    </row>
    <row r="131" spans="1:17" ht="26.1" customHeight="1" x14ac:dyDescent="0.25">
      <c r="A131" s="827">
        <f t="shared" si="1"/>
        <v>120</v>
      </c>
      <c r="B131" s="828" t="s">
        <v>1835</v>
      </c>
      <c r="C131" s="839">
        <v>40561</v>
      </c>
      <c r="D131" s="849">
        <v>15312</v>
      </c>
      <c r="E131" s="849">
        <v>15312</v>
      </c>
      <c r="F131" s="831" t="s">
        <v>1824</v>
      </c>
      <c r="G131" s="831" t="s">
        <v>2225</v>
      </c>
      <c r="H131" s="844"/>
      <c r="I131" s="831" t="s">
        <v>1811</v>
      </c>
      <c r="J131" s="849"/>
      <c r="K131" s="833"/>
      <c r="L131" s="833"/>
      <c r="M131" s="834"/>
      <c r="N131" s="835"/>
      <c r="O131" s="836"/>
      <c r="P131" s="837"/>
      <c r="Q131" s="838"/>
    </row>
    <row r="132" spans="1:17" ht="26.1" customHeight="1" x14ac:dyDescent="0.25">
      <c r="A132" s="827">
        <f t="shared" si="1"/>
        <v>121</v>
      </c>
      <c r="B132" s="828" t="s">
        <v>1836</v>
      </c>
      <c r="C132" s="839">
        <v>40561</v>
      </c>
      <c r="D132" s="849">
        <v>11368</v>
      </c>
      <c r="E132" s="849">
        <v>11368</v>
      </c>
      <c r="F132" s="831" t="s">
        <v>1824</v>
      </c>
      <c r="G132" s="831" t="s">
        <v>2225</v>
      </c>
      <c r="H132" s="844"/>
      <c r="I132" s="831" t="s">
        <v>1811</v>
      </c>
      <c r="J132" s="849"/>
      <c r="K132" s="833"/>
      <c r="L132" s="833"/>
      <c r="M132" s="834"/>
      <c r="N132" s="835"/>
      <c r="O132" s="836"/>
      <c r="P132" s="837"/>
      <c r="Q132" s="838"/>
    </row>
    <row r="133" spans="1:17" ht="26.1" customHeight="1" x14ac:dyDescent="0.25">
      <c r="A133" s="827">
        <f t="shared" si="1"/>
        <v>122</v>
      </c>
      <c r="B133" s="828" t="s">
        <v>1837</v>
      </c>
      <c r="C133" s="839">
        <v>40561</v>
      </c>
      <c r="D133" s="849">
        <v>12528</v>
      </c>
      <c r="E133" s="849">
        <v>12528</v>
      </c>
      <c r="F133" s="831" t="s">
        <v>1824</v>
      </c>
      <c r="G133" s="831" t="s">
        <v>2225</v>
      </c>
      <c r="H133" s="844"/>
      <c r="I133" s="831" t="s">
        <v>1811</v>
      </c>
      <c r="J133" s="849"/>
      <c r="K133" s="833"/>
      <c r="L133" s="833"/>
      <c r="M133" s="834"/>
      <c r="N133" s="835"/>
      <c r="O133" s="836"/>
      <c r="P133" s="837"/>
      <c r="Q133" s="838"/>
    </row>
    <row r="134" spans="1:17" ht="26.1" customHeight="1" x14ac:dyDescent="0.25">
      <c r="A134" s="827">
        <f t="shared" si="1"/>
        <v>123</v>
      </c>
      <c r="B134" s="828" t="s">
        <v>1838</v>
      </c>
      <c r="C134" s="839">
        <v>40588</v>
      </c>
      <c r="D134" s="849">
        <v>109504</v>
      </c>
      <c r="E134" s="849">
        <v>109504</v>
      </c>
      <c r="F134" s="831" t="s">
        <v>1824</v>
      </c>
      <c r="G134" s="831" t="s">
        <v>2225</v>
      </c>
      <c r="H134" s="844"/>
      <c r="I134" s="831" t="s">
        <v>1811</v>
      </c>
      <c r="J134" s="849"/>
      <c r="K134" s="833"/>
      <c r="L134" s="833"/>
      <c r="M134" s="834"/>
      <c r="N134" s="835"/>
      <c r="O134" s="836"/>
      <c r="P134" s="837"/>
      <c r="Q134" s="838"/>
    </row>
    <row r="135" spans="1:17" ht="26.1" customHeight="1" x14ac:dyDescent="0.25">
      <c r="A135" s="827">
        <f t="shared" si="1"/>
        <v>124</v>
      </c>
      <c r="B135" s="828" t="s">
        <v>1839</v>
      </c>
      <c r="C135" s="839">
        <v>40590</v>
      </c>
      <c r="D135" s="849">
        <v>12296</v>
      </c>
      <c r="E135" s="849">
        <v>12296</v>
      </c>
      <c r="F135" s="831" t="s">
        <v>1824</v>
      </c>
      <c r="G135" s="831" t="s">
        <v>2225</v>
      </c>
      <c r="H135" s="844"/>
      <c r="I135" s="831" t="s">
        <v>1811</v>
      </c>
      <c r="J135" s="849"/>
      <c r="K135" s="833"/>
      <c r="L135" s="833"/>
      <c r="M135" s="834"/>
      <c r="N135" s="835"/>
      <c r="O135" s="836"/>
      <c r="P135" s="837"/>
      <c r="Q135" s="838"/>
    </row>
    <row r="136" spans="1:17" ht="26.1" customHeight="1" x14ac:dyDescent="0.25">
      <c r="A136" s="827">
        <f t="shared" si="1"/>
        <v>125</v>
      </c>
      <c r="B136" s="828" t="s">
        <v>1840</v>
      </c>
      <c r="C136" s="839">
        <v>40595</v>
      </c>
      <c r="D136" s="830">
        <v>32670.2</v>
      </c>
      <c r="E136" s="830">
        <v>32670.2</v>
      </c>
      <c r="F136" s="831" t="s">
        <v>1841</v>
      </c>
      <c r="G136" s="831" t="s">
        <v>2225</v>
      </c>
      <c r="H136" s="844"/>
      <c r="I136" s="831" t="s">
        <v>1842</v>
      </c>
      <c r="J136" s="849"/>
      <c r="K136" s="833"/>
      <c r="L136" s="833"/>
      <c r="M136" s="834"/>
      <c r="N136" s="835"/>
      <c r="O136" s="836"/>
      <c r="P136" s="837"/>
      <c r="Q136" s="838"/>
    </row>
    <row r="137" spans="1:17" ht="26.1" customHeight="1" x14ac:dyDescent="0.25">
      <c r="A137" s="827">
        <f t="shared" si="1"/>
        <v>126</v>
      </c>
      <c r="B137" s="828" t="s">
        <v>1843</v>
      </c>
      <c r="C137" s="839">
        <v>40595</v>
      </c>
      <c r="D137" s="830">
        <v>31735.1</v>
      </c>
      <c r="E137" s="830">
        <v>31735.1</v>
      </c>
      <c r="F137" s="831" t="s">
        <v>1841</v>
      </c>
      <c r="G137" s="831" t="s">
        <v>2225</v>
      </c>
      <c r="H137" s="844"/>
      <c r="I137" s="831" t="s">
        <v>1842</v>
      </c>
      <c r="J137" s="830"/>
      <c r="K137" s="833"/>
      <c r="L137" s="833"/>
      <c r="M137" s="834"/>
      <c r="N137" s="835"/>
      <c r="O137" s="836"/>
      <c r="P137" s="837"/>
      <c r="Q137" s="838"/>
    </row>
    <row r="138" spans="1:17" ht="26.1" customHeight="1" x14ac:dyDescent="0.25">
      <c r="A138" s="827">
        <f t="shared" si="1"/>
        <v>127</v>
      </c>
      <c r="B138" s="828" t="s">
        <v>1844</v>
      </c>
      <c r="C138" s="839">
        <v>40595</v>
      </c>
      <c r="D138" s="830">
        <v>33241.599999999999</v>
      </c>
      <c r="E138" s="830">
        <v>33241.599999999999</v>
      </c>
      <c r="F138" s="831" t="s">
        <v>1841</v>
      </c>
      <c r="G138" s="831" t="s">
        <v>2225</v>
      </c>
      <c r="H138" s="844"/>
      <c r="I138" s="831" t="s">
        <v>1842</v>
      </c>
      <c r="J138" s="830"/>
      <c r="K138" s="833"/>
      <c r="L138" s="833"/>
      <c r="M138" s="834"/>
      <c r="N138" s="835"/>
      <c r="O138" s="836"/>
      <c r="P138" s="837"/>
      <c r="Q138" s="838"/>
    </row>
    <row r="139" spans="1:17" ht="26.1" customHeight="1" x14ac:dyDescent="0.25">
      <c r="A139" s="827">
        <f t="shared" si="1"/>
        <v>128</v>
      </c>
      <c r="B139" s="828" t="s">
        <v>1845</v>
      </c>
      <c r="C139" s="839">
        <v>40611</v>
      </c>
      <c r="D139" s="830">
        <v>282940.7</v>
      </c>
      <c r="E139" s="830">
        <v>282940.7</v>
      </c>
      <c r="F139" s="840" t="s">
        <v>1846</v>
      </c>
      <c r="G139" s="840" t="s">
        <v>2225</v>
      </c>
      <c r="H139" s="844"/>
      <c r="I139" s="831" t="s">
        <v>1698</v>
      </c>
      <c r="J139" s="830"/>
      <c r="K139" s="833"/>
      <c r="L139" s="833"/>
      <c r="M139" s="834"/>
      <c r="N139" s="835"/>
      <c r="O139" s="836"/>
      <c r="P139" s="837"/>
      <c r="Q139" s="838"/>
    </row>
    <row r="140" spans="1:17" ht="26.1" customHeight="1" x14ac:dyDescent="0.25">
      <c r="A140" s="827">
        <f t="shared" si="1"/>
        <v>129</v>
      </c>
      <c r="B140" s="828" t="s">
        <v>1847</v>
      </c>
      <c r="C140" s="839">
        <v>40617</v>
      </c>
      <c r="D140" s="830">
        <v>37551.9</v>
      </c>
      <c r="E140" s="830">
        <v>37551.9</v>
      </c>
      <c r="F140" s="831" t="s">
        <v>1841</v>
      </c>
      <c r="G140" s="831" t="s">
        <v>2225</v>
      </c>
      <c r="H140" s="844"/>
      <c r="I140" s="831" t="s">
        <v>1842</v>
      </c>
      <c r="J140" s="830"/>
      <c r="K140" s="833"/>
      <c r="L140" s="833"/>
      <c r="M140" s="834"/>
      <c r="N140" s="835"/>
      <c r="O140" s="836"/>
      <c r="P140" s="837"/>
      <c r="Q140" s="838"/>
    </row>
    <row r="141" spans="1:17" ht="26.1" customHeight="1" x14ac:dyDescent="0.25">
      <c r="A141" s="827">
        <f t="shared" si="1"/>
        <v>130</v>
      </c>
      <c r="B141" s="828" t="s">
        <v>1803</v>
      </c>
      <c r="C141" s="839">
        <v>40840</v>
      </c>
      <c r="D141" s="849">
        <v>18212</v>
      </c>
      <c r="E141" s="849">
        <v>18212</v>
      </c>
      <c r="F141" s="840" t="s">
        <v>1848</v>
      </c>
      <c r="G141" s="840" t="s">
        <v>2225</v>
      </c>
      <c r="H141" s="844"/>
      <c r="I141" s="831" t="s">
        <v>1811</v>
      </c>
      <c r="J141" s="830"/>
      <c r="K141" s="833"/>
      <c r="L141" s="833"/>
      <c r="M141" s="834"/>
      <c r="N141" s="835"/>
      <c r="O141" s="836"/>
      <c r="P141" s="837"/>
      <c r="Q141" s="838"/>
    </row>
    <row r="142" spans="1:17" ht="26.1" customHeight="1" x14ac:dyDescent="0.25">
      <c r="A142" s="827">
        <f t="shared" ref="A142:A205" si="2">+A141+1</f>
        <v>131</v>
      </c>
      <c r="B142" s="828" t="s">
        <v>1849</v>
      </c>
      <c r="C142" s="839">
        <v>40840</v>
      </c>
      <c r="D142" s="849">
        <v>5974</v>
      </c>
      <c r="E142" s="849">
        <v>5974</v>
      </c>
      <c r="F142" s="840" t="s">
        <v>1848</v>
      </c>
      <c r="G142" s="840" t="s">
        <v>2225</v>
      </c>
      <c r="H142" s="844"/>
      <c r="I142" s="831" t="s">
        <v>1811</v>
      </c>
      <c r="J142" s="849"/>
      <c r="K142" s="833"/>
      <c r="L142" s="833"/>
      <c r="M142" s="834"/>
      <c r="N142" s="835"/>
      <c r="O142" s="836"/>
      <c r="P142" s="837"/>
      <c r="Q142" s="838"/>
    </row>
    <row r="143" spans="1:17" ht="26.1" customHeight="1" x14ac:dyDescent="0.25">
      <c r="A143" s="827">
        <f t="shared" si="2"/>
        <v>132</v>
      </c>
      <c r="B143" s="828" t="s">
        <v>1850</v>
      </c>
      <c r="C143" s="839">
        <v>40848</v>
      </c>
      <c r="D143" s="849">
        <v>10266</v>
      </c>
      <c r="E143" s="849">
        <v>10266</v>
      </c>
      <c r="F143" s="840" t="s">
        <v>1851</v>
      </c>
      <c r="G143" s="840" t="s">
        <v>2225</v>
      </c>
      <c r="H143" s="844"/>
      <c r="I143" s="831" t="s">
        <v>1811</v>
      </c>
      <c r="J143" s="849"/>
      <c r="K143" s="833"/>
      <c r="L143" s="833"/>
      <c r="M143" s="834"/>
      <c r="N143" s="835"/>
      <c r="O143" s="836"/>
      <c r="P143" s="837"/>
      <c r="Q143" s="838"/>
    </row>
    <row r="144" spans="1:17" ht="26.1" customHeight="1" x14ac:dyDescent="0.25">
      <c r="A144" s="827">
        <f t="shared" si="2"/>
        <v>133</v>
      </c>
      <c r="B144" s="828" t="s">
        <v>1852</v>
      </c>
      <c r="C144" s="839">
        <v>41123</v>
      </c>
      <c r="D144" s="850">
        <v>9512</v>
      </c>
      <c r="E144" s="849">
        <v>9512</v>
      </c>
      <c r="F144" s="831" t="s">
        <v>1853</v>
      </c>
      <c r="G144" s="851">
        <v>130358508</v>
      </c>
      <c r="H144" s="844"/>
      <c r="I144" s="831" t="s">
        <v>1811</v>
      </c>
      <c r="J144" s="849"/>
      <c r="K144" s="833"/>
      <c r="L144" s="833"/>
      <c r="M144" s="834"/>
      <c r="N144" s="835"/>
      <c r="O144" s="836"/>
      <c r="P144" s="837"/>
      <c r="Q144" s="838"/>
    </row>
    <row r="145" spans="1:17" ht="26.1" customHeight="1" x14ac:dyDescent="0.25">
      <c r="A145" s="827">
        <f t="shared" si="2"/>
        <v>134</v>
      </c>
      <c r="B145" s="852" t="s">
        <v>1854</v>
      </c>
      <c r="C145" s="839">
        <v>41141</v>
      </c>
      <c r="D145" s="853">
        <v>17864</v>
      </c>
      <c r="E145" s="854">
        <v>17864</v>
      </c>
      <c r="F145" s="851" t="s">
        <v>1853</v>
      </c>
      <c r="G145" s="851">
        <v>130358508</v>
      </c>
      <c r="H145" s="832"/>
      <c r="I145" s="855" t="s">
        <v>1811</v>
      </c>
      <c r="J145" s="833"/>
      <c r="K145" s="833"/>
      <c r="L145" s="833"/>
      <c r="M145" s="834"/>
      <c r="N145" s="835"/>
      <c r="O145" s="836"/>
      <c r="P145" s="837"/>
      <c r="Q145" s="838"/>
    </row>
    <row r="146" spans="1:17" ht="26.1" customHeight="1" x14ac:dyDescent="0.25">
      <c r="A146" s="827">
        <f t="shared" si="2"/>
        <v>135</v>
      </c>
      <c r="B146" s="852" t="s">
        <v>1855</v>
      </c>
      <c r="C146" s="839">
        <v>41144</v>
      </c>
      <c r="D146" s="853">
        <v>15468</v>
      </c>
      <c r="E146" s="854">
        <v>15468</v>
      </c>
      <c r="F146" s="855" t="s">
        <v>1856</v>
      </c>
      <c r="G146" s="851">
        <v>101818794</v>
      </c>
      <c r="H146" s="832"/>
      <c r="I146" s="855" t="s">
        <v>1857</v>
      </c>
      <c r="J146" s="833"/>
      <c r="K146" s="833"/>
      <c r="L146" s="833"/>
      <c r="M146" s="834"/>
      <c r="N146" s="856"/>
      <c r="O146" s="857"/>
      <c r="P146" s="858"/>
      <c r="Q146" s="838"/>
    </row>
    <row r="147" spans="1:17" ht="26.1" customHeight="1" x14ac:dyDescent="0.25">
      <c r="A147" s="827">
        <f t="shared" si="2"/>
        <v>136</v>
      </c>
      <c r="B147" s="852" t="s">
        <v>1858</v>
      </c>
      <c r="C147" s="839">
        <v>41144</v>
      </c>
      <c r="D147" s="853">
        <v>48720</v>
      </c>
      <c r="E147" s="854">
        <v>48720</v>
      </c>
      <c r="F147" s="855" t="s">
        <v>1856</v>
      </c>
      <c r="G147" s="851">
        <v>130358508</v>
      </c>
      <c r="H147" s="832"/>
      <c r="I147" s="855" t="s">
        <v>1857</v>
      </c>
      <c r="J147" s="833"/>
      <c r="K147" s="833"/>
      <c r="L147" s="833"/>
      <c r="M147" s="834"/>
      <c r="N147" s="856"/>
      <c r="O147" s="857"/>
      <c r="P147" s="858"/>
      <c r="Q147" s="838"/>
    </row>
    <row r="148" spans="1:17" ht="26.1" customHeight="1" x14ac:dyDescent="0.25">
      <c r="A148" s="827">
        <f t="shared" si="2"/>
        <v>137</v>
      </c>
      <c r="B148" s="852" t="s">
        <v>1859</v>
      </c>
      <c r="C148" s="839">
        <v>41162</v>
      </c>
      <c r="D148" s="853">
        <v>16240</v>
      </c>
      <c r="E148" s="854">
        <v>16240</v>
      </c>
      <c r="F148" s="855" t="s">
        <v>1853</v>
      </c>
      <c r="G148" s="851">
        <v>130358508</v>
      </c>
      <c r="H148" s="832"/>
      <c r="I148" s="855" t="s">
        <v>1811</v>
      </c>
      <c r="J148" s="833"/>
      <c r="K148" s="833"/>
      <c r="L148" s="833"/>
      <c r="M148" s="834"/>
      <c r="N148" s="856"/>
      <c r="O148" s="857"/>
      <c r="P148" s="858"/>
      <c r="Q148" s="838"/>
    </row>
    <row r="149" spans="1:17" ht="26.1" customHeight="1" x14ac:dyDescent="0.25">
      <c r="A149" s="827">
        <f t="shared" si="2"/>
        <v>138</v>
      </c>
      <c r="B149" s="852" t="s">
        <v>1860</v>
      </c>
      <c r="C149" s="839">
        <v>41164</v>
      </c>
      <c r="D149" s="853">
        <v>15254</v>
      </c>
      <c r="E149" s="854">
        <v>15254</v>
      </c>
      <c r="F149" s="855" t="s">
        <v>1853</v>
      </c>
      <c r="G149" s="851">
        <v>130358508</v>
      </c>
      <c r="H149" s="832"/>
      <c r="I149" s="855" t="s">
        <v>1811</v>
      </c>
      <c r="J149" s="833"/>
      <c r="K149" s="833"/>
      <c r="L149" s="833"/>
      <c r="M149" s="834"/>
      <c r="N149" s="856"/>
      <c r="O149" s="857"/>
      <c r="P149" s="858"/>
      <c r="Q149" s="838"/>
    </row>
    <row r="150" spans="1:17" ht="26.1" customHeight="1" x14ac:dyDescent="0.25">
      <c r="A150" s="827">
        <f t="shared" si="2"/>
        <v>139</v>
      </c>
      <c r="B150" s="852" t="s">
        <v>1861</v>
      </c>
      <c r="C150" s="839">
        <v>41165</v>
      </c>
      <c r="D150" s="853">
        <v>8410</v>
      </c>
      <c r="E150" s="854">
        <v>8410</v>
      </c>
      <c r="F150" s="855" t="s">
        <v>1853</v>
      </c>
      <c r="G150" s="851">
        <v>130358508</v>
      </c>
      <c r="H150" s="832"/>
      <c r="I150" s="855" t="s">
        <v>1811</v>
      </c>
      <c r="J150" s="833"/>
      <c r="K150" s="833"/>
      <c r="L150" s="833"/>
      <c r="M150" s="834"/>
      <c r="N150" s="856"/>
      <c r="O150" s="857"/>
      <c r="P150" s="858"/>
      <c r="Q150" s="838"/>
    </row>
    <row r="151" spans="1:17" ht="26.1" customHeight="1" x14ac:dyDescent="0.25">
      <c r="A151" s="827">
        <f t="shared" si="2"/>
        <v>140</v>
      </c>
      <c r="B151" s="852" t="s">
        <v>1862</v>
      </c>
      <c r="C151" s="839">
        <v>41166</v>
      </c>
      <c r="D151" s="853">
        <v>15138</v>
      </c>
      <c r="E151" s="854">
        <v>15138</v>
      </c>
      <c r="F151" s="855" t="s">
        <v>1853</v>
      </c>
      <c r="G151" s="851">
        <v>130358508</v>
      </c>
      <c r="H151" s="832"/>
      <c r="I151" s="855" t="s">
        <v>1811</v>
      </c>
      <c r="J151" s="833"/>
      <c r="K151" s="833"/>
      <c r="L151" s="833"/>
      <c r="M151" s="834"/>
      <c r="N151" s="856"/>
      <c r="O151" s="857"/>
      <c r="P151" s="858"/>
      <c r="Q151" s="838"/>
    </row>
    <row r="152" spans="1:17" ht="26.1" customHeight="1" x14ac:dyDescent="0.25">
      <c r="A152" s="827">
        <f t="shared" si="2"/>
        <v>141</v>
      </c>
      <c r="B152" s="852" t="s">
        <v>1863</v>
      </c>
      <c r="C152" s="839">
        <v>41178</v>
      </c>
      <c r="D152" s="853">
        <v>42108</v>
      </c>
      <c r="E152" s="854">
        <v>42108</v>
      </c>
      <c r="F152" s="855" t="s">
        <v>1853</v>
      </c>
      <c r="G152" s="851">
        <v>130358508</v>
      </c>
      <c r="H152" s="832"/>
      <c r="I152" s="855" t="s">
        <v>1811</v>
      </c>
      <c r="J152" s="833"/>
      <c r="K152" s="833"/>
      <c r="L152" s="833"/>
      <c r="M152" s="834"/>
      <c r="N152" s="856"/>
      <c r="O152" s="857"/>
      <c r="P152" s="858"/>
      <c r="Q152" s="838"/>
    </row>
    <row r="153" spans="1:17" ht="26.1" customHeight="1" x14ac:dyDescent="0.25">
      <c r="A153" s="827">
        <f t="shared" si="2"/>
        <v>142</v>
      </c>
      <c r="B153" s="852" t="s">
        <v>1864</v>
      </c>
      <c r="C153" s="839">
        <v>41178</v>
      </c>
      <c r="D153" s="853">
        <v>39730</v>
      </c>
      <c r="E153" s="854">
        <v>39730</v>
      </c>
      <c r="F153" s="855" t="s">
        <v>1853</v>
      </c>
      <c r="G153" s="851">
        <v>130358508</v>
      </c>
      <c r="H153" s="832"/>
      <c r="I153" s="855" t="s">
        <v>1811</v>
      </c>
      <c r="J153" s="833"/>
      <c r="K153" s="833"/>
      <c r="L153" s="833"/>
      <c r="M153" s="834"/>
      <c r="N153" s="856"/>
      <c r="O153" s="857"/>
      <c r="P153" s="858"/>
      <c r="Q153" s="838"/>
    </row>
    <row r="154" spans="1:17" ht="26.1" customHeight="1" x14ac:dyDescent="0.25">
      <c r="A154" s="827">
        <f t="shared" si="2"/>
        <v>143</v>
      </c>
      <c r="B154" s="852" t="s">
        <v>1865</v>
      </c>
      <c r="C154" s="839">
        <v>41180</v>
      </c>
      <c r="D154" s="853">
        <v>36818.400000000001</v>
      </c>
      <c r="E154" s="854">
        <v>36818.400000000001</v>
      </c>
      <c r="F154" s="855" t="s">
        <v>1853</v>
      </c>
      <c r="G154" s="851">
        <v>130358508</v>
      </c>
      <c r="H154" s="832"/>
      <c r="I154" s="855" t="s">
        <v>1811</v>
      </c>
      <c r="J154" s="833"/>
      <c r="K154" s="833"/>
      <c r="L154" s="833"/>
      <c r="M154" s="834"/>
      <c r="N154" s="856"/>
      <c r="O154" s="857"/>
      <c r="P154" s="858"/>
      <c r="Q154" s="838"/>
    </row>
    <row r="155" spans="1:17" ht="26.1" customHeight="1" x14ac:dyDescent="0.25">
      <c r="A155" s="827">
        <f t="shared" si="2"/>
        <v>144</v>
      </c>
      <c r="B155" s="852" t="s">
        <v>1866</v>
      </c>
      <c r="C155" s="839">
        <v>41184</v>
      </c>
      <c r="D155" s="853">
        <v>13920</v>
      </c>
      <c r="E155" s="854">
        <v>13920</v>
      </c>
      <c r="F155" s="855" t="s">
        <v>1853</v>
      </c>
      <c r="G155" s="851">
        <v>130358508</v>
      </c>
      <c r="H155" s="832"/>
      <c r="I155" s="855" t="s">
        <v>1811</v>
      </c>
      <c r="J155" s="833"/>
      <c r="K155" s="833"/>
      <c r="L155" s="833"/>
      <c r="M155" s="834"/>
      <c r="N155" s="856"/>
      <c r="O155" s="857"/>
      <c r="P155" s="858"/>
      <c r="Q155" s="838"/>
    </row>
    <row r="156" spans="1:17" ht="26.1" customHeight="1" x14ac:dyDescent="0.25">
      <c r="A156" s="827">
        <f t="shared" si="2"/>
        <v>145</v>
      </c>
      <c r="B156" s="852" t="s">
        <v>1867</v>
      </c>
      <c r="C156" s="839">
        <v>41184</v>
      </c>
      <c r="D156" s="853">
        <v>10567.6</v>
      </c>
      <c r="E156" s="854">
        <v>10567.6</v>
      </c>
      <c r="F156" s="855" t="s">
        <v>1853</v>
      </c>
      <c r="G156" s="851">
        <v>130358508</v>
      </c>
      <c r="H156" s="832"/>
      <c r="I156" s="855" t="s">
        <v>1811</v>
      </c>
      <c r="J156" s="833"/>
      <c r="K156" s="833"/>
      <c r="L156" s="833"/>
      <c r="M156" s="834"/>
      <c r="N156" s="856"/>
      <c r="O156" s="857"/>
      <c r="P156" s="858"/>
      <c r="Q156" s="838"/>
    </row>
    <row r="157" spans="1:17" ht="26.1" customHeight="1" x14ac:dyDescent="0.25">
      <c r="A157" s="827">
        <f t="shared" si="2"/>
        <v>146</v>
      </c>
      <c r="B157" s="852" t="s">
        <v>1868</v>
      </c>
      <c r="C157" s="839">
        <v>41198</v>
      </c>
      <c r="D157" s="853">
        <v>74588</v>
      </c>
      <c r="E157" s="854">
        <v>74588</v>
      </c>
      <c r="F157" s="855" t="s">
        <v>1869</v>
      </c>
      <c r="G157" s="851">
        <v>101589851</v>
      </c>
      <c r="H157" s="832"/>
      <c r="I157" s="855" t="s">
        <v>1870</v>
      </c>
      <c r="J157" s="833"/>
      <c r="K157" s="833"/>
      <c r="L157" s="833"/>
      <c r="M157" s="834"/>
      <c r="N157" s="856"/>
      <c r="O157" s="857"/>
      <c r="P157" s="858"/>
      <c r="Q157" s="838"/>
    </row>
    <row r="158" spans="1:17" ht="26.1" customHeight="1" x14ac:dyDescent="0.25">
      <c r="A158" s="827">
        <f t="shared" si="2"/>
        <v>147</v>
      </c>
      <c r="B158" s="852" t="s">
        <v>1871</v>
      </c>
      <c r="C158" s="839">
        <v>41198</v>
      </c>
      <c r="D158" s="853">
        <v>70760</v>
      </c>
      <c r="E158" s="854">
        <v>70760</v>
      </c>
      <c r="F158" s="855" t="s">
        <v>1869</v>
      </c>
      <c r="G158" s="851">
        <v>101589851</v>
      </c>
      <c r="H158" s="832"/>
      <c r="I158" s="855" t="s">
        <v>1870</v>
      </c>
      <c r="J158" s="833"/>
      <c r="K158" s="833"/>
      <c r="L158" s="833"/>
      <c r="M158" s="834"/>
      <c r="N158" s="856"/>
      <c r="O158" s="857"/>
      <c r="P158" s="858"/>
      <c r="Q158" s="838"/>
    </row>
    <row r="159" spans="1:17" ht="26.1" customHeight="1" x14ac:dyDescent="0.25">
      <c r="A159" s="827">
        <f t="shared" si="2"/>
        <v>148</v>
      </c>
      <c r="B159" s="852" t="s">
        <v>1872</v>
      </c>
      <c r="C159" s="839">
        <v>41225</v>
      </c>
      <c r="D159" s="853">
        <v>18908</v>
      </c>
      <c r="E159" s="854">
        <v>18908</v>
      </c>
      <c r="F159" s="855" t="s">
        <v>1853</v>
      </c>
      <c r="G159" s="851">
        <v>130358508</v>
      </c>
      <c r="H159" s="832"/>
      <c r="I159" s="855" t="s">
        <v>1873</v>
      </c>
      <c r="J159" s="833"/>
      <c r="K159" s="833"/>
      <c r="L159" s="833"/>
      <c r="M159" s="834"/>
      <c r="N159" s="856"/>
      <c r="O159" s="857"/>
      <c r="P159" s="858"/>
      <c r="Q159" s="838"/>
    </row>
    <row r="160" spans="1:17" ht="26.1" customHeight="1" x14ac:dyDescent="0.25">
      <c r="A160" s="827">
        <f t="shared" si="2"/>
        <v>149</v>
      </c>
      <c r="B160" s="852" t="s">
        <v>1874</v>
      </c>
      <c r="C160" s="839">
        <v>41303</v>
      </c>
      <c r="D160" s="853">
        <v>29028</v>
      </c>
      <c r="E160" s="854">
        <v>29028</v>
      </c>
      <c r="F160" s="855" t="s">
        <v>1853</v>
      </c>
      <c r="G160" s="851">
        <v>130358508</v>
      </c>
      <c r="H160" s="832"/>
      <c r="I160" s="855" t="s">
        <v>1811</v>
      </c>
      <c r="J160" s="833"/>
      <c r="K160" s="833"/>
      <c r="L160" s="833"/>
      <c r="M160" s="834"/>
      <c r="N160" s="856"/>
      <c r="O160" s="857"/>
      <c r="P160" s="858"/>
      <c r="Q160" s="838"/>
    </row>
    <row r="161" spans="1:17" ht="26.1" customHeight="1" x14ac:dyDescent="0.25">
      <c r="A161" s="827">
        <f t="shared" si="2"/>
        <v>150</v>
      </c>
      <c r="B161" s="852" t="s">
        <v>1875</v>
      </c>
      <c r="C161" s="839">
        <v>41303</v>
      </c>
      <c r="D161" s="853">
        <v>56120.800000000003</v>
      </c>
      <c r="E161" s="854">
        <v>56120.800000000003</v>
      </c>
      <c r="F161" s="855" t="s">
        <v>1853</v>
      </c>
      <c r="G161" s="851">
        <v>130358508</v>
      </c>
      <c r="H161" s="832"/>
      <c r="I161" s="855" t="s">
        <v>1811</v>
      </c>
      <c r="J161" s="833"/>
      <c r="K161" s="833"/>
      <c r="L161" s="833"/>
      <c r="M161" s="834"/>
      <c r="N161" s="856"/>
      <c r="O161" s="857"/>
      <c r="P161" s="858"/>
      <c r="Q161" s="838"/>
    </row>
    <row r="162" spans="1:17" ht="26.1" customHeight="1" x14ac:dyDescent="0.25">
      <c r="A162" s="827">
        <f t="shared" si="2"/>
        <v>151</v>
      </c>
      <c r="B162" s="852" t="s">
        <v>1876</v>
      </c>
      <c r="C162" s="839">
        <v>41303</v>
      </c>
      <c r="D162" s="853">
        <v>29323</v>
      </c>
      <c r="E162" s="854">
        <v>29323</v>
      </c>
      <c r="F162" s="855" t="s">
        <v>1853</v>
      </c>
      <c r="G162" s="851">
        <v>130358508</v>
      </c>
      <c r="H162" s="832"/>
      <c r="I162" s="855" t="s">
        <v>1811</v>
      </c>
      <c r="J162" s="833"/>
      <c r="K162" s="833"/>
      <c r="L162" s="833"/>
      <c r="M162" s="834"/>
      <c r="N162" s="856"/>
      <c r="O162" s="857"/>
      <c r="P162" s="858"/>
      <c r="Q162" s="838"/>
    </row>
    <row r="163" spans="1:17" ht="26.1" customHeight="1" x14ac:dyDescent="0.25">
      <c r="A163" s="827">
        <f t="shared" si="2"/>
        <v>152</v>
      </c>
      <c r="B163" s="852" t="s">
        <v>1877</v>
      </c>
      <c r="C163" s="839">
        <v>41303</v>
      </c>
      <c r="D163" s="853">
        <v>15517</v>
      </c>
      <c r="E163" s="854">
        <v>15517</v>
      </c>
      <c r="F163" s="855" t="s">
        <v>1853</v>
      </c>
      <c r="G163" s="851">
        <v>130358508</v>
      </c>
      <c r="H163" s="832"/>
      <c r="I163" s="855" t="s">
        <v>1811</v>
      </c>
      <c r="J163" s="833"/>
      <c r="K163" s="833"/>
      <c r="L163" s="833"/>
      <c r="M163" s="834"/>
      <c r="N163" s="856"/>
      <c r="O163" s="857"/>
      <c r="P163" s="858"/>
      <c r="Q163" s="838"/>
    </row>
    <row r="164" spans="1:17" ht="26.1" customHeight="1" x14ac:dyDescent="0.25">
      <c r="A164" s="827">
        <f t="shared" si="2"/>
        <v>153</v>
      </c>
      <c r="B164" s="852" t="s">
        <v>1878</v>
      </c>
      <c r="C164" s="839">
        <v>41304</v>
      </c>
      <c r="D164" s="853">
        <v>36698</v>
      </c>
      <c r="E164" s="854">
        <v>36698</v>
      </c>
      <c r="F164" s="855" t="s">
        <v>1853</v>
      </c>
      <c r="G164" s="851">
        <v>130358508</v>
      </c>
      <c r="H164" s="832"/>
      <c r="I164" s="855" t="s">
        <v>1879</v>
      </c>
      <c r="J164" s="833"/>
      <c r="K164" s="833"/>
      <c r="L164" s="833"/>
      <c r="M164" s="834"/>
      <c r="N164" s="856"/>
      <c r="O164" s="857"/>
      <c r="P164" s="858"/>
      <c r="Q164" s="838"/>
    </row>
    <row r="165" spans="1:17" ht="26.1" customHeight="1" x14ac:dyDescent="0.25">
      <c r="A165" s="827">
        <f t="shared" si="2"/>
        <v>154</v>
      </c>
      <c r="B165" s="852" t="s">
        <v>1880</v>
      </c>
      <c r="C165" s="839">
        <v>41311</v>
      </c>
      <c r="D165" s="853">
        <v>52923</v>
      </c>
      <c r="E165" s="854">
        <v>52923</v>
      </c>
      <c r="F165" s="855" t="s">
        <v>1853</v>
      </c>
      <c r="G165" s="851">
        <v>130358508</v>
      </c>
      <c r="H165" s="832"/>
      <c r="I165" s="855" t="s">
        <v>1811</v>
      </c>
      <c r="J165" s="833"/>
      <c r="K165" s="833"/>
      <c r="L165" s="833"/>
      <c r="M165" s="834"/>
      <c r="N165" s="856"/>
      <c r="O165" s="857"/>
      <c r="P165" s="858"/>
      <c r="Q165" s="838"/>
    </row>
    <row r="166" spans="1:17" ht="26.1" customHeight="1" x14ac:dyDescent="0.25">
      <c r="A166" s="827">
        <f t="shared" si="2"/>
        <v>155</v>
      </c>
      <c r="B166" s="852" t="s">
        <v>1881</v>
      </c>
      <c r="C166" s="839">
        <v>41316</v>
      </c>
      <c r="D166" s="853">
        <v>42421</v>
      </c>
      <c r="E166" s="854">
        <v>42421</v>
      </c>
      <c r="F166" s="855" t="s">
        <v>1853</v>
      </c>
      <c r="G166" s="851">
        <v>130358508</v>
      </c>
      <c r="H166" s="832"/>
      <c r="I166" s="855" t="s">
        <v>1811</v>
      </c>
      <c r="J166" s="833"/>
      <c r="K166" s="833"/>
      <c r="L166" s="833"/>
      <c r="M166" s="834"/>
      <c r="N166" s="856"/>
      <c r="O166" s="857"/>
      <c r="P166" s="858"/>
      <c r="Q166" s="838"/>
    </row>
    <row r="167" spans="1:17" ht="26.1" customHeight="1" x14ac:dyDescent="0.25">
      <c r="A167" s="827">
        <f t="shared" si="2"/>
        <v>156</v>
      </c>
      <c r="B167" s="852" t="s">
        <v>1882</v>
      </c>
      <c r="C167" s="839">
        <v>41316</v>
      </c>
      <c r="D167" s="853">
        <v>36698</v>
      </c>
      <c r="E167" s="854">
        <v>36698</v>
      </c>
      <c r="F167" s="855" t="s">
        <v>1853</v>
      </c>
      <c r="G167" s="851">
        <v>130358508</v>
      </c>
      <c r="H167" s="832"/>
      <c r="I167" s="855" t="s">
        <v>1870</v>
      </c>
      <c r="J167" s="833"/>
      <c r="K167" s="833"/>
      <c r="L167" s="833"/>
      <c r="M167" s="834"/>
      <c r="N167" s="856"/>
      <c r="O167" s="857"/>
      <c r="P167" s="858"/>
      <c r="Q167" s="838"/>
    </row>
    <row r="168" spans="1:17" ht="26.1" customHeight="1" x14ac:dyDescent="0.25">
      <c r="A168" s="827">
        <f t="shared" si="2"/>
        <v>157</v>
      </c>
      <c r="B168" s="852" t="s">
        <v>1883</v>
      </c>
      <c r="C168" s="839">
        <v>41318</v>
      </c>
      <c r="D168" s="853">
        <v>25075</v>
      </c>
      <c r="E168" s="854">
        <v>25075</v>
      </c>
      <c r="F168" s="855" t="s">
        <v>1853</v>
      </c>
      <c r="G168" s="851">
        <v>130358508</v>
      </c>
      <c r="H168" s="832"/>
      <c r="I168" s="855" t="s">
        <v>1811</v>
      </c>
      <c r="J168" s="833"/>
      <c r="K168" s="833"/>
      <c r="L168" s="833"/>
      <c r="M168" s="834"/>
      <c r="N168" s="856"/>
      <c r="O168" s="857"/>
      <c r="P168" s="858"/>
      <c r="Q168" s="838"/>
    </row>
    <row r="169" spans="1:17" ht="26.1" customHeight="1" x14ac:dyDescent="0.25">
      <c r="A169" s="827">
        <f t="shared" si="2"/>
        <v>158</v>
      </c>
      <c r="B169" s="852" t="s">
        <v>1884</v>
      </c>
      <c r="C169" s="839">
        <v>41327</v>
      </c>
      <c r="D169" s="853">
        <v>35400</v>
      </c>
      <c r="E169" s="854">
        <v>35400</v>
      </c>
      <c r="F169" s="855" t="s">
        <v>1853</v>
      </c>
      <c r="G169" s="851">
        <v>130358508</v>
      </c>
      <c r="H169" s="832"/>
      <c r="I169" s="855" t="s">
        <v>1811</v>
      </c>
      <c r="J169" s="833"/>
      <c r="K169" s="833"/>
      <c r="L169" s="833"/>
      <c r="M169" s="834"/>
      <c r="N169" s="856"/>
      <c r="O169" s="857"/>
      <c r="P169" s="858"/>
      <c r="Q169" s="838"/>
    </row>
    <row r="170" spans="1:17" ht="26.1" customHeight="1" x14ac:dyDescent="0.25">
      <c r="A170" s="827">
        <f t="shared" si="2"/>
        <v>159</v>
      </c>
      <c r="B170" s="852" t="s">
        <v>1885</v>
      </c>
      <c r="C170" s="839">
        <v>41339</v>
      </c>
      <c r="D170" s="853">
        <v>10384</v>
      </c>
      <c r="E170" s="854">
        <v>10384</v>
      </c>
      <c r="F170" s="855" t="s">
        <v>1853</v>
      </c>
      <c r="G170" s="851">
        <v>130358508</v>
      </c>
      <c r="H170" s="832"/>
      <c r="I170" s="855" t="s">
        <v>1811</v>
      </c>
      <c r="J170" s="833"/>
      <c r="K170" s="833"/>
      <c r="L170" s="833"/>
      <c r="M170" s="834"/>
      <c r="N170" s="856"/>
      <c r="O170" s="857"/>
      <c r="P170" s="858"/>
      <c r="Q170" s="838"/>
    </row>
    <row r="171" spans="1:17" ht="26.1" customHeight="1" x14ac:dyDescent="0.25">
      <c r="A171" s="827">
        <f t="shared" si="2"/>
        <v>160</v>
      </c>
      <c r="B171" s="852" t="s">
        <v>1886</v>
      </c>
      <c r="C171" s="839">
        <v>41340</v>
      </c>
      <c r="D171" s="853">
        <v>7400</v>
      </c>
      <c r="E171" s="854">
        <v>7400</v>
      </c>
      <c r="F171" s="855" t="s">
        <v>1887</v>
      </c>
      <c r="G171" s="851">
        <v>101098376</v>
      </c>
      <c r="H171" s="832"/>
      <c r="I171" s="855" t="s">
        <v>1888</v>
      </c>
      <c r="J171" s="833"/>
      <c r="K171" s="833"/>
      <c r="L171" s="833"/>
      <c r="M171" s="834"/>
      <c r="N171" s="856"/>
      <c r="O171" s="857"/>
      <c r="P171" s="858"/>
      <c r="Q171" s="838"/>
    </row>
    <row r="172" spans="1:17" ht="26.1" customHeight="1" x14ac:dyDescent="0.25">
      <c r="A172" s="827">
        <f t="shared" si="2"/>
        <v>161</v>
      </c>
      <c r="B172" s="852" t="s">
        <v>1889</v>
      </c>
      <c r="C172" s="839">
        <v>41346</v>
      </c>
      <c r="D172" s="853">
        <v>12600</v>
      </c>
      <c r="E172" s="854">
        <v>12600</v>
      </c>
      <c r="F172" s="855" t="s">
        <v>1890</v>
      </c>
      <c r="G172" s="851">
        <v>111440129</v>
      </c>
      <c r="H172" s="832"/>
      <c r="I172" s="855" t="s">
        <v>1891</v>
      </c>
      <c r="J172" s="833"/>
      <c r="K172" s="833"/>
      <c r="L172" s="833"/>
      <c r="M172" s="834"/>
      <c r="N172" s="856"/>
      <c r="O172" s="857"/>
      <c r="P172" s="858"/>
      <c r="Q172" s="838"/>
    </row>
    <row r="173" spans="1:17" ht="26.1" customHeight="1" x14ac:dyDescent="0.25">
      <c r="A173" s="827">
        <f t="shared" si="2"/>
        <v>162</v>
      </c>
      <c r="B173" s="852" t="s">
        <v>1892</v>
      </c>
      <c r="C173" s="839">
        <v>41352</v>
      </c>
      <c r="D173" s="853">
        <v>27494</v>
      </c>
      <c r="E173" s="854">
        <v>27494</v>
      </c>
      <c r="F173" s="855" t="s">
        <v>1853</v>
      </c>
      <c r="G173" s="851">
        <v>130358508</v>
      </c>
      <c r="H173" s="832"/>
      <c r="I173" s="855" t="s">
        <v>1879</v>
      </c>
      <c r="J173" s="833"/>
      <c r="K173" s="833"/>
      <c r="L173" s="833"/>
      <c r="M173" s="834"/>
      <c r="N173" s="856"/>
      <c r="O173" s="857"/>
      <c r="P173" s="858"/>
      <c r="Q173" s="838"/>
    </row>
    <row r="174" spans="1:17" ht="26.1" customHeight="1" x14ac:dyDescent="0.25">
      <c r="A174" s="827">
        <f t="shared" si="2"/>
        <v>163</v>
      </c>
      <c r="B174" s="852" t="s">
        <v>1893</v>
      </c>
      <c r="C174" s="839">
        <v>41386</v>
      </c>
      <c r="D174" s="853">
        <v>41300</v>
      </c>
      <c r="E174" s="854">
        <v>41300</v>
      </c>
      <c r="F174" s="855" t="s">
        <v>1853</v>
      </c>
      <c r="G174" s="851">
        <v>130358508</v>
      </c>
      <c r="H174" s="832"/>
      <c r="I174" s="855" t="s">
        <v>1870</v>
      </c>
      <c r="J174" s="833"/>
      <c r="K174" s="833"/>
      <c r="L174" s="833"/>
      <c r="M174" s="834"/>
      <c r="N174" s="856"/>
      <c r="O174" s="857"/>
      <c r="P174" s="858"/>
      <c r="Q174" s="838"/>
    </row>
    <row r="175" spans="1:17" ht="26.1" customHeight="1" x14ac:dyDescent="0.25">
      <c r="A175" s="827">
        <f t="shared" si="2"/>
        <v>164</v>
      </c>
      <c r="B175" s="852" t="s">
        <v>1894</v>
      </c>
      <c r="C175" s="839">
        <v>41389</v>
      </c>
      <c r="D175" s="853">
        <v>15163</v>
      </c>
      <c r="E175" s="854">
        <v>15163</v>
      </c>
      <c r="F175" s="855" t="s">
        <v>1853</v>
      </c>
      <c r="G175" s="851">
        <v>130358508</v>
      </c>
      <c r="H175" s="832"/>
      <c r="I175" s="855" t="s">
        <v>1811</v>
      </c>
      <c r="J175" s="833"/>
      <c r="K175" s="833"/>
      <c r="L175" s="833"/>
      <c r="M175" s="834"/>
      <c r="N175" s="856"/>
      <c r="O175" s="857"/>
      <c r="P175" s="858"/>
      <c r="Q175" s="838"/>
    </row>
    <row r="176" spans="1:17" ht="26.1" customHeight="1" x14ac:dyDescent="0.25">
      <c r="A176" s="827">
        <f t="shared" si="2"/>
        <v>165</v>
      </c>
      <c r="B176" s="852" t="s">
        <v>1895</v>
      </c>
      <c r="C176" s="839">
        <v>41394</v>
      </c>
      <c r="D176" s="853">
        <v>63336</v>
      </c>
      <c r="E176" s="854">
        <v>63336</v>
      </c>
      <c r="F176" s="855" t="s">
        <v>1890</v>
      </c>
      <c r="G176" s="851">
        <v>111440129</v>
      </c>
      <c r="H176" s="832"/>
      <c r="I176" s="855" t="s">
        <v>1891</v>
      </c>
      <c r="J176" s="833"/>
      <c r="K176" s="833"/>
      <c r="L176" s="833"/>
      <c r="M176" s="834"/>
      <c r="N176" s="856"/>
      <c r="O176" s="857"/>
      <c r="P176" s="858"/>
      <c r="Q176" s="838"/>
    </row>
    <row r="177" spans="1:17" ht="26.1" customHeight="1" x14ac:dyDescent="0.25">
      <c r="A177" s="827">
        <f t="shared" si="2"/>
        <v>166</v>
      </c>
      <c r="B177" s="852" t="s">
        <v>1896</v>
      </c>
      <c r="C177" s="839">
        <v>41410</v>
      </c>
      <c r="D177" s="853">
        <v>40592</v>
      </c>
      <c r="E177" s="854">
        <v>40592</v>
      </c>
      <c r="F177" s="855" t="s">
        <v>1897</v>
      </c>
      <c r="G177" s="851">
        <v>130358508</v>
      </c>
      <c r="H177" s="832"/>
      <c r="I177" s="855" t="s">
        <v>1898</v>
      </c>
      <c r="J177" s="833"/>
      <c r="K177" s="833"/>
      <c r="L177" s="833"/>
      <c r="M177" s="834"/>
      <c r="N177" s="856"/>
      <c r="O177" s="857"/>
      <c r="P177" s="858"/>
      <c r="Q177" s="838"/>
    </row>
    <row r="178" spans="1:17" ht="26.1" customHeight="1" x14ac:dyDescent="0.25">
      <c r="A178" s="827">
        <f t="shared" si="2"/>
        <v>167</v>
      </c>
      <c r="B178" s="852" t="s">
        <v>1899</v>
      </c>
      <c r="C178" s="839">
        <v>41429</v>
      </c>
      <c r="D178" s="853">
        <v>11387</v>
      </c>
      <c r="E178" s="854">
        <v>11387</v>
      </c>
      <c r="F178" s="855" t="s">
        <v>1897</v>
      </c>
      <c r="G178" s="851">
        <v>130358508</v>
      </c>
      <c r="H178" s="832"/>
      <c r="I178" s="855" t="s">
        <v>1898</v>
      </c>
      <c r="J178" s="833"/>
      <c r="K178" s="833"/>
      <c r="L178" s="833"/>
      <c r="M178" s="834"/>
      <c r="N178" s="856"/>
      <c r="O178" s="857"/>
      <c r="P178" s="858"/>
      <c r="Q178" s="838"/>
    </row>
    <row r="179" spans="1:17" ht="26.1" customHeight="1" x14ac:dyDescent="0.25">
      <c r="A179" s="827">
        <f t="shared" si="2"/>
        <v>168</v>
      </c>
      <c r="B179" s="852" t="s">
        <v>1900</v>
      </c>
      <c r="C179" s="839">
        <v>41449</v>
      </c>
      <c r="D179" s="853">
        <v>10572.8</v>
      </c>
      <c r="E179" s="854">
        <v>10572.8</v>
      </c>
      <c r="F179" s="855" t="s">
        <v>1897</v>
      </c>
      <c r="G179" s="851">
        <v>130358508</v>
      </c>
      <c r="H179" s="832"/>
      <c r="I179" s="855" t="s">
        <v>1898</v>
      </c>
      <c r="J179" s="833"/>
      <c r="K179" s="833"/>
      <c r="L179" s="833"/>
      <c r="M179" s="834"/>
      <c r="N179" s="856"/>
      <c r="O179" s="857"/>
      <c r="P179" s="858"/>
      <c r="Q179" s="838"/>
    </row>
    <row r="180" spans="1:17" ht="26.1" customHeight="1" x14ac:dyDescent="0.25">
      <c r="A180" s="827">
        <f t="shared" si="2"/>
        <v>169</v>
      </c>
      <c r="B180" s="852" t="s">
        <v>1901</v>
      </c>
      <c r="C180" s="839">
        <v>41477</v>
      </c>
      <c r="D180" s="853">
        <v>299400</v>
      </c>
      <c r="E180" s="854">
        <v>299400</v>
      </c>
      <c r="F180" s="855" t="s">
        <v>1902</v>
      </c>
      <c r="G180" s="851">
        <v>101679735</v>
      </c>
      <c r="H180" s="832"/>
      <c r="I180" s="855" t="s">
        <v>1903</v>
      </c>
      <c r="J180" s="833"/>
      <c r="K180" s="833"/>
      <c r="L180" s="833"/>
      <c r="M180" s="834"/>
      <c r="N180" s="856"/>
      <c r="O180" s="857"/>
      <c r="P180" s="858"/>
      <c r="Q180" s="838"/>
    </row>
    <row r="181" spans="1:17" ht="26.1" customHeight="1" x14ac:dyDescent="0.25">
      <c r="A181" s="827">
        <f t="shared" si="2"/>
        <v>170</v>
      </c>
      <c r="B181" s="852" t="s">
        <v>1904</v>
      </c>
      <c r="C181" s="839">
        <v>41488</v>
      </c>
      <c r="D181" s="853">
        <v>74788.399999999994</v>
      </c>
      <c r="E181" s="854">
        <v>74788.399999999994</v>
      </c>
      <c r="F181" s="855" t="s">
        <v>1905</v>
      </c>
      <c r="G181" s="859">
        <v>124015332</v>
      </c>
      <c r="H181" s="832"/>
      <c r="I181" s="855" t="s">
        <v>1903</v>
      </c>
      <c r="J181" s="833"/>
      <c r="K181" s="833"/>
      <c r="L181" s="833"/>
      <c r="M181" s="834"/>
      <c r="N181" s="856"/>
      <c r="O181" s="857"/>
      <c r="P181" s="858"/>
      <c r="Q181" s="838"/>
    </row>
    <row r="182" spans="1:17" ht="26.1" customHeight="1" x14ac:dyDescent="0.25">
      <c r="A182" s="827">
        <f t="shared" si="2"/>
        <v>171</v>
      </c>
      <c r="B182" s="852" t="s">
        <v>1906</v>
      </c>
      <c r="C182" s="839">
        <v>41491</v>
      </c>
      <c r="D182" s="853">
        <v>71744</v>
      </c>
      <c r="E182" s="854">
        <v>71744</v>
      </c>
      <c r="F182" s="855" t="s">
        <v>1902</v>
      </c>
      <c r="G182" s="851">
        <v>101679735</v>
      </c>
      <c r="H182" s="832"/>
      <c r="I182" s="855" t="s">
        <v>1903</v>
      </c>
      <c r="J182" s="833"/>
      <c r="K182" s="833"/>
      <c r="L182" s="833"/>
      <c r="M182" s="834"/>
      <c r="N182" s="856"/>
      <c r="O182" s="857"/>
      <c r="P182" s="858"/>
      <c r="Q182" s="838"/>
    </row>
    <row r="183" spans="1:17" ht="26.1" customHeight="1" x14ac:dyDescent="0.25">
      <c r="A183" s="827">
        <f t="shared" si="2"/>
        <v>172</v>
      </c>
      <c r="B183" s="852" t="s">
        <v>1907</v>
      </c>
      <c r="C183" s="839">
        <v>41515</v>
      </c>
      <c r="D183" s="853">
        <v>35258.400000000001</v>
      </c>
      <c r="E183" s="854">
        <v>35258.400000000001</v>
      </c>
      <c r="F183" s="855" t="s">
        <v>1853</v>
      </c>
      <c r="G183" s="851">
        <v>130358508</v>
      </c>
      <c r="H183" s="832"/>
      <c r="I183" s="855" t="s">
        <v>1811</v>
      </c>
      <c r="J183" s="833"/>
      <c r="K183" s="833"/>
      <c r="L183" s="833"/>
      <c r="M183" s="834"/>
      <c r="N183" s="856"/>
      <c r="O183" s="857"/>
      <c r="P183" s="858"/>
      <c r="Q183" s="838"/>
    </row>
    <row r="184" spans="1:17" ht="26.1" customHeight="1" x14ac:dyDescent="0.25">
      <c r="A184" s="827">
        <f t="shared" si="2"/>
        <v>173</v>
      </c>
      <c r="B184" s="852" t="s">
        <v>1908</v>
      </c>
      <c r="C184" s="839">
        <v>41526</v>
      </c>
      <c r="D184" s="853">
        <v>47318</v>
      </c>
      <c r="E184" s="854">
        <v>47318</v>
      </c>
      <c r="F184" s="855" t="s">
        <v>1909</v>
      </c>
      <c r="G184" s="851">
        <v>111440129</v>
      </c>
      <c r="H184" s="832"/>
      <c r="I184" s="855" t="s">
        <v>1910</v>
      </c>
      <c r="J184" s="833"/>
      <c r="K184" s="833"/>
      <c r="L184" s="833"/>
      <c r="M184" s="834"/>
      <c r="N184" s="856"/>
      <c r="O184" s="857"/>
      <c r="P184" s="858"/>
      <c r="Q184" s="838"/>
    </row>
    <row r="185" spans="1:17" ht="26.1" customHeight="1" x14ac:dyDescent="0.25">
      <c r="A185" s="827">
        <f t="shared" si="2"/>
        <v>174</v>
      </c>
      <c r="B185" s="852" t="s">
        <v>1911</v>
      </c>
      <c r="C185" s="839">
        <v>41581</v>
      </c>
      <c r="D185" s="860">
        <v>1472640</v>
      </c>
      <c r="E185" s="861">
        <v>1472640</v>
      </c>
      <c r="F185" s="855" t="s">
        <v>1912</v>
      </c>
      <c r="G185" s="862">
        <v>101542853</v>
      </c>
      <c r="H185" s="832"/>
      <c r="I185" s="855" t="s">
        <v>1913</v>
      </c>
      <c r="J185" s="833"/>
      <c r="K185" s="833"/>
      <c r="L185" s="833"/>
      <c r="M185" s="834"/>
      <c r="N185" s="856"/>
      <c r="O185" s="857"/>
      <c r="P185" s="858"/>
      <c r="Q185" s="838"/>
    </row>
    <row r="186" spans="1:17" ht="26.1" customHeight="1" x14ac:dyDescent="0.25">
      <c r="A186" s="827">
        <f t="shared" si="2"/>
        <v>175</v>
      </c>
      <c r="B186" s="852" t="s">
        <v>1914</v>
      </c>
      <c r="C186" s="839">
        <v>41589</v>
      </c>
      <c r="D186" s="853">
        <v>47685.2</v>
      </c>
      <c r="E186" s="854">
        <v>47685.2</v>
      </c>
      <c r="F186" s="855" t="s">
        <v>1909</v>
      </c>
      <c r="G186" s="851">
        <v>111440129</v>
      </c>
      <c r="H186" s="832"/>
      <c r="I186" s="855" t="s">
        <v>1910</v>
      </c>
      <c r="J186" s="833"/>
      <c r="K186" s="833"/>
      <c r="L186" s="833"/>
      <c r="M186" s="834"/>
      <c r="N186" s="856"/>
      <c r="O186" s="857"/>
      <c r="P186" s="858"/>
      <c r="Q186" s="838"/>
    </row>
    <row r="187" spans="1:17" ht="26.1" customHeight="1" x14ac:dyDescent="0.25">
      <c r="A187" s="827">
        <f t="shared" si="2"/>
        <v>176</v>
      </c>
      <c r="B187" s="852" t="s">
        <v>1915</v>
      </c>
      <c r="C187" s="839">
        <v>41630</v>
      </c>
      <c r="D187" s="860">
        <v>1172123.5</v>
      </c>
      <c r="E187" s="861">
        <v>1172123.5</v>
      </c>
      <c r="F187" s="855" t="s">
        <v>1912</v>
      </c>
      <c r="G187" s="862">
        <v>101542853</v>
      </c>
      <c r="H187" s="832"/>
      <c r="I187" s="855" t="s">
        <v>1913</v>
      </c>
      <c r="J187" s="833"/>
      <c r="K187" s="833"/>
      <c r="L187" s="833"/>
      <c r="M187" s="834"/>
      <c r="N187" s="856"/>
      <c r="O187" s="857"/>
      <c r="P187" s="858"/>
      <c r="Q187" s="838"/>
    </row>
    <row r="188" spans="1:17" ht="26.1" customHeight="1" x14ac:dyDescent="0.25">
      <c r="A188" s="827">
        <f t="shared" si="2"/>
        <v>177</v>
      </c>
      <c r="B188" s="852" t="s">
        <v>1916</v>
      </c>
      <c r="C188" s="839">
        <v>41690</v>
      </c>
      <c r="D188" s="853">
        <v>49276.800000000003</v>
      </c>
      <c r="E188" s="853">
        <v>49276.800000000003</v>
      </c>
      <c r="F188" s="855" t="s">
        <v>1917</v>
      </c>
      <c r="G188" s="862">
        <v>101014334</v>
      </c>
      <c r="H188" s="832"/>
      <c r="I188" s="831" t="s">
        <v>1918</v>
      </c>
      <c r="J188" s="833"/>
      <c r="K188" s="833"/>
      <c r="L188" s="833"/>
      <c r="M188" s="834"/>
      <c r="N188" s="856"/>
      <c r="O188" s="857"/>
      <c r="P188" s="858"/>
      <c r="Q188" s="838"/>
    </row>
    <row r="189" spans="1:17" ht="26.1" customHeight="1" x14ac:dyDescent="0.25">
      <c r="A189" s="827">
        <f t="shared" si="2"/>
        <v>178</v>
      </c>
      <c r="B189" s="852" t="s">
        <v>1919</v>
      </c>
      <c r="C189" s="839">
        <v>41711</v>
      </c>
      <c r="D189" s="853">
        <v>44899</v>
      </c>
      <c r="E189" s="853">
        <v>44899</v>
      </c>
      <c r="F189" s="855" t="s">
        <v>1920</v>
      </c>
      <c r="G189" s="851">
        <v>130235384</v>
      </c>
      <c r="H189" s="832"/>
      <c r="I189" s="831" t="s">
        <v>1921</v>
      </c>
      <c r="J189" s="833"/>
      <c r="K189" s="833"/>
      <c r="L189" s="833"/>
      <c r="M189" s="834"/>
      <c r="N189" s="856"/>
      <c r="O189" s="857"/>
      <c r="P189" s="858"/>
      <c r="Q189" s="838"/>
    </row>
    <row r="190" spans="1:17" ht="26.1" customHeight="1" x14ac:dyDescent="0.25">
      <c r="A190" s="827">
        <f t="shared" si="2"/>
        <v>179</v>
      </c>
      <c r="B190" s="852" t="s">
        <v>1922</v>
      </c>
      <c r="C190" s="839">
        <v>41716</v>
      </c>
      <c r="D190" s="853">
        <v>304034.05</v>
      </c>
      <c r="E190" s="853">
        <v>304034.05</v>
      </c>
      <c r="F190" s="863" t="s">
        <v>1923</v>
      </c>
      <c r="G190" s="851">
        <v>130209294</v>
      </c>
      <c r="H190" s="832"/>
      <c r="I190" s="831" t="s">
        <v>1924</v>
      </c>
      <c r="J190" s="833"/>
      <c r="K190" s="833"/>
      <c r="L190" s="833"/>
      <c r="M190" s="834"/>
      <c r="N190" s="856"/>
      <c r="O190" s="857"/>
      <c r="P190" s="858"/>
      <c r="Q190" s="838"/>
    </row>
    <row r="191" spans="1:17" ht="26.1" customHeight="1" x14ac:dyDescent="0.25">
      <c r="A191" s="827">
        <f t="shared" si="2"/>
        <v>180</v>
      </c>
      <c r="B191" s="852" t="s">
        <v>1925</v>
      </c>
      <c r="C191" s="839">
        <v>41792</v>
      </c>
      <c r="D191" s="853">
        <v>29618</v>
      </c>
      <c r="E191" s="853">
        <v>29618</v>
      </c>
      <c r="F191" s="855" t="s">
        <v>1926</v>
      </c>
      <c r="G191" s="851">
        <v>113786255</v>
      </c>
      <c r="H191" s="832"/>
      <c r="I191" s="831" t="s">
        <v>1927</v>
      </c>
      <c r="J191" s="833"/>
      <c r="K191" s="833"/>
      <c r="L191" s="833"/>
      <c r="M191" s="834"/>
      <c r="N191" s="856"/>
      <c r="O191" s="857"/>
      <c r="P191" s="858"/>
      <c r="Q191" s="838"/>
    </row>
    <row r="192" spans="1:17" ht="26.1" customHeight="1" x14ac:dyDescent="0.25">
      <c r="A192" s="827">
        <f t="shared" si="2"/>
        <v>181</v>
      </c>
      <c r="B192" s="852" t="s">
        <v>1928</v>
      </c>
      <c r="C192" s="839">
        <v>41807</v>
      </c>
      <c r="D192" s="860">
        <v>43608.800000000003</v>
      </c>
      <c r="E192" s="860">
        <v>43608.800000000003</v>
      </c>
      <c r="F192" s="855" t="s">
        <v>1929</v>
      </c>
      <c r="G192" s="851">
        <v>130235384</v>
      </c>
      <c r="H192" s="832"/>
      <c r="I192" s="831" t="s">
        <v>1921</v>
      </c>
      <c r="J192" s="833"/>
      <c r="K192" s="833"/>
      <c r="L192" s="833"/>
      <c r="M192" s="834"/>
      <c r="N192" s="856"/>
      <c r="O192" s="857"/>
      <c r="P192" s="858"/>
      <c r="Q192" s="838"/>
    </row>
    <row r="193" spans="1:17" ht="26.1" customHeight="1" x14ac:dyDescent="0.25">
      <c r="A193" s="827">
        <f t="shared" si="2"/>
        <v>182</v>
      </c>
      <c r="B193" s="852" t="s">
        <v>1930</v>
      </c>
      <c r="C193" s="839">
        <v>41808</v>
      </c>
      <c r="D193" s="853">
        <v>1308181.06</v>
      </c>
      <c r="E193" s="853">
        <v>1308181.06</v>
      </c>
      <c r="F193" s="863" t="s">
        <v>1923</v>
      </c>
      <c r="G193" s="851">
        <v>130209294</v>
      </c>
      <c r="H193" s="832"/>
      <c r="I193" s="831" t="s">
        <v>1931</v>
      </c>
      <c r="J193" s="833"/>
      <c r="K193" s="833"/>
      <c r="L193" s="833"/>
      <c r="M193" s="834"/>
      <c r="N193" s="856"/>
      <c r="O193" s="857"/>
      <c r="P193" s="858"/>
      <c r="Q193" s="838"/>
    </row>
    <row r="194" spans="1:17" ht="26.1" customHeight="1" x14ac:dyDescent="0.25">
      <c r="A194" s="827">
        <f t="shared" si="2"/>
        <v>183</v>
      </c>
      <c r="B194" s="852" t="s">
        <v>1932</v>
      </c>
      <c r="C194" s="839">
        <v>41808</v>
      </c>
      <c r="D194" s="853">
        <v>1051554.05</v>
      </c>
      <c r="E194" s="853">
        <v>1051554.05</v>
      </c>
      <c r="F194" s="863" t="s">
        <v>1923</v>
      </c>
      <c r="G194" s="851">
        <v>130209294</v>
      </c>
      <c r="H194" s="832"/>
      <c r="I194" s="831" t="s">
        <v>1933</v>
      </c>
      <c r="J194" s="833"/>
      <c r="K194" s="833"/>
      <c r="L194" s="833"/>
      <c r="M194" s="834"/>
      <c r="N194" s="856"/>
      <c r="O194" s="857"/>
      <c r="P194" s="858"/>
      <c r="Q194" s="838"/>
    </row>
    <row r="195" spans="1:17" ht="26.1" customHeight="1" x14ac:dyDescent="0.25">
      <c r="A195" s="827">
        <f t="shared" si="2"/>
        <v>184</v>
      </c>
      <c r="B195" s="852" t="s">
        <v>1934</v>
      </c>
      <c r="C195" s="839">
        <v>41817</v>
      </c>
      <c r="D195" s="853">
        <v>462477</v>
      </c>
      <c r="E195" s="853">
        <v>462477</v>
      </c>
      <c r="F195" s="863" t="s">
        <v>1935</v>
      </c>
      <c r="G195" s="864" t="s">
        <v>1936</v>
      </c>
      <c r="H195" s="832"/>
      <c r="I195" s="831" t="s">
        <v>1937</v>
      </c>
      <c r="J195" s="833"/>
      <c r="K195" s="833"/>
      <c r="L195" s="833"/>
      <c r="M195" s="834"/>
      <c r="N195" s="856"/>
      <c r="O195" s="857"/>
      <c r="P195" s="858"/>
      <c r="Q195" s="838"/>
    </row>
    <row r="196" spans="1:17" ht="26.1" customHeight="1" x14ac:dyDescent="0.25">
      <c r="A196" s="827">
        <f t="shared" si="2"/>
        <v>185</v>
      </c>
      <c r="B196" s="852" t="s">
        <v>1938</v>
      </c>
      <c r="C196" s="839">
        <v>41824</v>
      </c>
      <c r="D196" s="853">
        <v>39323.5</v>
      </c>
      <c r="E196" s="853">
        <v>39323.5</v>
      </c>
      <c r="F196" s="863" t="s">
        <v>1926</v>
      </c>
      <c r="G196" s="851">
        <v>113786255</v>
      </c>
      <c r="H196" s="832"/>
      <c r="I196" s="831" t="s">
        <v>1927</v>
      </c>
      <c r="J196" s="833"/>
      <c r="K196" s="833"/>
      <c r="L196" s="833"/>
      <c r="M196" s="834"/>
      <c r="N196" s="856"/>
      <c r="O196" s="857"/>
      <c r="P196" s="858"/>
      <c r="Q196" s="838"/>
    </row>
    <row r="197" spans="1:17" ht="26.1" customHeight="1" x14ac:dyDescent="0.25">
      <c r="A197" s="827">
        <f t="shared" si="2"/>
        <v>186</v>
      </c>
      <c r="B197" s="852" t="s">
        <v>1939</v>
      </c>
      <c r="C197" s="839">
        <v>41827</v>
      </c>
      <c r="D197" s="853">
        <v>79650</v>
      </c>
      <c r="E197" s="853">
        <v>79650</v>
      </c>
      <c r="F197" s="863" t="s">
        <v>1940</v>
      </c>
      <c r="G197" s="851">
        <v>101860782</v>
      </c>
      <c r="H197" s="832"/>
      <c r="I197" s="831" t="s">
        <v>1941</v>
      </c>
      <c r="J197" s="833"/>
      <c r="K197" s="833"/>
      <c r="L197" s="833"/>
      <c r="M197" s="834"/>
      <c r="N197" s="856"/>
      <c r="O197" s="857"/>
      <c r="P197" s="858"/>
      <c r="Q197" s="838"/>
    </row>
    <row r="198" spans="1:17" ht="26.1" customHeight="1" x14ac:dyDescent="0.25">
      <c r="A198" s="827">
        <f t="shared" si="2"/>
        <v>187</v>
      </c>
      <c r="B198" s="852" t="s">
        <v>1809</v>
      </c>
      <c r="C198" s="839">
        <v>41841</v>
      </c>
      <c r="D198" s="853">
        <v>22526.2</v>
      </c>
      <c r="E198" s="853">
        <v>22526.2</v>
      </c>
      <c r="F198" s="863" t="s">
        <v>1942</v>
      </c>
      <c r="G198" s="851">
        <v>113786255</v>
      </c>
      <c r="H198" s="832"/>
      <c r="I198" s="831" t="s">
        <v>1927</v>
      </c>
      <c r="J198" s="833"/>
      <c r="K198" s="833"/>
      <c r="L198" s="833"/>
      <c r="M198" s="834"/>
      <c r="N198" s="856"/>
      <c r="O198" s="857"/>
      <c r="P198" s="858"/>
      <c r="Q198" s="838"/>
    </row>
    <row r="199" spans="1:17" ht="26.1" customHeight="1" x14ac:dyDescent="0.25">
      <c r="A199" s="827">
        <f t="shared" si="2"/>
        <v>188</v>
      </c>
      <c r="B199" s="852" t="s">
        <v>1943</v>
      </c>
      <c r="C199" s="839">
        <v>41852</v>
      </c>
      <c r="D199" s="860">
        <v>599535.52</v>
      </c>
      <c r="E199" s="860">
        <v>599535.52</v>
      </c>
      <c r="F199" s="863" t="s">
        <v>1944</v>
      </c>
      <c r="G199" s="851">
        <v>101628431</v>
      </c>
      <c r="H199" s="832"/>
      <c r="I199" s="865" t="s">
        <v>1945</v>
      </c>
      <c r="J199" s="833"/>
      <c r="K199" s="833"/>
      <c r="L199" s="833"/>
      <c r="M199" s="834"/>
      <c r="N199" s="856"/>
      <c r="O199" s="857"/>
      <c r="P199" s="858"/>
      <c r="Q199" s="838"/>
    </row>
    <row r="200" spans="1:17" ht="26.1" customHeight="1" x14ac:dyDescent="0.25">
      <c r="A200" s="827">
        <f t="shared" si="2"/>
        <v>189</v>
      </c>
      <c r="B200" s="852" t="s">
        <v>1946</v>
      </c>
      <c r="C200" s="839">
        <v>41859</v>
      </c>
      <c r="D200" s="860">
        <v>255118</v>
      </c>
      <c r="E200" s="860">
        <v>255118</v>
      </c>
      <c r="F200" s="863" t="s">
        <v>1944</v>
      </c>
      <c r="G200" s="851">
        <v>101628431</v>
      </c>
      <c r="H200" s="832"/>
      <c r="I200" s="865" t="s">
        <v>1945</v>
      </c>
      <c r="J200" s="833"/>
      <c r="K200" s="833"/>
      <c r="L200" s="833"/>
      <c r="M200" s="834"/>
      <c r="N200" s="856"/>
      <c r="O200" s="857"/>
      <c r="P200" s="858"/>
      <c r="Q200" s="838"/>
    </row>
    <row r="201" spans="1:17" ht="26.1" customHeight="1" x14ac:dyDescent="0.25">
      <c r="A201" s="827">
        <f t="shared" si="2"/>
        <v>190</v>
      </c>
      <c r="B201" s="852" t="s">
        <v>1947</v>
      </c>
      <c r="C201" s="839">
        <v>41859</v>
      </c>
      <c r="D201" s="860">
        <v>3000000</v>
      </c>
      <c r="E201" s="860">
        <v>3000000</v>
      </c>
      <c r="F201" s="863" t="s">
        <v>1944</v>
      </c>
      <c r="G201" s="851">
        <v>101628431</v>
      </c>
      <c r="H201" s="832"/>
      <c r="I201" s="865" t="s">
        <v>1945</v>
      </c>
      <c r="J201" s="833"/>
      <c r="K201" s="833"/>
      <c r="L201" s="833"/>
      <c r="M201" s="834"/>
      <c r="N201" s="856"/>
      <c r="O201" s="857"/>
      <c r="P201" s="858"/>
      <c r="Q201" s="838"/>
    </row>
    <row r="202" spans="1:17" ht="26.1" customHeight="1" x14ac:dyDescent="0.25">
      <c r="A202" s="827">
        <f t="shared" si="2"/>
        <v>191</v>
      </c>
      <c r="B202" s="852" t="s">
        <v>1948</v>
      </c>
      <c r="C202" s="839">
        <v>41866</v>
      </c>
      <c r="D202" s="860">
        <v>214111.07</v>
      </c>
      <c r="E202" s="860">
        <v>214111.07</v>
      </c>
      <c r="F202" s="863" t="s">
        <v>1944</v>
      </c>
      <c r="G202" s="851">
        <v>101628431</v>
      </c>
      <c r="H202" s="832"/>
      <c r="I202" s="865" t="s">
        <v>1945</v>
      </c>
      <c r="J202" s="833"/>
      <c r="K202" s="833"/>
      <c r="L202" s="833"/>
      <c r="M202" s="834"/>
      <c r="N202" s="856"/>
      <c r="O202" s="857"/>
      <c r="P202" s="858"/>
      <c r="Q202" s="838"/>
    </row>
    <row r="203" spans="1:17" ht="26.1" customHeight="1" x14ac:dyDescent="0.25">
      <c r="A203" s="827">
        <f t="shared" si="2"/>
        <v>192</v>
      </c>
      <c r="B203" s="852" t="s">
        <v>1949</v>
      </c>
      <c r="C203" s="839">
        <v>41873</v>
      </c>
      <c r="D203" s="860">
        <v>283410.62</v>
      </c>
      <c r="E203" s="860">
        <v>283410.62</v>
      </c>
      <c r="F203" s="863" t="s">
        <v>1944</v>
      </c>
      <c r="G203" s="851">
        <v>101628431</v>
      </c>
      <c r="H203" s="832"/>
      <c r="I203" s="865" t="s">
        <v>1945</v>
      </c>
      <c r="J203" s="833"/>
      <c r="K203" s="833"/>
      <c r="L203" s="833"/>
      <c r="M203" s="834"/>
      <c r="N203" s="856"/>
      <c r="O203" s="857"/>
      <c r="P203" s="858"/>
      <c r="Q203" s="838"/>
    </row>
    <row r="204" spans="1:17" ht="26.1" customHeight="1" x14ac:dyDescent="0.25">
      <c r="A204" s="827">
        <f t="shared" si="2"/>
        <v>193</v>
      </c>
      <c r="B204" s="852" t="s">
        <v>1950</v>
      </c>
      <c r="C204" s="839">
        <v>41880</v>
      </c>
      <c r="D204" s="860">
        <v>198494</v>
      </c>
      <c r="E204" s="860">
        <v>198494</v>
      </c>
      <c r="F204" s="863" t="s">
        <v>1944</v>
      </c>
      <c r="G204" s="851">
        <v>101628431</v>
      </c>
      <c r="H204" s="832"/>
      <c r="I204" s="865" t="s">
        <v>1945</v>
      </c>
      <c r="J204" s="833"/>
      <c r="K204" s="833"/>
      <c r="L204" s="833"/>
      <c r="M204" s="834"/>
      <c r="N204" s="856"/>
      <c r="O204" s="857"/>
      <c r="P204" s="858"/>
      <c r="Q204" s="838"/>
    </row>
    <row r="205" spans="1:17" ht="26.1" customHeight="1" x14ac:dyDescent="0.25">
      <c r="A205" s="827">
        <f t="shared" si="2"/>
        <v>194</v>
      </c>
      <c r="B205" s="852" t="s">
        <v>1951</v>
      </c>
      <c r="C205" s="839">
        <v>41891</v>
      </c>
      <c r="D205" s="860">
        <v>66034</v>
      </c>
      <c r="E205" s="860">
        <v>66034</v>
      </c>
      <c r="F205" s="863" t="s">
        <v>1944</v>
      </c>
      <c r="G205" s="851">
        <v>101628431</v>
      </c>
      <c r="H205" s="832"/>
      <c r="I205" s="865" t="s">
        <v>1945</v>
      </c>
      <c r="J205" s="833"/>
      <c r="K205" s="833"/>
      <c r="L205" s="833"/>
      <c r="M205" s="834"/>
      <c r="N205" s="856"/>
      <c r="O205" s="857"/>
      <c r="P205" s="858"/>
      <c r="Q205" s="838"/>
    </row>
    <row r="206" spans="1:17" ht="26.1" customHeight="1" x14ac:dyDescent="0.25">
      <c r="A206" s="827">
        <f t="shared" ref="A206:A269" si="3">+A205+1</f>
        <v>195</v>
      </c>
      <c r="B206" s="852" t="s">
        <v>1952</v>
      </c>
      <c r="C206" s="839">
        <v>41950</v>
      </c>
      <c r="D206" s="853">
        <v>45754.67</v>
      </c>
      <c r="E206" s="853">
        <v>45754.67</v>
      </c>
      <c r="F206" s="855" t="s">
        <v>1953</v>
      </c>
      <c r="G206" s="851">
        <v>101584361</v>
      </c>
      <c r="H206" s="832"/>
      <c r="I206" s="866" t="s">
        <v>1954</v>
      </c>
      <c r="J206" s="833"/>
      <c r="K206" s="833"/>
      <c r="L206" s="833"/>
      <c r="M206" s="834"/>
      <c r="N206" s="856"/>
      <c r="O206" s="857"/>
      <c r="P206" s="858"/>
      <c r="Q206" s="838"/>
    </row>
    <row r="207" spans="1:17" ht="26.1" customHeight="1" x14ac:dyDescent="0.25">
      <c r="A207" s="827">
        <f t="shared" si="3"/>
        <v>196</v>
      </c>
      <c r="B207" s="852" t="s">
        <v>1955</v>
      </c>
      <c r="C207" s="839">
        <v>41957</v>
      </c>
      <c r="D207" s="853">
        <v>76405</v>
      </c>
      <c r="E207" s="853">
        <v>76405</v>
      </c>
      <c r="F207" s="855" t="s">
        <v>1956</v>
      </c>
      <c r="G207" s="851">
        <v>101869755</v>
      </c>
      <c r="H207" s="832"/>
      <c r="I207" s="866" t="s">
        <v>1957</v>
      </c>
      <c r="J207" s="833"/>
      <c r="K207" s="833"/>
      <c r="L207" s="833"/>
      <c r="M207" s="834"/>
      <c r="N207" s="856"/>
      <c r="O207" s="857"/>
      <c r="P207" s="858"/>
      <c r="Q207" s="838"/>
    </row>
    <row r="208" spans="1:17" ht="26.1" customHeight="1" x14ac:dyDescent="0.25">
      <c r="A208" s="827">
        <f t="shared" si="3"/>
        <v>197</v>
      </c>
      <c r="B208" s="852" t="s">
        <v>1958</v>
      </c>
      <c r="C208" s="839">
        <v>41961</v>
      </c>
      <c r="D208" s="853">
        <v>953817.27</v>
      </c>
      <c r="E208" s="853">
        <v>953817.27</v>
      </c>
      <c r="F208" s="863" t="s">
        <v>1923</v>
      </c>
      <c r="G208" s="851">
        <v>130209294</v>
      </c>
      <c r="H208" s="832"/>
      <c r="I208" s="831" t="s">
        <v>1931</v>
      </c>
      <c r="J208" s="833"/>
      <c r="K208" s="833"/>
      <c r="L208" s="833"/>
      <c r="M208" s="834"/>
      <c r="N208" s="856"/>
      <c r="O208" s="857"/>
      <c r="P208" s="858"/>
      <c r="Q208" s="838"/>
    </row>
    <row r="209" spans="1:17" ht="26.1" customHeight="1" x14ac:dyDescent="0.25">
      <c r="A209" s="827">
        <f t="shared" si="3"/>
        <v>198</v>
      </c>
      <c r="B209" s="852" t="s">
        <v>1959</v>
      </c>
      <c r="C209" s="839">
        <v>41969</v>
      </c>
      <c r="D209" s="853">
        <v>83000</v>
      </c>
      <c r="E209" s="853">
        <v>83000</v>
      </c>
      <c r="F209" s="863" t="s">
        <v>1960</v>
      </c>
      <c r="G209" s="851">
        <v>130420971</v>
      </c>
      <c r="H209" s="832"/>
      <c r="I209" s="831" t="s">
        <v>1961</v>
      </c>
      <c r="J209" s="833"/>
      <c r="K209" s="833"/>
      <c r="L209" s="833"/>
      <c r="M209" s="834"/>
      <c r="N209" s="856"/>
      <c r="O209" s="857"/>
      <c r="P209" s="858"/>
      <c r="Q209" s="838"/>
    </row>
    <row r="210" spans="1:17" ht="26.1" customHeight="1" x14ac:dyDescent="0.25">
      <c r="A210" s="827">
        <f t="shared" si="3"/>
        <v>199</v>
      </c>
      <c r="B210" s="852" t="s">
        <v>1962</v>
      </c>
      <c r="C210" s="839">
        <v>41970</v>
      </c>
      <c r="D210" s="853">
        <v>1950000</v>
      </c>
      <c r="E210" s="853">
        <v>1950000</v>
      </c>
      <c r="F210" s="863" t="s">
        <v>1963</v>
      </c>
      <c r="G210" s="851">
        <v>130490902</v>
      </c>
      <c r="H210" s="832"/>
      <c r="I210" s="865" t="s">
        <v>1964</v>
      </c>
      <c r="J210" s="833"/>
      <c r="K210" s="833"/>
      <c r="L210" s="833"/>
      <c r="M210" s="834"/>
      <c r="N210" s="856"/>
      <c r="O210" s="857"/>
      <c r="P210" s="858"/>
      <c r="Q210" s="838"/>
    </row>
    <row r="211" spans="1:17" ht="26.1" customHeight="1" x14ac:dyDescent="0.25">
      <c r="A211" s="827">
        <f t="shared" si="3"/>
        <v>200</v>
      </c>
      <c r="B211" s="852" t="s">
        <v>1965</v>
      </c>
      <c r="C211" s="839">
        <v>41971</v>
      </c>
      <c r="D211" s="860">
        <v>348100</v>
      </c>
      <c r="E211" s="860">
        <v>348100</v>
      </c>
      <c r="F211" s="863" t="s">
        <v>1912</v>
      </c>
      <c r="G211" s="851">
        <v>101542853</v>
      </c>
      <c r="H211" s="832"/>
      <c r="I211" s="831" t="s">
        <v>1966</v>
      </c>
      <c r="J211" s="833"/>
      <c r="K211" s="833"/>
      <c r="L211" s="833"/>
      <c r="M211" s="834"/>
      <c r="N211" s="856"/>
      <c r="O211" s="857"/>
      <c r="P211" s="858"/>
      <c r="Q211" s="838"/>
    </row>
    <row r="212" spans="1:17" ht="26.1" customHeight="1" x14ac:dyDescent="0.25">
      <c r="A212" s="827">
        <f t="shared" si="3"/>
        <v>201</v>
      </c>
      <c r="B212" s="852" t="s">
        <v>1959</v>
      </c>
      <c r="C212" s="839">
        <v>41976</v>
      </c>
      <c r="D212" s="853">
        <v>169330</v>
      </c>
      <c r="E212" s="853">
        <v>169330</v>
      </c>
      <c r="F212" s="863" t="s">
        <v>1967</v>
      </c>
      <c r="G212" s="851">
        <v>130572283</v>
      </c>
      <c r="H212" s="832"/>
      <c r="I212" s="831" t="s">
        <v>1870</v>
      </c>
      <c r="J212" s="833"/>
      <c r="K212" s="833"/>
      <c r="L212" s="833"/>
      <c r="M212" s="834"/>
      <c r="N212" s="856"/>
      <c r="O212" s="857"/>
      <c r="P212" s="858"/>
      <c r="Q212" s="838"/>
    </row>
    <row r="213" spans="1:17" ht="26.1" customHeight="1" x14ac:dyDescent="0.25">
      <c r="A213" s="827">
        <f t="shared" si="3"/>
        <v>202</v>
      </c>
      <c r="B213" s="852" t="s">
        <v>1968</v>
      </c>
      <c r="C213" s="839">
        <v>41988</v>
      </c>
      <c r="D213" s="860">
        <v>121200</v>
      </c>
      <c r="E213" s="860">
        <v>121200</v>
      </c>
      <c r="F213" s="855" t="s">
        <v>1969</v>
      </c>
      <c r="G213" s="851">
        <v>101171448</v>
      </c>
      <c r="H213" s="832"/>
      <c r="I213" s="831" t="s">
        <v>1970</v>
      </c>
      <c r="J213" s="833"/>
      <c r="K213" s="833"/>
      <c r="L213" s="833"/>
      <c r="M213" s="834"/>
      <c r="N213" s="856"/>
      <c r="O213" s="857"/>
      <c r="P213" s="858"/>
      <c r="Q213" s="838"/>
    </row>
    <row r="214" spans="1:17" ht="26.1" customHeight="1" x14ac:dyDescent="0.25">
      <c r="A214" s="827">
        <f t="shared" si="3"/>
        <v>203</v>
      </c>
      <c r="B214" s="852" t="s">
        <v>1971</v>
      </c>
      <c r="C214" s="839">
        <v>41991</v>
      </c>
      <c r="D214" s="853">
        <v>3319842</v>
      </c>
      <c r="E214" s="853">
        <v>3319842</v>
      </c>
      <c r="F214" s="863" t="s">
        <v>1972</v>
      </c>
      <c r="G214" s="851">
        <v>130783502</v>
      </c>
      <c r="H214" s="851"/>
      <c r="I214" s="831" t="s">
        <v>1973</v>
      </c>
      <c r="J214" s="833"/>
      <c r="K214" s="833"/>
      <c r="L214" s="833"/>
      <c r="M214" s="834"/>
      <c r="N214" s="856"/>
      <c r="O214" s="857"/>
      <c r="P214" s="858"/>
      <c r="Q214" s="838"/>
    </row>
    <row r="215" spans="1:17" ht="26.1" customHeight="1" x14ac:dyDescent="0.25">
      <c r="A215" s="827">
        <f t="shared" si="3"/>
        <v>204</v>
      </c>
      <c r="B215" s="852" t="s">
        <v>1783</v>
      </c>
      <c r="C215" s="839">
        <v>41992</v>
      </c>
      <c r="D215" s="860">
        <v>223311.08</v>
      </c>
      <c r="E215" s="860">
        <v>223311.08</v>
      </c>
      <c r="F215" s="855" t="s">
        <v>1974</v>
      </c>
      <c r="G215" s="851">
        <v>101011149</v>
      </c>
      <c r="H215" s="851"/>
      <c r="I215" s="831" t="s">
        <v>1975</v>
      </c>
      <c r="J215" s="833"/>
      <c r="K215" s="833"/>
      <c r="L215" s="833"/>
      <c r="M215" s="834"/>
      <c r="N215" s="856"/>
      <c r="O215" s="857"/>
      <c r="P215" s="858"/>
      <c r="Q215" s="838"/>
    </row>
    <row r="216" spans="1:17" ht="26.1" customHeight="1" x14ac:dyDescent="0.25">
      <c r="A216" s="827">
        <f t="shared" si="3"/>
        <v>205</v>
      </c>
      <c r="B216" s="852" t="s">
        <v>1724</v>
      </c>
      <c r="C216" s="839">
        <v>41993</v>
      </c>
      <c r="D216" s="860">
        <v>17082</v>
      </c>
      <c r="E216" s="860">
        <v>17082</v>
      </c>
      <c r="F216" s="855" t="s">
        <v>1976</v>
      </c>
      <c r="G216" s="851">
        <v>124031125</v>
      </c>
      <c r="H216" s="832"/>
      <c r="I216" s="831" t="s">
        <v>1977</v>
      </c>
      <c r="J216" s="833"/>
      <c r="K216" s="833"/>
      <c r="L216" s="833"/>
      <c r="M216" s="834"/>
      <c r="N216" s="856"/>
      <c r="O216" s="857"/>
      <c r="P216" s="858"/>
      <c r="Q216" s="838"/>
    </row>
    <row r="217" spans="1:17" ht="26.1" customHeight="1" x14ac:dyDescent="0.25">
      <c r="A217" s="827">
        <f t="shared" si="3"/>
        <v>206</v>
      </c>
      <c r="B217" s="852" t="s">
        <v>1711</v>
      </c>
      <c r="C217" s="839">
        <v>41994</v>
      </c>
      <c r="D217" s="860">
        <v>82600</v>
      </c>
      <c r="E217" s="860">
        <v>82600</v>
      </c>
      <c r="F217" s="855" t="s">
        <v>1978</v>
      </c>
      <c r="G217" s="851">
        <v>102168519</v>
      </c>
      <c r="H217" s="832"/>
      <c r="I217" s="831" t="s">
        <v>1979</v>
      </c>
      <c r="J217" s="833"/>
      <c r="K217" s="833"/>
      <c r="L217" s="833"/>
      <c r="M217" s="834"/>
      <c r="N217" s="856"/>
      <c r="O217" s="857"/>
      <c r="P217" s="858"/>
      <c r="Q217" s="838"/>
    </row>
    <row r="218" spans="1:17" ht="26.1" customHeight="1" x14ac:dyDescent="0.25">
      <c r="A218" s="827">
        <f t="shared" si="3"/>
        <v>207</v>
      </c>
      <c r="B218" s="852" t="s">
        <v>1980</v>
      </c>
      <c r="C218" s="839">
        <v>41995</v>
      </c>
      <c r="D218" s="860">
        <v>28025</v>
      </c>
      <c r="E218" s="860">
        <v>28025</v>
      </c>
      <c r="F218" s="855" t="s">
        <v>1981</v>
      </c>
      <c r="G218" s="851">
        <v>131169953</v>
      </c>
      <c r="H218" s="832"/>
      <c r="I218" s="840" t="s">
        <v>1982</v>
      </c>
      <c r="J218" s="833"/>
      <c r="K218" s="833"/>
      <c r="L218" s="833"/>
      <c r="M218" s="834"/>
      <c r="N218" s="856"/>
      <c r="O218" s="857"/>
      <c r="P218" s="858"/>
      <c r="Q218" s="838"/>
    </row>
    <row r="219" spans="1:17" ht="26.1" customHeight="1" x14ac:dyDescent="0.25">
      <c r="A219" s="827">
        <f t="shared" si="3"/>
        <v>208</v>
      </c>
      <c r="B219" s="852" t="s">
        <v>1771</v>
      </c>
      <c r="C219" s="839">
        <v>41996</v>
      </c>
      <c r="D219" s="860">
        <v>54949.75</v>
      </c>
      <c r="E219" s="860">
        <v>54949.75</v>
      </c>
      <c r="F219" s="855" t="s">
        <v>1983</v>
      </c>
      <c r="G219" s="851">
        <v>130766533</v>
      </c>
      <c r="H219" s="832"/>
      <c r="I219" s="831" t="s">
        <v>1984</v>
      </c>
      <c r="J219" s="833"/>
      <c r="K219" s="833"/>
      <c r="L219" s="833"/>
      <c r="M219" s="834"/>
      <c r="N219" s="856"/>
      <c r="O219" s="857"/>
      <c r="P219" s="858"/>
      <c r="Q219" s="838"/>
    </row>
    <row r="220" spans="1:17" ht="26.1" customHeight="1" x14ac:dyDescent="0.25">
      <c r="A220" s="827">
        <f t="shared" si="3"/>
        <v>209</v>
      </c>
      <c r="B220" s="852" t="s">
        <v>1985</v>
      </c>
      <c r="C220" s="839">
        <v>41996</v>
      </c>
      <c r="D220" s="853">
        <v>7400</v>
      </c>
      <c r="E220" s="853">
        <v>7400</v>
      </c>
      <c r="F220" s="855" t="s">
        <v>1986</v>
      </c>
      <c r="G220" s="851">
        <v>130430675</v>
      </c>
      <c r="H220" s="832"/>
      <c r="I220" s="831" t="s">
        <v>1987</v>
      </c>
      <c r="J220" s="833"/>
      <c r="K220" s="833"/>
      <c r="L220" s="833"/>
      <c r="M220" s="834"/>
      <c r="N220" s="856"/>
      <c r="O220" s="857"/>
      <c r="P220" s="858"/>
      <c r="Q220" s="838"/>
    </row>
    <row r="221" spans="1:17" ht="26.1" customHeight="1" x14ac:dyDescent="0.25">
      <c r="A221" s="827">
        <f t="shared" si="3"/>
        <v>210</v>
      </c>
      <c r="B221" s="852" t="s">
        <v>1988</v>
      </c>
      <c r="C221" s="839">
        <v>41814</v>
      </c>
      <c r="D221" s="853">
        <v>7400</v>
      </c>
      <c r="E221" s="853">
        <v>7400</v>
      </c>
      <c r="F221" s="855" t="s">
        <v>1986</v>
      </c>
      <c r="G221" s="851">
        <v>101098376</v>
      </c>
      <c r="H221" s="832"/>
      <c r="I221" s="831" t="s">
        <v>1989</v>
      </c>
      <c r="J221" s="833"/>
      <c r="K221" s="833"/>
      <c r="L221" s="833"/>
      <c r="M221" s="834"/>
      <c r="N221" s="856"/>
      <c r="O221" s="857"/>
      <c r="P221" s="858"/>
      <c r="Q221" s="838"/>
    </row>
    <row r="222" spans="1:17" ht="26.1" customHeight="1" x14ac:dyDescent="0.25">
      <c r="A222" s="827">
        <f t="shared" si="3"/>
        <v>211</v>
      </c>
      <c r="B222" s="852" t="s">
        <v>1783</v>
      </c>
      <c r="C222" s="839">
        <v>41814</v>
      </c>
      <c r="D222" s="860">
        <v>330400</v>
      </c>
      <c r="E222" s="860">
        <v>330400</v>
      </c>
      <c r="F222" s="855" t="s">
        <v>1990</v>
      </c>
      <c r="G222" s="851">
        <v>101098376</v>
      </c>
      <c r="H222" s="832"/>
      <c r="I222" s="831" t="s">
        <v>1989</v>
      </c>
      <c r="J222" s="833"/>
      <c r="K222" s="833"/>
      <c r="L222" s="833"/>
      <c r="M222" s="834"/>
      <c r="N222" s="856"/>
      <c r="O222" s="857"/>
      <c r="P222" s="858"/>
      <c r="Q222" s="838"/>
    </row>
    <row r="223" spans="1:17" ht="26.1" customHeight="1" x14ac:dyDescent="0.25">
      <c r="A223" s="827">
        <f t="shared" si="3"/>
        <v>212</v>
      </c>
      <c r="B223" s="852" t="s">
        <v>1774</v>
      </c>
      <c r="C223" s="867">
        <v>42030</v>
      </c>
      <c r="D223" s="853">
        <v>1857000</v>
      </c>
      <c r="E223" s="853">
        <v>1857000</v>
      </c>
      <c r="F223" s="863" t="s">
        <v>1991</v>
      </c>
      <c r="G223" s="851">
        <v>130423075</v>
      </c>
      <c r="H223" s="832"/>
      <c r="I223" s="831" t="s">
        <v>1913</v>
      </c>
      <c r="J223" s="833"/>
      <c r="K223" s="833"/>
      <c r="L223" s="833"/>
      <c r="M223" s="834"/>
      <c r="N223" s="856"/>
      <c r="O223" s="857"/>
      <c r="P223" s="858"/>
      <c r="Q223" s="838"/>
    </row>
    <row r="224" spans="1:17" ht="26.1" customHeight="1" x14ac:dyDescent="0.25">
      <c r="A224" s="827">
        <f t="shared" si="3"/>
        <v>213</v>
      </c>
      <c r="B224" s="852" t="s">
        <v>1787</v>
      </c>
      <c r="C224" s="867">
        <v>42059</v>
      </c>
      <c r="D224" s="860">
        <v>90778.29</v>
      </c>
      <c r="E224" s="860">
        <v>90778.29</v>
      </c>
      <c r="F224" s="855" t="s">
        <v>1992</v>
      </c>
      <c r="G224" s="851">
        <v>131117262</v>
      </c>
      <c r="H224" s="832"/>
      <c r="I224" s="831" t="s">
        <v>1870</v>
      </c>
      <c r="J224" s="833"/>
      <c r="K224" s="833"/>
      <c r="L224" s="833"/>
      <c r="M224" s="834"/>
      <c r="N224" s="856"/>
      <c r="O224" s="857"/>
      <c r="P224" s="858"/>
      <c r="Q224" s="838"/>
    </row>
    <row r="225" spans="1:17" ht="26.1" customHeight="1" x14ac:dyDescent="0.25">
      <c r="A225" s="827">
        <f t="shared" si="3"/>
        <v>214</v>
      </c>
      <c r="B225" s="852" t="s">
        <v>1993</v>
      </c>
      <c r="C225" s="867">
        <v>42069</v>
      </c>
      <c r="D225" s="860">
        <v>53544</v>
      </c>
      <c r="E225" s="860">
        <v>53544</v>
      </c>
      <c r="F225" s="855" t="s">
        <v>1994</v>
      </c>
      <c r="G225" s="851">
        <v>100313311</v>
      </c>
      <c r="H225" s="832"/>
      <c r="I225" s="831" t="s">
        <v>1995</v>
      </c>
      <c r="J225" s="833"/>
      <c r="K225" s="833"/>
      <c r="L225" s="833"/>
      <c r="M225" s="834"/>
      <c r="N225" s="856"/>
      <c r="O225" s="857"/>
      <c r="P225" s="858"/>
      <c r="Q225" s="838"/>
    </row>
    <row r="226" spans="1:17" ht="26.1" customHeight="1" x14ac:dyDescent="0.25">
      <c r="A226" s="827">
        <f t="shared" si="3"/>
        <v>215</v>
      </c>
      <c r="B226" s="852" t="s">
        <v>1759</v>
      </c>
      <c r="C226" s="867">
        <v>42081</v>
      </c>
      <c r="D226" s="860">
        <v>76228</v>
      </c>
      <c r="E226" s="860">
        <v>76228</v>
      </c>
      <c r="F226" s="855" t="s">
        <v>1996</v>
      </c>
      <c r="G226" s="851">
        <v>130664366</v>
      </c>
      <c r="H226" s="832"/>
      <c r="I226" s="831" t="s">
        <v>1997</v>
      </c>
      <c r="J226" s="833"/>
      <c r="K226" s="833"/>
      <c r="L226" s="833"/>
      <c r="M226" s="834"/>
      <c r="N226" s="856"/>
      <c r="O226" s="857"/>
      <c r="P226" s="858"/>
      <c r="Q226" s="838"/>
    </row>
    <row r="227" spans="1:17" ht="26.1" customHeight="1" x14ac:dyDescent="0.25">
      <c r="A227" s="827">
        <f t="shared" si="3"/>
        <v>216</v>
      </c>
      <c r="B227" s="852" t="s">
        <v>1998</v>
      </c>
      <c r="C227" s="867">
        <v>42100</v>
      </c>
      <c r="D227" s="860">
        <v>11407.88</v>
      </c>
      <c r="E227" s="860">
        <v>11407.88</v>
      </c>
      <c r="F227" s="855" t="s">
        <v>1999</v>
      </c>
      <c r="G227" s="851">
        <v>112423348</v>
      </c>
      <c r="H227" s="832"/>
      <c r="I227" s="831" t="s">
        <v>1870</v>
      </c>
      <c r="J227" s="833"/>
      <c r="K227" s="833"/>
      <c r="L227" s="833"/>
      <c r="M227" s="834"/>
      <c r="N227" s="856"/>
      <c r="O227" s="857"/>
      <c r="P227" s="858"/>
      <c r="Q227" s="838"/>
    </row>
    <row r="228" spans="1:17" ht="26.1" customHeight="1" x14ac:dyDescent="0.25">
      <c r="A228" s="827">
        <f t="shared" si="3"/>
        <v>217</v>
      </c>
      <c r="B228" s="852" t="s">
        <v>2000</v>
      </c>
      <c r="C228" s="868">
        <v>42109</v>
      </c>
      <c r="D228" s="860">
        <v>8817.7999999999993</v>
      </c>
      <c r="E228" s="860">
        <v>8817.7999999999993</v>
      </c>
      <c r="F228" s="855" t="s">
        <v>2001</v>
      </c>
      <c r="G228" s="851">
        <v>130735077</v>
      </c>
      <c r="H228" s="832"/>
      <c r="I228" s="831" t="s">
        <v>2002</v>
      </c>
      <c r="J228" s="833"/>
      <c r="K228" s="833"/>
      <c r="L228" s="833"/>
      <c r="M228" s="834"/>
      <c r="N228" s="856"/>
      <c r="O228" s="857"/>
      <c r="P228" s="858"/>
      <c r="Q228" s="838"/>
    </row>
    <row r="229" spans="1:17" ht="26.1" customHeight="1" x14ac:dyDescent="0.25">
      <c r="A229" s="827">
        <f t="shared" si="3"/>
        <v>218</v>
      </c>
      <c r="B229" s="852" t="s">
        <v>2003</v>
      </c>
      <c r="C229" s="868">
        <v>42109</v>
      </c>
      <c r="D229" s="860">
        <v>272391.2</v>
      </c>
      <c r="E229" s="860">
        <v>272391.2</v>
      </c>
      <c r="F229" s="855" t="s">
        <v>2004</v>
      </c>
      <c r="G229" s="851">
        <v>130735077</v>
      </c>
      <c r="H229" s="832"/>
      <c r="I229" s="831" t="s">
        <v>2005</v>
      </c>
      <c r="J229" s="833"/>
      <c r="K229" s="833"/>
      <c r="L229" s="833"/>
      <c r="M229" s="834"/>
      <c r="N229" s="856"/>
      <c r="O229" s="857"/>
      <c r="P229" s="858"/>
      <c r="Q229" s="838"/>
    </row>
    <row r="230" spans="1:17" ht="26.1" customHeight="1" x14ac:dyDescent="0.25">
      <c r="A230" s="827">
        <f t="shared" si="3"/>
        <v>219</v>
      </c>
      <c r="B230" s="852" t="s">
        <v>2006</v>
      </c>
      <c r="C230" s="868">
        <v>42110</v>
      </c>
      <c r="D230" s="860">
        <v>29736</v>
      </c>
      <c r="E230" s="860">
        <v>29736</v>
      </c>
      <c r="F230" s="855" t="s">
        <v>2004</v>
      </c>
      <c r="G230" s="851">
        <v>130735077</v>
      </c>
      <c r="H230" s="832"/>
      <c r="I230" s="831"/>
      <c r="J230" s="833"/>
      <c r="K230" s="833"/>
      <c r="L230" s="833"/>
      <c r="M230" s="834"/>
      <c r="N230" s="856"/>
      <c r="O230" s="857"/>
      <c r="P230" s="858"/>
      <c r="Q230" s="838"/>
    </row>
    <row r="231" spans="1:17" ht="26.1" customHeight="1" x14ac:dyDescent="0.25">
      <c r="A231" s="827">
        <f t="shared" si="3"/>
        <v>220</v>
      </c>
      <c r="B231" s="852" t="s">
        <v>2007</v>
      </c>
      <c r="C231" s="867">
        <v>42118</v>
      </c>
      <c r="D231" s="860">
        <v>14573</v>
      </c>
      <c r="E231" s="860">
        <v>14573</v>
      </c>
      <c r="F231" s="855" t="s">
        <v>2008</v>
      </c>
      <c r="G231" s="851">
        <v>113382527</v>
      </c>
      <c r="H231" s="832"/>
      <c r="I231" s="831" t="s">
        <v>2009</v>
      </c>
      <c r="J231" s="833"/>
      <c r="K231" s="833"/>
      <c r="L231" s="833"/>
      <c r="M231" s="834"/>
      <c r="N231" s="856"/>
      <c r="O231" s="857"/>
      <c r="P231" s="858"/>
      <c r="Q231" s="838"/>
    </row>
    <row r="232" spans="1:17" ht="26.1" customHeight="1" x14ac:dyDescent="0.25">
      <c r="A232" s="827">
        <f t="shared" si="3"/>
        <v>221</v>
      </c>
      <c r="B232" s="852" t="s">
        <v>2010</v>
      </c>
      <c r="C232" s="867">
        <v>42103</v>
      </c>
      <c r="D232" s="853">
        <v>205271.62</v>
      </c>
      <c r="E232" s="853">
        <v>205271.62</v>
      </c>
      <c r="F232" s="855" t="s">
        <v>2011</v>
      </c>
      <c r="G232" s="851">
        <v>130970475</v>
      </c>
      <c r="H232" s="832"/>
      <c r="I232" s="831" t="s">
        <v>2012</v>
      </c>
      <c r="J232" s="833"/>
      <c r="K232" s="833"/>
      <c r="L232" s="833"/>
      <c r="M232" s="834"/>
      <c r="N232" s="856"/>
      <c r="O232" s="857"/>
      <c r="P232" s="858"/>
      <c r="Q232" s="838"/>
    </row>
    <row r="233" spans="1:17" ht="26.1" customHeight="1" x14ac:dyDescent="0.25">
      <c r="A233" s="827">
        <f t="shared" si="3"/>
        <v>222</v>
      </c>
      <c r="B233" s="852" t="s">
        <v>2013</v>
      </c>
      <c r="C233" s="867">
        <v>42129</v>
      </c>
      <c r="D233" s="860">
        <v>1239117.83</v>
      </c>
      <c r="E233" s="860">
        <v>1239117.83</v>
      </c>
      <c r="F233" s="855" t="s">
        <v>2014</v>
      </c>
      <c r="G233" s="851">
        <v>130247153</v>
      </c>
      <c r="H233" s="832"/>
      <c r="I233" s="831" t="s">
        <v>2015</v>
      </c>
      <c r="J233" s="833"/>
      <c r="K233" s="833"/>
      <c r="L233" s="833"/>
      <c r="M233" s="834"/>
      <c r="N233" s="856"/>
      <c r="O233" s="857"/>
      <c r="P233" s="858"/>
      <c r="Q233" s="838"/>
    </row>
    <row r="234" spans="1:17" ht="26.1" customHeight="1" x14ac:dyDescent="0.25">
      <c r="A234" s="827">
        <f t="shared" si="3"/>
        <v>223</v>
      </c>
      <c r="B234" s="852" t="s">
        <v>2016</v>
      </c>
      <c r="C234" s="867">
        <v>42138</v>
      </c>
      <c r="D234" s="860">
        <v>1161167.05</v>
      </c>
      <c r="E234" s="860">
        <v>1161167.05</v>
      </c>
      <c r="F234" s="855" t="s">
        <v>2017</v>
      </c>
      <c r="G234" s="851">
        <v>101633379</v>
      </c>
      <c r="H234" s="832"/>
      <c r="I234" s="831" t="s">
        <v>2018</v>
      </c>
      <c r="J234" s="833"/>
      <c r="K234" s="833"/>
      <c r="L234" s="833"/>
      <c r="M234" s="834"/>
      <c r="N234" s="856"/>
      <c r="O234" s="857"/>
      <c r="P234" s="858"/>
      <c r="Q234" s="838"/>
    </row>
    <row r="235" spans="1:17" ht="26.1" customHeight="1" x14ac:dyDescent="0.25">
      <c r="A235" s="827">
        <f t="shared" si="3"/>
        <v>224</v>
      </c>
      <c r="B235" s="852" t="s">
        <v>2019</v>
      </c>
      <c r="C235" s="867">
        <v>42144</v>
      </c>
      <c r="D235" s="860">
        <v>49512.800000000003</v>
      </c>
      <c r="E235" s="860">
        <v>49512.800000000003</v>
      </c>
      <c r="F235" s="855" t="s">
        <v>2020</v>
      </c>
      <c r="G235" s="851">
        <v>101616857</v>
      </c>
      <c r="H235" s="832"/>
      <c r="I235" s="831" t="s">
        <v>2021</v>
      </c>
      <c r="J235" s="833"/>
      <c r="K235" s="833"/>
      <c r="L235" s="833"/>
      <c r="M235" s="834"/>
      <c r="N235" s="856"/>
      <c r="O235" s="857"/>
      <c r="P235" s="858"/>
      <c r="Q235" s="838"/>
    </row>
    <row r="236" spans="1:17" ht="26.1" customHeight="1" x14ac:dyDescent="0.25">
      <c r="A236" s="827">
        <f t="shared" si="3"/>
        <v>225</v>
      </c>
      <c r="B236" s="852" t="s">
        <v>2022</v>
      </c>
      <c r="C236" s="867">
        <v>42149</v>
      </c>
      <c r="D236" s="860">
        <v>102321.93</v>
      </c>
      <c r="E236" s="860">
        <v>102321.93</v>
      </c>
      <c r="F236" s="855" t="s">
        <v>2023</v>
      </c>
      <c r="G236" s="851">
        <v>101616857</v>
      </c>
      <c r="H236" s="832"/>
      <c r="I236" s="831" t="s">
        <v>2024</v>
      </c>
      <c r="J236" s="833"/>
      <c r="K236" s="833"/>
      <c r="L236" s="833"/>
      <c r="M236" s="834"/>
      <c r="N236" s="856"/>
      <c r="O236" s="857"/>
      <c r="P236" s="858"/>
      <c r="Q236" s="838"/>
    </row>
    <row r="237" spans="1:17" ht="26.1" customHeight="1" x14ac:dyDescent="0.25">
      <c r="A237" s="827">
        <f t="shared" si="3"/>
        <v>226</v>
      </c>
      <c r="B237" s="852" t="s">
        <v>2025</v>
      </c>
      <c r="C237" s="867">
        <v>42153</v>
      </c>
      <c r="D237" s="860">
        <v>58282.559999999998</v>
      </c>
      <c r="E237" s="860">
        <v>58282.559999999998</v>
      </c>
      <c r="F237" s="855" t="s">
        <v>2026</v>
      </c>
      <c r="G237" s="851">
        <v>130384142</v>
      </c>
      <c r="H237" s="832"/>
      <c r="I237" s="831" t="s">
        <v>2027</v>
      </c>
      <c r="J237" s="833"/>
      <c r="K237" s="833"/>
      <c r="L237" s="833"/>
      <c r="M237" s="834"/>
      <c r="N237" s="856"/>
      <c r="O237" s="857"/>
      <c r="P237" s="858"/>
      <c r="Q237" s="838"/>
    </row>
    <row r="238" spans="1:17" ht="26.1" customHeight="1" x14ac:dyDescent="0.25">
      <c r="A238" s="827">
        <f t="shared" si="3"/>
        <v>227</v>
      </c>
      <c r="B238" s="852" t="s">
        <v>2028</v>
      </c>
      <c r="C238" s="867">
        <v>42153</v>
      </c>
      <c r="D238" s="860">
        <v>157194.88</v>
      </c>
      <c r="E238" s="860">
        <v>157194.88</v>
      </c>
      <c r="F238" s="855" t="s">
        <v>2029</v>
      </c>
      <c r="G238" s="851">
        <v>130057672</v>
      </c>
      <c r="H238" s="832"/>
      <c r="I238" s="831" t="s">
        <v>2030</v>
      </c>
      <c r="J238" s="833"/>
      <c r="K238" s="833"/>
      <c r="L238" s="833"/>
      <c r="M238" s="834"/>
      <c r="N238" s="856"/>
      <c r="O238" s="857"/>
      <c r="P238" s="858"/>
      <c r="Q238" s="838"/>
    </row>
    <row r="239" spans="1:17" ht="15.75" x14ac:dyDescent="0.25">
      <c r="A239" s="827">
        <f t="shared" si="3"/>
        <v>228</v>
      </c>
      <c r="B239" s="852" t="s">
        <v>1708</v>
      </c>
      <c r="C239" s="868">
        <v>42156</v>
      </c>
      <c r="D239" s="853">
        <v>1666443.2</v>
      </c>
      <c r="E239" s="853">
        <v>1666443.2</v>
      </c>
      <c r="F239" s="855" t="s">
        <v>2031</v>
      </c>
      <c r="G239" s="851">
        <v>130735077</v>
      </c>
      <c r="H239" s="832"/>
      <c r="I239" s="831" t="s">
        <v>2032</v>
      </c>
      <c r="J239" s="833"/>
      <c r="K239" s="833"/>
      <c r="L239" s="833"/>
      <c r="M239" s="834"/>
      <c r="N239" s="856"/>
      <c r="O239" s="857"/>
      <c r="P239" s="858"/>
      <c r="Q239" s="838"/>
    </row>
    <row r="240" spans="1:17" ht="15.75" x14ac:dyDescent="0.25">
      <c r="A240" s="827">
        <f t="shared" si="3"/>
        <v>229</v>
      </c>
      <c r="B240" s="852" t="s">
        <v>2033</v>
      </c>
      <c r="C240" s="867">
        <v>42188</v>
      </c>
      <c r="D240" s="853">
        <v>14750</v>
      </c>
      <c r="E240" s="853">
        <v>14750</v>
      </c>
      <c r="F240" s="855" t="s">
        <v>2034</v>
      </c>
      <c r="G240" s="851">
        <v>130086712</v>
      </c>
      <c r="H240" s="832"/>
      <c r="I240" s="831" t="s">
        <v>2035</v>
      </c>
      <c r="J240" s="833"/>
      <c r="K240" s="833"/>
      <c r="L240" s="833"/>
      <c r="M240" s="834"/>
      <c r="N240" s="856"/>
      <c r="O240" s="857"/>
      <c r="P240" s="858"/>
      <c r="Q240" s="838"/>
    </row>
    <row r="241" spans="1:17" ht="26.1" customHeight="1" x14ac:dyDescent="0.25">
      <c r="A241" s="827">
        <f t="shared" si="3"/>
        <v>230</v>
      </c>
      <c r="B241" s="852" t="s">
        <v>2036</v>
      </c>
      <c r="C241" s="867">
        <v>42199</v>
      </c>
      <c r="D241" s="853">
        <v>11154</v>
      </c>
      <c r="E241" s="853">
        <v>11154</v>
      </c>
      <c r="F241" s="855" t="s">
        <v>2020</v>
      </c>
      <c r="G241" s="851">
        <v>101616857</v>
      </c>
      <c r="H241" s="832"/>
      <c r="I241" s="831" t="s">
        <v>2037</v>
      </c>
      <c r="J241" s="833"/>
      <c r="K241" s="833"/>
      <c r="L241" s="833"/>
      <c r="M241" s="834"/>
      <c r="N241" s="856"/>
      <c r="O241" s="857"/>
      <c r="P241" s="858"/>
      <c r="Q241" s="838"/>
    </row>
    <row r="242" spans="1:17" ht="26.1" customHeight="1" x14ac:dyDescent="0.25">
      <c r="A242" s="827">
        <f t="shared" si="3"/>
        <v>231</v>
      </c>
      <c r="B242" s="852" t="s">
        <v>2038</v>
      </c>
      <c r="C242" s="867">
        <v>42199</v>
      </c>
      <c r="D242" s="853">
        <v>96099.199999999997</v>
      </c>
      <c r="E242" s="853">
        <v>96099.199999999997</v>
      </c>
      <c r="F242" s="855" t="s">
        <v>2020</v>
      </c>
      <c r="G242" s="851">
        <v>101616857</v>
      </c>
      <c r="H242" s="832"/>
      <c r="I242" s="831" t="s">
        <v>2039</v>
      </c>
      <c r="J242" s="833"/>
      <c r="K242" s="833"/>
      <c r="L242" s="833"/>
      <c r="M242" s="834"/>
      <c r="N242" s="856"/>
      <c r="O242" s="857"/>
      <c r="P242" s="858"/>
      <c r="Q242" s="838"/>
    </row>
    <row r="243" spans="1:17" ht="26.1" customHeight="1" x14ac:dyDescent="0.25">
      <c r="A243" s="827">
        <f t="shared" si="3"/>
        <v>232</v>
      </c>
      <c r="B243" s="852" t="s">
        <v>2040</v>
      </c>
      <c r="C243" s="867">
        <v>42215</v>
      </c>
      <c r="D243" s="853">
        <v>198983.4</v>
      </c>
      <c r="E243" s="853">
        <v>198983.4</v>
      </c>
      <c r="F243" s="855" t="s">
        <v>2020</v>
      </c>
      <c r="G243" s="851">
        <v>101616857</v>
      </c>
      <c r="H243" s="832"/>
      <c r="I243" s="831" t="s">
        <v>2041</v>
      </c>
      <c r="J243" s="833"/>
      <c r="K243" s="833"/>
      <c r="L243" s="833"/>
      <c r="M243" s="834"/>
      <c r="N243" s="856"/>
      <c r="O243" s="857"/>
      <c r="P243" s="858"/>
      <c r="Q243" s="838"/>
    </row>
    <row r="244" spans="1:17" ht="26.1" customHeight="1" x14ac:dyDescent="0.25">
      <c r="A244" s="827">
        <f t="shared" si="3"/>
        <v>233</v>
      </c>
      <c r="B244" s="852" t="s">
        <v>2042</v>
      </c>
      <c r="C244" s="867">
        <v>42215</v>
      </c>
      <c r="D244" s="853">
        <v>194110</v>
      </c>
      <c r="E244" s="853">
        <v>194110</v>
      </c>
      <c r="F244" s="855" t="s">
        <v>2043</v>
      </c>
      <c r="G244" s="851">
        <v>130534901</v>
      </c>
      <c r="H244" s="832"/>
      <c r="I244" s="831" t="s">
        <v>2027</v>
      </c>
      <c r="J244" s="833"/>
      <c r="K244" s="833"/>
      <c r="L244" s="833"/>
      <c r="M244" s="834"/>
      <c r="N244" s="856"/>
      <c r="O244" s="857"/>
      <c r="P244" s="858"/>
      <c r="Q244" s="838"/>
    </row>
    <row r="245" spans="1:17" ht="26.1" customHeight="1" x14ac:dyDescent="0.25">
      <c r="A245" s="827">
        <f t="shared" si="3"/>
        <v>234</v>
      </c>
      <c r="B245" s="852" t="s">
        <v>1759</v>
      </c>
      <c r="C245" s="867">
        <v>42226</v>
      </c>
      <c r="D245" s="853">
        <v>755200</v>
      </c>
      <c r="E245" s="853">
        <v>755200</v>
      </c>
      <c r="F245" s="855" t="s">
        <v>2044</v>
      </c>
      <c r="G245" s="851">
        <v>131281788</v>
      </c>
      <c r="H245" s="832"/>
      <c r="I245" s="831" t="s">
        <v>2027</v>
      </c>
      <c r="J245" s="833"/>
      <c r="K245" s="833"/>
      <c r="L245" s="833"/>
      <c r="M245" s="834"/>
      <c r="N245" s="856"/>
      <c r="O245" s="857"/>
      <c r="P245" s="858"/>
      <c r="Q245" s="838"/>
    </row>
    <row r="246" spans="1:17" ht="26.1" customHeight="1" x14ac:dyDescent="0.25">
      <c r="A246" s="827">
        <f t="shared" si="3"/>
        <v>235</v>
      </c>
      <c r="B246" s="852" t="s">
        <v>2045</v>
      </c>
      <c r="C246" s="867">
        <v>42286</v>
      </c>
      <c r="D246" s="853">
        <v>37689.199999999997</v>
      </c>
      <c r="E246" s="853">
        <v>37689.199999999997</v>
      </c>
      <c r="F246" s="855" t="s">
        <v>2046</v>
      </c>
      <c r="G246" s="851">
        <v>101524804</v>
      </c>
      <c r="H246" s="832"/>
      <c r="I246" s="831" t="s">
        <v>2027</v>
      </c>
      <c r="J246" s="833"/>
      <c r="K246" s="833"/>
      <c r="L246" s="833"/>
      <c r="M246" s="834"/>
      <c r="N246" s="856"/>
      <c r="O246" s="857"/>
      <c r="P246" s="858"/>
      <c r="Q246" s="838"/>
    </row>
    <row r="247" spans="1:17" ht="26.1" customHeight="1" x14ac:dyDescent="0.25">
      <c r="A247" s="827">
        <f t="shared" si="3"/>
        <v>236</v>
      </c>
      <c r="B247" s="852" t="s">
        <v>2047</v>
      </c>
      <c r="C247" s="852" t="s">
        <v>2047</v>
      </c>
      <c r="D247" s="853">
        <v>158946</v>
      </c>
      <c r="E247" s="853">
        <v>158946</v>
      </c>
      <c r="F247" s="855" t="s">
        <v>2043</v>
      </c>
      <c r="G247" s="869" t="s">
        <v>2225</v>
      </c>
      <c r="H247" s="832"/>
      <c r="I247" s="855" t="s">
        <v>2048</v>
      </c>
      <c r="J247" s="833"/>
      <c r="K247" s="833"/>
      <c r="L247" s="833"/>
      <c r="M247" s="834"/>
      <c r="N247" s="856"/>
      <c r="O247" s="857"/>
      <c r="P247" s="858"/>
      <c r="Q247" s="838"/>
    </row>
    <row r="248" spans="1:17" ht="26.1" customHeight="1" x14ac:dyDescent="0.25">
      <c r="A248" s="827">
        <f t="shared" si="3"/>
        <v>237</v>
      </c>
      <c r="B248" s="852" t="s">
        <v>2049</v>
      </c>
      <c r="C248" s="852" t="s">
        <v>2049</v>
      </c>
      <c r="D248" s="853">
        <v>68139.100000000006</v>
      </c>
      <c r="E248" s="853">
        <v>68139.100000000006</v>
      </c>
      <c r="F248" s="855" t="s">
        <v>2043</v>
      </c>
      <c r="G248" s="869" t="s">
        <v>2225</v>
      </c>
      <c r="H248" s="832"/>
      <c r="I248" s="855" t="s">
        <v>2050</v>
      </c>
      <c r="J248" s="833"/>
      <c r="K248" s="833"/>
      <c r="L248" s="833"/>
      <c r="M248" s="834"/>
      <c r="N248" s="856"/>
      <c r="O248" s="857"/>
      <c r="P248" s="858"/>
      <c r="Q248" s="838"/>
    </row>
    <row r="249" spans="1:17" ht="26.1" customHeight="1" x14ac:dyDescent="0.25">
      <c r="A249" s="827">
        <f t="shared" si="3"/>
        <v>238</v>
      </c>
      <c r="B249" s="852" t="s">
        <v>2051</v>
      </c>
      <c r="C249" s="852" t="s">
        <v>2051</v>
      </c>
      <c r="D249" s="853">
        <v>164256</v>
      </c>
      <c r="E249" s="853">
        <v>164256</v>
      </c>
      <c r="F249" s="855" t="s">
        <v>2043</v>
      </c>
      <c r="G249" s="869" t="s">
        <v>2225</v>
      </c>
      <c r="H249" s="832"/>
      <c r="I249" s="855" t="s">
        <v>2052</v>
      </c>
      <c r="J249" s="833"/>
      <c r="K249" s="833"/>
      <c r="L249" s="833"/>
      <c r="M249" s="834"/>
      <c r="N249" s="856"/>
      <c r="O249" s="857"/>
      <c r="P249" s="858"/>
      <c r="Q249" s="838"/>
    </row>
    <row r="250" spans="1:17" ht="26.1" customHeight="1" x14ac:dyDescent="0.25">
      <c r="A250" s="827">
        <f t="shared" si="3"/>
        <v>239</v>
      </c>
      <c r="B250" s="852" t="s">
        <v>2053</v>
      </c>
      <c r="C250" s="852" t="s">
        <v>2053</v>
      </c>
      <c r="D250" s="853">
        <v>32509</v>
      </c>
      <c r="E250" s="853">
        <v>32509</v>
      </c>
      <c r="F250" s="855" t="s">
        <v>2054</v>
      </c>
      <c r="G250" s="869" t="s">
        <v>2225</v>
      </c>
      <c r="H250" s="832"/>
      <c r="I250" s="855" t="s">
        <v>2052</v>
      </c>
      <c r="J250" s="833"/>
      <c r="K250" s="833"/>
      <c r="L250" s="833"/>
      <c r="M250" s="834"/>
      <c r="N250" s="856"/>
      <c r="O250" s="857"/>
      <c r="P250" s="858"/>
      <c r="Q250" s="838"/>
    </row>
    <row r="251" spans="1:17" ht="26.1" customHeight="1" x14ac:dyDescent="0.25">
      <c r="A251" s="827">
        <f t="shared" si="3"/>
        <v>240</v>
      </c>
      <c r="B251" s="852" t="s">
        <v>2055</v>
      </c>
      <c r="C251" s="852" t="s">
        <v>2055</v>
      </c>
      <c r="D251" s="853">
        <v>88500</v>
      </c>
      <c r="E251" s="853">
        <v>88500</v>
      </c>
      <c r="F251" s="855" t="s">
        <v>2056</v>
      </c>
      <c r="G251" s="869" t="s">
        <v>2225</v>
      </c>
      <c r="H251" s="832"/>
      <c r="I251" s="855" t="s">
        <v>2052</v>
      </c>
      <c r="J251" s="833"/>
      <c r="K251" s="833"/>
      <c r="L251" s="833"/>
      <c r="M251" s="834"/>
      <c r="N251" s="856"/>
      <c r="O251" s="857"/>
      <c r="P251" s="858"/>
      <c r="Q251" s="838"/>
    </row>
    <row r="252" spans="1:17" ht="26.1" customHeight="1" x14ac:dyDescent="0.25">
      <c r="A252" s="827">
        <f t="shared" si="3"/>
        <v>241</v>
      </c>
      <c r="B252" s="852" t="s">
        <v>2057</v>
      </c>
      <c r="C252" s="852" t="s">
        <v>2057</v>
      </c>
      <c r="D252" s="853">
        <v>88500</v>
      </c>
      <c r="E252" s="853">
        <v>88500</v>
      </c>
      <c r="F252" s="855" t="s">
        <v>2056</v>
      </c>
      <c r="G252" s="869" t="s">
        <v>2225</v>
      </c>
      <c r="H252" s="832"/>
      <c r="I252" s="855" t="s">
        <v>2052</v>
      </c>
      <c r="J252" s="833"/>
      <c r="K252" s="833"/>
      <c r="L252" s="833"/>
      <c r="M252" s="834"/>
      <c r="N252" s="856"/>
      <c r="O252" s="857"/>
      <c r="P252" s="858"/>
      <c r="Q252" s="838"/>
    </row>
    <row r="253" spans="1:17" ht="26.1" customHeight="1" x14ac:dyDescent="0.25">
      <c r="A253" s="827">
        <f t="shared" si="3"/>
        <v>242</v>
      </c>
      <c r="B253" s="852" t="s">
        <v>2058</v>
      </c>
      <c r="C253" s="852" t="s">
        <v>2058</v>
      </c>
      <c r="D253" s="853">
        <v>186440</v>
      </c>
      <c r="E253" s="853">
        <v>186440</v>
      </c>
      <c r="F253" s="855" t="s">
        <v>2043</v>
      </c>
      <c r="G253" s="869" t="s">
        <v>2225</v>
      </c>
      <c r="H253" s="832"/>
      <c r="I253" s="855" t="s">
        <v>2059</v>
      </c>
      <c r="J253" s="833"/>
      <c r="K253" s="833"/>
      <c r="L253" s="833"/>
      <c r="M253" s="834"/>
      <c r="N253" s="856"/>
      <c r="O253" s="857"/>
      <c r="P253" s="858"/>
      <c r="Q253" s="838"/>
    </row>
    <row r="254" spans="1:17" ht="26.1" customHeight="1" x14ac:dyDescent="0.25">
      <c r="A254" s="827">
        <f t="shared" si="3"/>
        <v>243</v>
      </c>
      <c r="B254" s="870" t="s">
        <v>2060</v>
      </c>
      <c r="C254" s="870" t="s">
        <v>2060</v>
      </c>
      <c r="D254" s="871">
        <v>16581.75</v>
      </c>
      <c r="E254" s="871">
        <v>16581.75</v>
      </c>
      <c r="F254" s="855" t="s">
        <v>2061</v>
      </c>
      <c r="G254" s="872" t="s">
        <v>2225</v>
      </c>
      <c r="H254" s="832"/>
      <c r="I254" s="855" t="s">
        <v>2059</v>
      </c>
      <c r="J254" s="833"/>
      <c r="K254" s="833"/>
      <c r="L254" s="833"/>
      <c r="M254" s="834"/>
      <c r="N254" s="856"/>
      <c r="O254" s="857"/>
      <c r="P254" s="858"/>
      <c r="Q254" s="838"/>
    </row>
    <row r="255" spans="1:17" ht="26.1" customHeight="1" x14ac:dyDescent="0.25">
      <c r="A255" s="827">
        <f t="shared" si="3"/>
        <v>244</v>
      </c>
      <c r="B255" s="870" t="s">
        <v>2062</v>
      </c>
      <c r="C255" s="870" t="s">
        <v>2062</v>
      </c>
      <c r="D255" s="871">
        <v>54978.22</v>
      </c>
      <c r="E255" s="871">
        <v>54978.22</v>
      </c>
      <c r="F255" s="855" t="s">
        <v>2061</v>
      </c>
      <c r="G255" s="872" t="s">
        <v>2225</v>
      </c>
      <c r="H255" s="832"/>
      <c r="I255" s="831" t="s">
        <v>2052</v>
      </c>
      <c r="J255" s="833"/>
      <c r="K255" s="833"/>
      <c r="L255" s="833"/>
      <c r="M255" s="834"/>
      <c r="N255" s="856"/>
      <c r="O255" s="857"/>
      <c r="P255" s="858"/>
      <c r="Q255" s="838"/>
    </row>
    <row r="256" spans="1:17" ht="26.1" customHeight="1" x14ac:dyDescent="0.25">
      <c r="A256" s="827">
        <f t="shared" si="3"/>
        <v>245</v>
      </c>
      <c r="B256" s="828">
        <v>1170</v>
      </c>
      <c r="C256" s="839">
        <v>42408</v>
      </c>
      <c r="D256" s="861">
        <v>675900</v>
      </c>
      <c r="E256" s="861">
        <v>675900</v>
      </c>
      <c r="F256" s="831" t="s">
        <v>2063</v>
      </c>
      <c r="G256" s="841" t="s">
        <v>2225</v>
      </c>
      <c r="H256" s="832"/>
      <c r="I256" s="831" t="s">
        <v>2064</v>
      </c>
      <c r="J256" s="833"/>
      <c r="K256" s="833"/>
      <c r="L256" s="833"/>
      <c r="M256" s="834"/>
      <c r="N256" s="856"/>
      <c r="O256" s="857"/>
      <c r="P256" s="858"/>
      <c r="Q256" s="838"/>
    </row>
    <row r="257" spans="1:18" ht="26.1" customHeight="1" x14ac:dyDescent="0.25">
      <c r="A257" s="827">
        <f t="shared" si="3"/>
        <v>246</v>
      </c>
      <c r="B257" s="828">
        <v>3242</v>
      </c>
      <c r="C257" s="839">
        <v>42429</v>
      </c>
      <c r="D257" s="861">
        <v>3050000</v>
      </c>
      <c r="E257" s="861">
        <v>3050000</v>
      </c>
      <c r="F257" s="831" t="s">
        <v>2065</v>
      </c>
      <c r="G257" s="841" t="s">
        <v>2225</v>
      </c>
      <c r="H257" s="832"/>
      <c r="I257" s="831" t="s">
        <v>2066</v>
      </c>
      <c r="J257" s="833"/>
      <c r="K257" s="833"/>
      <c r="L257" s="833"/>
      <c r="M257" s="834"/>
      <c r="N257" s="856"/>
      <c r="O257" s="857"/>
      <c r="P257" s="858"/>
      <c r="Q257" s="838"/>
    </row>
    <row r="258" spans="1:18" ht="26.1" customHeight="1" x14ac:dyDescent="0.25">
      <c r="A258" s="827">
        <f t="shared" si="3"/>
        <v>247</v>
      </c>
      <c r="B258" s="841" t="s">
        <v>2067</v>
      </c>
      <c r="C258" s="829">
        <v>43769</v>
      </c>
      <c r="D258" s="873">
        <v>800000</v>
      </c>
      <c r="E258" s="873">
        <v>800000</v>
      </c>
      <c r="F258" s="848" t="s">
        <v>2068</v>
      </c>
      <c r="G258" s="852" t="s">
        <v>2225</v>
      </c>
      <c r="H258" s="832"/>
      <c r="I258" s="848" t="s">
        <v>2069</v>
      </c>
      <c r="J258" s="833"/>
      <c r="K258" s="833"/>
      <c r="L258" s="833"/>
      <c r="M258" s="834"/>
      <c r="N258" s="856"/>
      <c r="O258" s="857"/>
      <c r="P258" s="858"/>
      <c r="Q258" s="838"/>
    </row>
    <row r="259" spans="1:18" ht="26.1" customHeight="1" x14ac:dyDescent="0.25">
      <c r="A259" s="827">
        <f t="shared" si="3"/>
        <v>248</v>
      </c>
      <c r="B259" s="828" t="s">
        <v>2070</v>
      </c>
      <c r="C259" s="839">
        <v>44005</v>
      </c>
      <c r="D259" s="830">
        <v>906788.65</v>
      </c>
      <c r="E259" s="830">
        <v>906788.65</v>
      </c>
      <c r="F259" s="831" t="s">
        <v>2071</v>
      </c>
      <c r="G259" s="852" t="s">
        <v>2225</v>
      </c>
      <c r="H259" s="832"/>
      <c r="I259" s="831" t="s">
        <v>2072</v>
      </c>
      <c r="J259" s="833"/>
      <c r="K259" s="833"/>
      <c r="L259" s="833"/>
      <c r="M259" s="834"/>
      <c r="N259" s="856"/>
      <c r="O259" s="857"/>
      <c r="P259" s="858"/>
      <c r="Q259" s="838"/>
    </row>
    <row r="260" spans="1:18" s="666" customFormat="1" ht="26.1" customHeight="1" x14ac:dyDescent="0.2">
      <c r="A260" s="827">
        <f t="shared" si="3"/>
        <v>249</v>
      </c>
      <c r="B260" s="828" t="s">
        <v>1605</v>
      </c>
      <c r="C260" s="839" t="s">
        <v>2073</v>
      </c>
      <c r="D260" s="854">
        <v>3110299.48</v>
      </c>
      <c r="E260" s="854">
        <v>3110299.48</v>
      </c>
      <c r="F260" s="840" t="s">
        <v>2074</v>
      </c>
      <c r="G260" s="840" t="s">
        <v>2225</v>
      </c>
      <c r="H260" s="874"/>
      <c r="I260" s="840" t="s">
        <v>2075</v>
      </c>
      <c r="J260" s="875"/>
      <c r="K260" s="875"/>
      <c r="L260" s="875"/>
      <c r="M260" s="876"/>
      <c r="N260" s="877"/>
      <c r="O260" s="878"/>
      <c r="P260" s="879"/>
      <c r="Q260" s="880"/>
    </row>
    <row r="261" spans="1:18" s="666" customFormat="1" ht="26.1" customHeight="1" x14ac:dyDescent="0.2">
      <c r="A261" s="827">
        <f t="shared" si="3"/>
        <v>250</v>
      </c>
      <c r="B261" s="828" t="s">
        <v>1605</v>
      </c>
      <c r="C261" s="839">
        <v>44924</v>
      </c>
      <c r="D261" s="881">
        <v>13912.5</v>
      </c>
      <c r="E261" s="881">
        <v>13912.5</v>
      </c>
      <c r="F261" s="882" t="s">
        <v>2076</v>
      </c>
      <c r="G261" s="882" t="s">
        <v>2225</v>
      </c>
      <c r="H261" s="874"/>
      <c r="I261" s="840" t="s">
        <v>2077</v>
      </c>
      <c r="J261" s="875"/>
      <c r="K261" s="875"/>
      <c r="L261" s="875"/>
      <c r="M261" s="876"/>
      <c r="N261" s="877"/>
      <c r="O261" s="878"/>
      <c r="P261" s="879"/>
      <c r="Q261" s="880"/>
    </row>
    <row r="262" spans="1:18" s="666" customFormat="1" ht="26.1" customHeight="1" x14ac:dyDescent="0.2">
      <c r="A262" s="827">
        <f t="shared" si="3"/>
        <v>251</v>
      </c>
      <c r="B262" s="828" t="s">
        <v>1605</v>
      </c>
      <c r="C262" s="839">
        <v>44924</v>
      </c>
      <c r="D262" s="881">
        <v>77041.990000000005</v>
      </c>
      <c r="E262" s="881">
        <v>77041.990000000005</v>
      </c>
      <c r="F262" s="882" t="s">
        <v>2076</v>
      </c>
      <c r="G262" s="882" t="s">
        <v>2225</v>
      </c>
      <c r="H262" s="874"/>
      <c r="I262" s="840" t="s">
        <v>2078</v>
      </c>
      <c r="J262" s="875"/>
      <c r="K262" s="875"/>
      <c r="L262" s="875"/>
      <c r="M262" s="876"/>
      <c r="N262" s="877"/>
      <c r="O262" s="878"/>
      <c r="P262" s="879"/>
      <c r="Q262" s="880"/>
    </row>
    <row r="263" spans="1:18" ht="26.1" customHeight="1" x14ac:dyDescent="0.25">
      <c r="A263" s="827">
        <f t="shared" si="3"/>
        <v>252</v>
      </c>
      <c r="B263" s="883" t="s">
        <v>2079</v>
      </c>
      <c r="C263" s="884">
        <v>44929</v>
      </c>
      <c r="D263" s="885">
        <v>3336</v>
      </c>
      <c r="E263" s="885">
        <v>3336</v>
      </c>
      <c r="F263" s="882" t="s">
        <v>2080</v>
      </c>
      <c r="G263" s="851">
        <v>430086584</v>
      </c>
      <c r="H263" s="886"/>
      <c r="I263" s="887" t="s">
        <v>2081</v>
      </c>
      <c r="J263" s="833"/>
      <c r="K263" s="833"/>
      <c r="L263" s="833"/>
      <c r="M263" s="834"/>
      <c r="N263" s="856"/>
      <c r="O263" s="857"/>
      <c r="P263" s="858"/>
      <c r="Q263" s="838"/>
    </row>
    <row r="264" spans="1:18" ht="26.1" customHeight="1" x14ac:dyDescent="0.25">
      <c r="A264" s="827">
        <f t="shared" si="3"/>
        <v>253</v>
      </c>
      <c r="B264" s="828" t="s">
        <v>2082</v>
      </c>
      <c r="C264" s="884">
        <v>44958</v>
      </c>
      <c r="D264" s="830">
        <v>3604</v>
      </c>
      <c r="E264" s="830">
        <v>3604</v>
      </c>
      <c r="F264" s="840" t="s">
        <v>2080</v>
      </c>
      <c r="G264" s="851">
        <v>430086584</v>
      </c>
      <c r="H264" s="843"/>
      <c r="I264" s="831" t="s">
        <v>2083</v>
      </c>
      <c r="J264" s="833"/>
      <c r="K264" s="833"/>
      <c r="L264" s="833"/>
      <c r="M264" s="834"/>
      <c r="N264" s="856"/>
      <c r="O264" s="857"/>
      <c r="P264" s="858"/>
      <c r="Q264" s="838"/>
    </row>
    <row r="265" spans="1:18" ht="26.1" customHeight="1" x14ac:dyDescent="0.25">
      <c r="A265" s="827">
        <f t="shared" si="3"/>
        <v>254</v>
      </c>
      <c r="B265" s="828" t="s">
        <v>2084</v>
      </c>
      <c r="C265" s="884">
        <v>44987</v>
      </c>
      <c r="D265" s="830">
        <v>3604</v>
      </c>
      <c r="E265" s="830">
        <v>3604</v>
      </c>
      <c r="F265" s="840" t="s">
        <v>2080</v>
      </c>
      <c r="G265" s="851">
        <v>430086584</v>
      </c>
      <c r="H265" s="843"/>
      <c r="I265" s="831" t="s">
        <v>2085</v>
      </c>
      <c r="J265" s="833"/>
      <c r="K265" s="833"/>
      <c r="L265" s="833"/>
      <c r="M265" s="834"/>
      <c r="N265" s="856"/>
      <c r="O265" s="857"/>
      <c r="P265" s="858"/>
      <c r="Q265" s="838"/>
    </row>
    <row r="266" spans="1:18" ht="26.1" customHeight="1" x14ac:dyDescent="0.25">
      <c r="A266" s="827">
        <f t="shared" si="3"/>
        <v>255</v>
      </c>
      <c r="B266" s="828" t="s">
        <v>2086</v>
      </c>
      <c r="C266" s="884">
        <v>45017</v>
      </c>
      <c r="D266" s="888">
        <v>3604</v>
      </c>
      <c r="E266" s="888">
        <v>3604</v>
      </c>
      <c r="F266" s="840" t="s">
        <v>2080</v>
      </c>
      <c r="G266" s="851">
        <v>430086584</v>
      </c>
      <c r="H266" s="843"/>
      <c r="I266" s="831" t="s">
        <v>2087</v>
      </c>
      <c r="J266" s="833"/>
      <c r="K266" s="833"/>
      <c r="L266" s="833"/>
      <c r="M266" s="834"/>
      <c r="N266" s="856"/>
      <c r="O266" s="857"/>
      <c r="P266" s="858"/>
      <c r="Q266" s="838"/>
    </row>
    <row r="267" spans="1:18" ht="26.1" customHeight="1" x14ac:dyDescent="0.25">
      <c r="A267" s="827">
        <f t="shared" si="3"/>
        <v>256</v>
      </c>
      <c r="B267" s="828" t="s">
        <v>2088</v>
      </c>
      <c r="C267" s="884">
        <v>45048</v>
      </c>
      <c r="D267" s="830">
        <v>3604</v>
      </c>
      <c r="E267" s="830">
        <v>3604</v>
      </c>
      <c r="F267" s="840" t="s">
        <v>2080</v>
      </c>
      <c r="G267" s="851">
        <v>430086584</v>
      </c>
      <c r="H267" s="843"/>
      <c r="I267" s="831" t="s">
        <v>2087</v>
      </c>
      <c r="J267" s="833"/>
      <c r="K267" s="833"/>
      <c r="L267" s="833"/>
      <c r="M267" s="834"/>
      <c r="N267" s="856"/>
      <c r="O267" s="857"/>
      <c r="P267" s="858"/>
      <c r="Q267" s="838"/>
    </row>
    <row r="268" spans="1:18" ht="26.1" customHeight="1" x14ac:dyDescent="0.25">
      <c r="A268" s="827">
        <f t="shared" si="3"/>
        <v>257</v>
      </c>
      <c r="B268" s="828" t="s">
        <v>2089</v>
      </c>
      <c r="C268" s="884">
        <v>45083</v>
      </c>
      <c r="D268" s="888">
        <v>3604</v>
      </c>
      <c r="E268" s="888">
        <v>3604</v>
      </c>
      <c r="F268" s="840" t="s">
        <v>2080</v>
      </c>
      <c r="G268" s="851">
        <v>430086584</v>
      </c>
      <c r="H268" s="843"/>
      <c r="I268" s="831" t="s">
        <v>2090</v>
      </c>
      <c r="J268" s="838"/>
      <c r="K268" s="833"/>
      <c r="L268" s="833"/>
      <c r="M268" s="834"/>
      <c r="N268" s="856"/>
      <c r="O268" s="857"/>
      <c r="P268" s="858"/>
      <c r="Q268" s="838"/>
    </row>
    <row r="269" spans="1:18" ht="26.1" customHeight="1" x14ac:dyDescent="0.25">
      <c r="A269" s="827">
        <f t="shared" si="3"/>
        <v>258</v>
      </c>
      <c r="B269" s="828" t="s">
        <v>2091</v>
      </c>
      <c r="C269" s="884">
        <v>45110</v>
      </c>
      <c r="D269" s="888">
        <v>3604</v>
      </c>
      <c r="E269" s="888">
        <v>3604</v>
      </c>
      <c r="F269" s="840" t="s">
        <v>2080</v>
      </c>
      <c r="G269" s="851">
        <v>430086584</v>
      </c>
      <c r="H269" s="843"/>
      <c r="I269" s="831" t="s">
        <v>2092</v>
      </c>
      <c r="J269" s="833"/>
      <c r="K269" s="833"/>
      <c r="L269" s="833"/>
      <c r="M269" s="834"/>
      <c r="N269" s="856"/>
      <c r="O269" s="857"/>
      <c r="P269" s="858"/>
      <c r="Q269" s="838"/>
    </row>
    <row r="270" spans="1:18" ht="26.1" customHeight="1" x14ac:dyDescent="0.25">
      <c r="A270" s="827">
        <f t="shared" ref="A270:A273" si="4">+A269+1</f>
        <v>259</v>
      </c>
      <c r="B270" s="828" t="s">
        <v>2093</v>
      </c>
      <c r="C270" s="884">
        <v>45203</v>
      </c>
      <c r="D270" s="888">
        <v>3604</v>
      </c>
      <c r="E270" s="888">
        <v>3604</v>
      </c>
      <c r="F270" s="840" t="s">
        <v>2080</v>
      </c>
      <c r="G270" s="851">
        <v>430086584</v>
      </c>
      <c r="H270" s="843"/>
      <c r="I270" s="831" t="s">
        <v>2094</v>
      </c>
      <c r="J270" s="833"/>
      <c r="K270" s="833"/>
      <c r="L270" s="833"/>
      <c r="M270" s="834"/>
      <c r="N270" s="856"/>
      <c r="O270" s="857"/>
      <c r="P270" s="858"/>
      <c r="Q270" s="838"/>
    </row>
    <row r="271" spans="1:18" ht="26.1" customHeight="1" x14ac:dyDescent="0.25">
      <c r="A271" s="827">
        <f t="shared" si="4"/>
        <v>260</v>
      </c>
      <c r="B271" s="828" t="s">
        <v>2095</v>
      </c>
      <c r="C271" s="884">
        <v>45232</v>
      </c>
      <c r="D271" s="888">
        <v>3604</v>
      </c>
      <c r="E271" s="888">
        <v>3604</v>
      </c>
      <c r="F271" s="840" t="s">
        <v>2080</v>
      </c>
      <c r="G271" s="851">
        <v>430086584</v>
      </c>
      <c r="H271" s="843"/>
      <c r="I271" s="831" t="s">
        <v>2096</v>
      </c>
      <c r="J271" s="833"/>
      <c r="K271" s="833"/>
      <c r="L271" s="833"/>
      <c r="M271" s="834"/>
      <c r="N271" s="856"/>
      <c r="O271" s="857"/>
      <c r="P271" s="858"/>
      <c r="Q271" s="838"/>
    </row>
    <row r="272" spans="1:18" s="594" customFormat="1" ht="26.1" customHeight="1" x14ac:dyDescent="0.25">
      <c r="A272" s="827">
        <f t="shared" si="4"/>
        <v>261</v>
      </c>
      <c r="B272" s="889" t="s">
        <v>2097</v>
      </c>
      <c r="C272" s="868">
        <v>45265</v>
      </c>
      <c r="D272" s="890">
        <v>3604</v>
      </c>
      <c r="E272" s="890">
        <v>3604</v>
      </c>
      <c r="F272" s="891" t="s">
        <v>2080</v>
      </c>
      <c r="G272" s="851">
        <v>430086584</v>
      </c>
      <c r="H272" s="892"/>
      <c r="I272" s="893" t="s">
        <v>2098</v>
      </c>
      <c r="J272" s="833"/>
      <c r="K272" s="833"/>
      <c r="L272" s="833"/>
      <c r="M272" s="834"/>
      <c r="N272" s="856"/>
      <c r="O272" s="857"/>
      <c r="P272" s="858"/>
      <c r="Q272" s="838"/>
      <c r="R272"/>
    </row>
    <row r="273" spans="1:17" s="666" customFormat="1" ht="28.5" customHeight="1" x14ac:dyDescent="0.2">
      <c r="A273" s="827">
        <f t="shared" si="4"/>
        <v>262</v>
      </c>
      <c r="B273" s="828" t="s">
        <v>2099</v>
      </c>
      <c r="C273" s="894">
        <v>45468</v>
      </c>
      <c r="D273" s="895">
        <v>387</v>
      </c>
      <c r="E273" s="895">
        <v>387</v>
      </c>
      <c r="F273" s="882" t="s">
        <v>2100</v>
      </c>
      <c r="G273" s="896">
        <v>402006238</v>
      </c>
      <c r="H273" s="840"/>
      <c r="I273" s="831" t="s">
        <v>2101</v>
      </c>
      <c r="J273" s="875"/>
      <c r="K273" s="875"/>
      <c r="L273" s="875"/>
      <c r="M273" s="876"/>
      <c r="N273" s="877"/>
      <c r="O273" s="878"/>
      <c r="P273" s="879"/>
      <c r="Q273" s="880"/>
    </row>
    <row r="274" spans="1:17" ht="26.1" customHeight="1" thickBot="1" x14ac:dyDescent="0.3">
      <c r="A274" s="897"/>
      <c r="B274" s="898"/>
      <c r="C274" s="899"/>
      <c r="D274" s="900">
        <f>SUM(D12:D273)</f>
        <v>57524865.980000004</v>
      </c>
      <c r="E274" s="900">
        <f>SUM(E12:E273)</f>
        <v>57524865.980000004</v>
      </c>
      <c r="F274" s="901"/>
      <c r="G274" s="901"/>
      <c r="H274" s="901"/>
      <c r="I274" s="902"/>
      <c r="J274" s="903"/>
      <c r="K274" s="904">
        <f ca="1">SUM(K12:K274)</f>
        <v>0</v>
      </c>
      <c r="L274" s="903"/>
      <c r="M274" s="905"/>
      <c r="N274" s="903"/>
      <c r="O274" s="906"/>
      <c r="P274" s="906"/>
      <c r="Q274" s="900">
        <f>SUM(O11:O274)</f>
        <v>0</v>
      </c>
    </row>
    <row r="275" spans="1:17" ht="15.75" thickTop="1" x14ac:dyDescent="0.25">
      <c r="A275" s="530"/>
      <c r="B275" s="907"/>
      <c r="C275" s="908"/>
      <c r="D275" s="909"/>
      <c r="E275" s="910"/>
      <c r="F275" s="911"/>
      <c r="G275" s="911"/>
      <c r="H275" s="911"/>
      <c r="I275" s="912"/>
      <c r="J275" s="912"/>
      <c r="K275" s="913"/>
      <c r="L275" s="913"/>
      <c r="M275" s="913"/>
      <c r="N275" s="914"/>
      <c r="O275" s="915" t="s">
        <v>2102</v>
      </c>
      <c r="Q275" s="558"/>
    </row>
    <row r="276" spans="1:17" x14ac:dyDescent="0.25">
      <c r="A276" s="530"/>
      <c r="B276" s="907"/>
      <c r="C276" s="908"/>
      <c r="D276" s="909"/>
      <c r="E276" s="910"/>
      <c r="F276" s="911"/>
      <c r="G276" s="911"/>
      <c r="H276" s="911"/>
      <c r="I276" s="912"/>
      <c r="J276" s="912"/>
      <c r="K276" s="913"/>
      <c r="L276" s="913"/>
      <c r="M276" s="913"/>
      <c r="N276" s="914"/>
      <c r="O276" s="915"/>
      <c r="Q276" s="558"/>
    </row>
    <row r="277" spans="1:17" x14ac:dyDescent="0.25">
      <c r="A277" s="530"/>
      <c r="B277" s="907"/>
      <c r="C277" s="908"/>
      <c r="D277" s="909"/>
      <c r="E277" s="910"/>
      <c r="F277" s="911"/>
      <c r="G277" s="911"/>
      <c r="H277" s="911"/>
      <c r="I277" s="912"/>
      <c r="J277" s="912"/>
      <c r="K277" s="913"/>
      <c r="L277" s="913"/>
      <c r="M277" s="913"/>
      <c r="N277" s="914"/>
      <c r="O277" s="915"/>
      <c r="Q277" s="558"/>
    </row>
    <row r="278" spans="1:17" ht="15.75" x14ac:dyDescent="0.25">
      <c r="A278" s="530"/>
      <c r="B278" s="907"/>
      <c r="C278" s="908"/>
      <c r="D278" s="1533" t="s">
        <v>2103</v>
      </c>
      <c r="E278" s="1533"/>
      <c r="F278" s="1533"/>
      <c r="G278" s="916"/>
      <c r="H278" s="917"/>
      <c r="I278" s="1535" t="s">
        <v>2104</v>
      </c>
      <c r="J278" s="1535"/>
      <c r="K278" s="1535"/>
      <c r="L278" s="918" t="s">
        <v>74</v>
      </c>
      <c r="M278" s="1535" t="s">
        <v>65</v>
      </c>
      <c r="N278" s="1535"/>
      <c r="O278" s="1535"/>
      <c r="P278" s="919"/>
      <c r="Q278" s="920"/>
    </row>
    <row r="279" spans="1:17" ht="15.75" x14ac:dyDescent="0.25">
      <c r="A279" s="530"/>
      <c r="B279" s="2"/>
      <c r="C279" s="2"/>
      <c r="D279" s="1538" t="s">
        <v>14</v>
      </c>
      <c r="E279" s="1538"/>
      <c r="F279" s="1538"/>
      <c r="G279" s="921"/>
      <c r="H279" s="922"/>
      <c r="I279" s="1541" t="s">
        <v>15</v>
      </c>
      <c r="J279" s="1541"/>
      <c r="K279" s="1541"/>
      <c r="L279" s="12"/>
      <c r="M279" s="1541" t="s">
        <v>16</v>
      </c>
      <c r="N279" s="1541"/>
      <c r="O279" s="1541"/>
      <c r="P279" s="923"/>
      <c r="Q279" s="924"/>
    </row>
    <row r="280" spans="1:17" ht="15.75" x14ac:dyDescent="0.25">
      <c r="A280" s="925"/>
      <c r="B280" s="926"/>
      <c r="C280" s="926"/>
      <c r="D280" s="1533" t="s">
        <v>2105</v>
      </c>
      <c r="E280" s="1533"/>
      <c r="F280" s="1533"/>
      <c r="G280" s="916"/>
      <c r="H280" s="927"/>
      <c r="I280" s="1534" t="s">
        <v>152</v>
      </c>
      <c r="J280" s="1534"/>
      <c r="K280" s="1534"/>
      <c r="L280" s="725"/>
      <c r="M280" s="1535" t="s">
        <v>2106</v>
      </c>
      <c r="N280" s="1535"/>
      <c r="O280" s="1535"/>
      <c r="P280" s="919"/>
      <c r="Q280" s="920"/>
    </row>
    <row r="281" spans="1:17" ht="15.75" x14ac:dyDescent="0.25">
      <c r="A281" s="530"/>
      <c r="B281" s="2"/>
      <c r="C281" s="928"/>
      <c r="D281" s="1538" t="s">
        <v>17</v>
      </c>
      <c r="E281" s="1538"/>
      <c r="F281" s="1538"/>
      <c r="G281" s="921"/>
      <c r="H281" s="922"/>
      <c r="I281" s="1539" t="s">
        <v>17</v>
      </c>
      <c r="J281" s="1539"/>
      <c r="K281" s="1539"/>
      <c r="L281" s="12"/>
      <c r="M281" s="1539" t="s">
        <v>17</v>
      </c>
      <c r="N281" s="1539"/>
      <c r="O281" s="1539"/>
      <c r="P281" s="923"/>
      <c r="Q281" s="924"/>
    </row>
    <row r="282" spans="1:17" ht="15.75" x14ac:dyDescent="0.25">
      <c r="A282" s="530"/>
      <c r="B282" s="2"/>
      <c r="C282" s="928"/>
      <c r="D282" s="1540">
        <v>45841</v>
      </c>
      <c r="E282" s="1540"/>
      <c r="F282" s="1540"/>
      <c r="G282" s="929"/>
      <c r="H282" s="930"/>
      <c r="I282" s="1540">
        <v>45845</v>
      </c>
      <c r="J282" s="1540"/>
      <c r="K282" s="1540"/>
      <c r="L282" s="725"/>
      <c r="M282" s="1540">
        <f>+I282</f>
        <v>45845</v>
      </c>
      <c r="N282" s="1540"/>
      <c r="O282" s="1540"/>
      <c r="P282" s="931"/>
      <c r="Q282" s="932"/>
    </row>
    <row r="283" spans="1:17" ht="15.75" x14ac:dyDescent="0.25">
      <c r="A283" s="162"/>
      <c r="B283" s="149"/>
      <c r="C283" s="933"/>
      <c r="D283" s="1536" t="s">
        <v>60</v>
      </c>
      <c r="E283" s="1536"/>
      <c r="F283" s="1536"/>
      <c r="G283" s="934"/>
      <c r="H283" s="935"/>
      <c r="I283" s="1537" t="s">
        <v>61</v>
      </c>
      <c r="J283" s="1537"/>
      <c r="K283" s="1537"/>
      <c r="L283" s="936"/>
      <c r="M283" s="1537" t="s">
        <v>62</v>
      </c>
      <c r="N283" s="1537"/>
      <c r="O283" s="1537"/>
      <c r="P283" s="937"/>
      <c r="Q283" s="938"/>
    </row>
    <row r="288" spans="1:17" x14ac:dyDescent="0.25">
      <c r="D288" s="939"/>
      <c r="F288" s="594"/>
    </row>
  </sheetData>
  <mergeCells count="32">
    <mergeCell ref="B4:Q4"/>
    <mergeCell ref="B5:Q5"/>
    <mergeCell ref="B6:Q6"/>
    <mergeCell ref="E8:H8"/>
    <mergeCell ref="B10:B11"/>
    <mergeCell ref="C10:C11"/>
    <mergeCell ref="D10:D11"/>
    <mergeCell ref="E10:E11"/>
    <mergeCell ref="F10:F11"/>
    <mergeCell ref="H10:H11"/>
    <mergeCell ref="I10:I11"/>
    <mergeCell ref="J10:J11"/>
    <mergeCell ref="K10:K11"/>
    <mergeCell ref="L10:Q10"/>
    <mergeCell ref="D278:F278"/>
    <mergeCell ref="I278:K278"/>
    <mergeCell ref="M278:O278"/>
    <mergeCell ref="D279:F279"/>
    <mergeCell ref="I279:K279"/>
    <mergeCell ref="M279:O279"/>
    <mergeCell ref="D280:F280"/>
    <mergeCell ref="I280:K280"/>
    <mergeCell ref="M280:O280"/>
    <mergeCell ref="D283:F283"/>
    <mergeCell ref="I283:K283"/>
    <mergeCell ref="M283:O283"/>
    <mergeCell ref="D281:F281"/>
    <mergeCell ref="I281:K281"/>
    <mergeCell ref="M281:O281"/>
    <mergeCell ref="D282:F282"/>
    <mergeCell ref="I282:K282"/>
    <mergeCell ref="M282:O282"/>
  </mergeCells>
  <dataValidations count="2">
    <dataValidation type="list" allowBlank="1" showInputMessage="1" showErrorMessage="1" errorTitle="Entrada no válida" error="Indique el tipo de deuda según la lista desplegable" promptTitle="Tipo de deuda" prompt="Indique el tipo de deuda" sqref="H12:H54 B273 F273:G273 I272:I273 H145:H273" xr:uid="{F6785249-43BB-4CA7-B90C-BFE1D4E7201B}">
      <formula1>$U$149:$U$151</formula1>
    </dataValidation>
    <dataValidation type="list" allowBlank="1" showInputMessage="1" showErrorMessage="1" errorTitle="Entrada no válida" error="Indique el tipo de deuda según la lista desplegable. " promptTitle="Tipo de Deuda" prompt="Indique el tipo de deuda" sqref="H10:H11" xr:uid="{4A3E7FB8-8D28-4768-B2F1-C58D566CB5C6}">
      <formula1>$U$149:$U$151</formula1>
    </dataValidation>
  </dataValidations>
  <pageMargins left="0.3" right="0.31" top="0.27" bottom="0.75" header="0.3" footer="0.3"/>
  <pageSetup paperSize="5" scale="8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603-885B-49F8-9D7A-3305BE688C49}">
  <sheetPr>
    <pageSetUpPr fitToPage="1"/>
  </sheetPr>
  <dimension ref="B1:P47"/>
  <sheetViews>
    <sheetView showGridLines="0" topLeftCell="A14" zoomScaleNormal="100" workbookViewId="0">
      <selection activeCell="H30" sqref="H30:J30"/>
    </sheetView>
  </sheetViews>
  <sheetFormatPr baseColWidth="10" defaultRowHeight="15" x14ac:dyDescent="0.25"/>
  <cols>
    <col min="1" max="1" width="2" style="373" customWidth="1"/>
    <col min="2" max="2" width="1.42578125" style="373" customWidth="1"/>
    <col min="3" max="3" width="7" style="373" customWidth="1"/>
    <col min="4" max="4" width="13.28515625" style="373" customWidth="1"/>
    <col min="5" max="5" width="14" style="407" customWidth="1"/>
    <col min="6" max="6" width="11.7109375" style="373" bestFit="1" customWidth="1"/>
    <col min="7" max="7" width="21.7109375" style="373" customWidth="1"/>
    <col min="8" max="8" width="16" style="373" customWidth="1"/>
    <col min="9" max="9" width="43.7109375" style="373" customWidth="1"/>
    <col min="10" max="10" width="16" style="373" customWidth="1"/>
    <col min="11" max="11" width="15.5703125" style="373" customWidth="1"/>
    <col min="12" max="12" width="16.28515625" style="373" customWidth="1"/>
    <col min="13" max="13" width="30.28515625" style="407" customWidth="1"/>
    <col min="14" max="14" width="1.85546875" style="373" customWidth="1"/>
    <col min="15" max="15" width="11.42578125" style="373"/>
    <col min="16" max="16" width="12.85546875" style="373" bestFit="1" customWidth="1"/>
    <col min="17" max="16384" width="11.42578125" style="373"/>
  </cols>
  <sheetData>
    <row r="1" spans="2:15" s="344" customFormat="1" x14ac:dyDescent="0.25">
      <c r="C1" s="345"/>
      <c r="D1" s="345"/>
      <c r="E1" s="346"/>
      <c r="F1" s="345"/>
      <c r="G1" s="345"/>
      <c r="H1" s="345"/>
      <c r="I1" s="345"/>
      <c r="J1" s="345"/>
      <c r="K1" s="345"/>
      <c r="L1" s="345"/>
      <c r="M1" s="346"/>
      <c r="O1" s="373"/>
    </row>
    <row r="2" spans="2:15" s="344" customFormat="1" ht="11.25" customHeight="1" x14ac:dyDescent="0.25">
      <c r="B2" s="347"/>
      <c r="C2" s="348"/>
      <c r="D2" s="348"/>
      <c r="E2" s="349"/>
      <c r="F2" s="348"/>
      <c r="G2" s="348"/>
      <c r="H2" s="348"/>
      <c r="I2" s="348"/>
      <c r="J2" s="348"/>
      <c r="K2" s="348"/>
      <c r="L2" s="348"/>
      <c r="M2" s="349"/>
      <c r="N2" s="350"/>
      <c r="O2" s="373"/>
    </row>
    <row r="3" spans="2:15" s="344" customFormat="1" ht="20.25" x14ac:dyDescent="0.3">
      <c r="B3" s="351"/>
      <c r="C3" s="352"/>
      <c r="D3" s="352"/>
      <c r="E3" s="353"/>
      <c r="F3" s="352"/>
      <c r="G3" s="352"/>
      <c r="H3" s="352"/>
      <c r="I3" s="352"/>
      <c r="J3" s="354"/>
      <c r="K3" s="354"/>
      <c r="L3" s="354"/>
      <c r="M3" s="353"/>
      <c r="N3" s="355"/>
      <c r="O3" s="373"/>
    </row>
    <row r="4" spans="2:15" s="344" customFormat="1" ht="20.25" x14ac:dyDescent="0.3">
      <c r="B4" s="351"/>
      <c r="C4" s="352"/>
      <c r="D4" s="352"/>
      <c r="E4" s="353"/>
      <c r="F4" s="352"/>
      <c r="G4" s="352"/>
      <c r="H4" s="352"/>
      <c r="I4" s="352"/>
      <c r="J4" s="354"/>
      <c r="K4" s="354"/>
      <c r="L4" s="354"/>
      <c r="M4" s="353"/>
      <c r="N4" s="355"/>
      <c r="O4" s="373"/>
    </row>
    <row r="5" spans="2:15" s="344" customFormat="1" ht="18.75" x14ac:dyDescent="0.3">
      <c r="B5" s="1563" t="s">
        <v>18</v>
      </c>
      <c r="C5" s="1564"/>
      <c r="D5" s="1564"/>
      <c r="E5" s="1564"/>
      <c r="F5" s="1564"/>
      <c r="G5" s="1564"/>
      <c r="H5" s="1564"/>
      <c r="I5" s="1564"/>
      <c r="J5" s="1564"/>
      <c r="K5" s="1564"/>
      <c r="L5" s="1564"/>
      <c r="M5" s="1564"/>
      <c r="N5" s="1565"/>
      <c r="O5" s="1369"/>
    </row>
    <row r="6" spans="2:15" s="344" customFormat="1" ht="15.75" x14ac:dyDescent="0.25">
      <c r="B6" s="1566" t="s">
        <v>243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8"/>
      <c r="O6" s="1370"/>
    </row>
    <row r="7" spans="2:15" s="344" customFormat="1" ht="15.75" x14ac:dyDescent="0.25">
      <c r="B7" s="1569" t="s">
        <v>20</v>
      </c>
      <c r="C7" s="1570"/>
      <c r="D7" s="1570"/>
      <c r="E7" s="1570"/>
      <c r="F7" s="1570"/>
      <c r="G7" s="1570"/>
      <c r="H7" s="1570"/>
      <c r="I7" s="1570"/>
      <c r="J7" s="1570"/>
      <c r="K7" s="1570"/>
      <c r="L7" s="1570"/>
      <c r="M7" s="1570"/>
      <c r="N7" s="1571"/>
      <c r="O7" s="1370"/>
    </row>
    <row r="8" spans="2:15" s="344" customFormat="1" ht="12.75" customHeight="1" x14ac:dyDescent="0.3">
      <c r="B8" s="351"/>
      <c r="C8" s="357"/>
      <c r="D8" s="357"/>
      <c r="F8" s="357"/>
      <c r="G8" s="357"/>
      <c r="H8" s="357"/>
      <c r="I8" s="357"/>
      <c r="J8" s="357"/>
      <c r="K8" s="357"/>
      <c r="L8" s="357"/>
      <c r="M8" s="357"/>
      <c r="N8" s="355"/>
      <c r="O8" s="373"/>
    </row>
    <row r="9" spans="2:15" s="344" customFormat="1" x14ac:dyDescent="0.25">
      <c r="B9" s="351"/>
      <c r="D9" s="358" t="s">
        <v>21</v>
      </c>
      <c r="E9" s="359">
        <f>'[3]Datos Generales'!C6</f>
        <v>45838</v>
      </c>
      <c r="F9" s="360" t="s">
        <v>102</v>
      </c>
      <c r="G9" s="1572" t="str">
        <f>'[3]Datos Generales'!C7</f>
        <v>DIGESETT</v>
      </c>
      <c r="H9" s="1573"/>
      <c r="I9" s="361" t="s">
        <v>23</v>
      </c>
      <c r="J9" s="362" t="str">
        <f>'[3]Datos Generales'!C8</f>
        <v>0202</v>
      </c>
      <c r="K9" s="358" t="s">
        <v>103</v>
      </c>
      <c r="L9" s="362" t="str">
        <f>'[3]Datos Generales'!C9</f>
        <v>02</v>
      </c>
      <c r="M9" s="363"/>
      <c r="N9" s="355"/>
      <c r="O9" s="373"/>
    </row>
    <row r="10" spans="2:15" s="344" customFormat="1" ht="9.75" customHeight="1" x14ac:dyDescent="0.25">
      <c r="B10" s="351"/>
      <c r="D10" s="364"/>
      <c r="L10" s="365"/>
      <c r="M10" s="363"/>
      <c r="N10" s="355"/>
      <c r="O10" s="373"/>
    </row>
    <row r="11" spans="2:15" s="344" customFormat="1" x14ac:dyDescent="0.25">
      <c r="B11" s="351"/>
      <c r="D11" s="366"/>
      <c r="F11" s="358" t="s">
        <v>25</v>
      </c>
      <c r="G11" s="362" t="str">
        <f>'[3]Datos Generales'!C10</f>
        <v>01</v>
      </c>
      <c r="H11" s="358" t="s">
        <v>26</v>
      </c>
      <c r="I11" s="362" t="str">
        <f>'[3]Datos Generales'!C11</f>
        <v>0005</v>
      </c>
      <c r="L11" s="365"/>
      <c r="M11" s="363"/>
      <c r="N11" s="355"/>
      <c r="O11" s="373"/>
    </row>
    <row r="12" spans="2:15" s="344" customFormat="1" x14ac:dyDescent="0.25">
      <c r="B12" s="351"/>
      <c r="C12" s="367"/>
      <c r="D12" s="367"/>
      <c r="E12" s="368"/>
      <c r="F12" s="367"/>
      <c r="G12" s="367"/>
      <c r="H12" s="367"/>
      <c r="I12" s="367"/>
      <c r="J12" s="369"/>
      <c r="K12" s="369"/>
      <c r="L12" s="369"/>
      <c r="M12" s="370"/>
      <c r="N12" s="355"/>
      <c r="O12" s="373"/>
    </row>
    <row r="13" spans="2:15" ht="15.75" x14ac:dyDescent="0.25">
      <c r="B13" s="371"/>
      <c r="C13" s="1574" t="s">
        <v>244</v>
      </c>
      <c r="D13" s="1574"/>
      <c r="E13" s="1574"/>
      <c r="F13" s="1574" t="s">
        <v>245</v>
      </c>
      <c r="G13" s="1574"/>
      <c r="H13" s="1574"/>
      <c r="I13" s="1574"/>
      <c r="J13" s="1574"/>
      <c r="K13" s="1574"/>
      <c r="L13" s="1575" t="s">
        <v>246</v>
      </c>
      <c r="M13" s="1575" t="s">
        <v>247</v>
      </c>
      <c r="N13" s="372"/>
    </row>
    <row r="14" spans="2:15" ht="66.75" customHeight="1" x14ac:dyDescent="0.25">
      <c r="B14" s="371"/>
      <c r="C14" s="411" t="s">
        <v>248</v>
      </c>
      <c r="D14" s="411" t="s">
        <v>249</v>
      </c>
      <c r="E14" s="410" t="s">
        <v>250</v>
      </c>
      <c r="F14" s="410" t="s">
        <v>251</v>
      </c>
      <c r="G14" s="410" t="s">
        <v>252</v>
      </c>
      <c r="H14" s="412" t="s">
        <v>253</v>
      </c>
      <c r="I14" s="410" t="s">
        <v>254</v>
      </c>
      <c r="J14" s="410" t="s">
        <v>255</v>
      </c>
      <c r="K14" s="410" t="s">
        <v>256</v>
      </c>
      <c r="L14" s="1575"/>
      <c r="M14" s="1575"/>
      <c r="N14" s="374"/>
    </row>
    <row r="15" spans="2:15" ht="15" customHeight="1" x14ac:dyDescent="0.25">
      <c r="B15" s="371"/>
      <c r="C15" s="377" t="s">
        <v>289</v>
      </c>
      <c r="D15" s="48">
        <v>2611</v>
      </c>
      <c r="E15" s="376">
        <v>1815302.54</v>
      </c>
      <c r="F15" s="377" t="s">
        <v>289</v>
      </c>
      <c r="G15" s="377" t="s">
        <v>257</v>
      </c>
      <c r="H15" s="377" t="s">
        <v>258</v>
      </c>
      <c r="I15" s="378" t="s">
        <v>259</v>
      </c>
      <c r="J15" s="379">
        <v>1815302.54</v>
      </c>
      <c r="K15" s="380"/>
      <c r="L15" s="379">
        <f t="shared" ref="L15:L23" si="0">J15-E15+K15</f>
        <v>0</v>
      </c>
      <c r="M15" s="381"/>
      <c r="N15" s="374"/>
    </row>
    <row r="16" spans="2:15" ht="15" customHeight="1" x14ac:dyDescent="0.25">
      <c r="B16" s="371"/>
      <c r="C16" s="377" t="s">
        <v>289</v>
      </c>
      <c r="D16" s="48">
        <v>2613</v>
      </c>
      <c r="E16" s="376">
        <v>1455469.88</v>
      </c>
      <c r="F16" s="377" t="s">
        <v>289</v>
      </c>
      <c r="G16" s="377" t="s">
        <v>260</v>
      </c>
      <c r="H16" s="377" t="s">
        <v>261</v>
      </c>
      <c r="I16" s="378" t="s">
        <v>262</v>
      </c>
      <c r="J16" s="379">
        <v>1455469.88</v>
      </c>
      <c r="K16" s="380"/>
      <c r="L16" s="379">
        <f t="shared" si="0"/>
        <v>0</v>
      </c>
      <c r="M16" s="381"/>
      <c r="N16" s="374"/>
    </row>
    <row r="17" spans="2:16" x14ac:dyDescent="0.25">
      <c r="B17" s="371"/>
      <c r="C17" s="377" t="s">
        <v>289</v>
      </c>
      <c r="D17" s="48">
        <v>2614</v>
      </c>
      <c r="E17" s="382">
        <v>229185.3</v>
      </c>
      <c r="F17" s="377" t="s">
        <v>289</v>
      </c>
      <c r="G17" s="377" t="s">
        <v>263</v>
      </c>
      <c r="H17" s="377" t="s">
        <v>264</v>
      </c>
      <c r="I17" s="378" t="s">
        <v>265</v>
      </c>
      <c r="J17" s="382">
        <v>229185.3</v>
      </c>
      <c r="K17" s="380"/>
      <c r="L17" s="379">
        <f t="shared" si="0"/>
        <v>0</v>
      </c>
      <c r="M17" s="381"/>
      <c r="N17" s="374"/>
    </row>
    <row r="18" spans="2:16" x14ac:dyDescent="0.25">
      <c r="B18" s="371"/>
      <c r="C18" s="377" t="s">
        <v>289</v>
      </c>
      <c r="D18" s="48">
        <v>2621</v>
      </c>
      <c r="E18" s="376">
        <v>95837.24</v>
      </c>
      <c r="F18" s="377" t="s">
        <v>289</v>
      </c>
      <c r="G18" s="377" t="s">
        <v>266</v>
      </c>
      <c r="H18" s="377" t="s">
        <v>267</v>
      </c>
      <c r="I18" s="378" t="s">
        <v>268</v>
      </c>
      <c r="J18" s="379">
        <v>95837.24</v>
      </c>
      <c r="K18" s="380"/>
      <c r="L18" s="379">
        <f t="shared" si="0"/>
        <v>0</v>
      </c>
      <c r="M18" s="381"/>
      <c r="N18" s="374"/>
    </row>
    <row r="19" spans="2:16" x14ac:dyDescent="0.25">
      <c r="B19" s="371"/>
      <c r="C19" s="377" t="s">
        <v>289</v>
      </c>
      <c r="D19" s="48">
        <v>2652</v>
      </c>
      <c r="E19" s="376">
        <v>41064</v>
      </c>
      <c r="F19" s="377" t="s">
        <v>289</v>
      </c>
      <c r="G19" s="375" t="s">
        <v>269</v>
      </c>
      <c r="H19" s="377" t="s">
        <v>270</v>
      </c>
      <c r="I19" s="378" t="s">
        <v>271</v>
      </c>
      <c r="J19" s="379">
        <v>41064</v>
      </c>
      <c r="K19" s="380"/>
      <c r="L19" s="379">
        <f t="shared" si="0"/>
        <v>0</v>
      </c>
      <c r="M19" s="381"/>
      <c r="N19" s="374"/>
    </row>
    <row r="20" spans="2:16" ht="45.75" customHeight="1" x14ac:dyDescent="0.25">
      <c r="B20" s="371"/>
      <c r="C20" s="377" t="s">
        <v>289</v>
      </c>
      <c r="D20" s="383">
        <v>2654</v>
      </c>
      <c r="E20" s="384">
        <v>1848882.84</v>
      </c>
      <c r="F20" s="377" t="s">
        <v>289</v>
      </c>
      <c r="G20" s="385" t="s">
        <v>272</v>
      </c>
      <c r="H20" s="385" t="s">
        <v>273</v>
      </c>
      <c r="I20" s="386" t="s">
        <v>274</v>
      </c>
      <c r="J20" s="387">
        <v>1848882.84</v>
      </c>
      <c r="K20" s="380"/>
      <c r="L20" s="379">
        <f t="shared" si="0"/>
        <v>0</v>
      </c>
      <c r="M20" s="381"/>
      <c r="N20" s="374"/>
    </row>
    <row r="21" spans="2:16" ht="34.5" customHeight="1" x14ac:dyDescent="0.25">
      <c r="B21" s="371"/>
      <c r="C21" s="377" t="s">
        <v>289</v>
      </c>
      <c r="D21" s="383">
        <v>2656</v>
      </c>
      <c r="E21" s="384">
        <v>272893.53000000003</v>
      </c>
      <c r="F21" s="377" t="s">
        <v>289</v>
      </c>
      <c r="G21" s="385" t="s">
        <v>275</v>
      </c>
      <c r="H21" s="385" t="s">
        <v>276</v>
      </c>
      <c r="I21" s="386" t="s">
        <v>277</v>
      </c>
      <c r="J21" s="387">
        <v>272893.53000000003</v>
      </c>
      <c r="K21" s="380"/>
      <c r="L21" s="379">
        <f t="shared" si="0"/>
        <v>0</v>
      </c>
      <c r="M21" s="381"/>
      <c r="N21" s="374"/>
    </row>
    <row r="22" spans="2:16" x14ac:dyDescent="0.25">
      <c r="B22" s="371"/>
      <c r="C22" s="377" t="s">
        <v>289</v>
      </c>
      <c r="D22" s="48">
        <v>2662</v>
      </c>
      <c r="E22" s="376">
        <v>1857293.57</v>
      </c>
      <c r="F22" s="377" t="s">
        <v>289</v>
      </c>
      <c r="G22" s="377" t="s">
        <v>278</v>
      </c>
      <c r="H22" s="377" t="s">
        <v>279</v>
      </c>
      <c r="I22" s="388" t="s">
        <v>280</v>
      </c>
      <c r="J22" s="379">
        <v>1857293.57</v>
      </c>
      <c r="K22" s="380"/>
      <c r="L22" s="379">
        <f t="shared" si="0"/>
        <v>0</v>
      </c>
      <c r="M22" s="381"/>
      <c r="N22" s="374"/>
    </row>
    <row r="23" spans="2:16" x14ac:dyDescent="0.25">
      <c r="B23" s="371"/>
      <c r="C23" s="377" t="s">
        <v>289</v>
      </c>
      <c r="D23" s="48">
        <v>2699</v>
      </c>
      <c r="E23" s="376">
        <v>1851066</v>
      </c>
      <c r="F23" s="377" t="s">
        <v>289</v>
      </c>
      <c r="G23" s="377" t="s">
        <v>281</v>
      </c>
      <c r="H23" s="377" t="s">
        <v>282</v>
      </c>
      <c r="I23" s="388" t="s">
        <v>283</v>
      </c>
      <c r="J23" s="379">
        <v>1851066</v>
      </c>
      <c r="K23" s="380"/>
      <c r="L23" s="379">
        <f t="shared" si="0"/>
        <v>0</v>
      </c>
      <c r="M23" s="381"/>
      <c r="N23" s="374"/>
    </row>
    <row r="24" spans="2:16" x14ac:dyDescent="0.25">
      <c r="B24" s="372"/>
      <c r="C24" s="413"/>
      <c r="D24" s="414"/>
      <c r="E24" s="415">
        <f>SUM(E15:E23)</f>
        <v>9466994.9000000004</v>
      </c>
      <c r="F24" s="413"/>
      <c r="G24" s="413"/>
      <c r="H24" s="413"/>
      <c r="I24" s="416"/>
      <c r="J24" s="415">
        <f>SUM(J15:J23)</f>
        <v>9466994.9000000004</v>
      </c>
      <c r="K24" s="415">
        <f>SUM(K15:K23)</f>
        <v>0</v>
      </c>
      <c r="L24" s="415">
        <f>SUM(L15:L23)</f>
        <v>0</v>
      </c>
      <c r="M24" s="417"/>
      <c r="N24" s="374"/>
    </row>
    <row r="25" spans="2:16" x14ac:dyDescent="0.25">
      <c r="B25" s="371"/>
      <c r="C25" s="22"/>
      <c r="D25" s="22"/>
      <c r="E25" s="389"/>
      <c r="F25" s="22"/>
      <c r="G25" s="22"/>
      <c r="H25" s="22"/>
      <c r="I25" s="22"/>
      <c r="J25" s="22"/>
      <c r="K25" s="22"/>
      <c r="L25" s="22"/>
      <c r="M25" s="390" t="s">
        <v>284</v>
      </c>
      <c r="N25" s="374"/>
      <c r="P25" s="391"/>
    </row>
    <row r="26" spans="2:16" x14ac:dyDescent="0.25">
      <c r="B26" s="371"/>
      <c r="C26" s="22"/>
      <c r="D26" s="22"/>
      <c r="E26" s="389"/>
      <c r="F26" s="22"/>
      <c r="G26" s="22"/>
      <c r="H26" s="22"/>
      <c r="I26" s="22"/>
      <c r="J26" s="22"/>
      <c r="K26" s="22"/>
      <c r="L26" s="22"/>
      <c r="M26" s="259"/>
      <c r="N26" s="374"/>
      <c r="P26" s="391"/>
    </row>
    <row r="27" spans="2:16" s="394" customFormat="1" ht="12.75" x14ac:dyDescent="0.2">
      <c r="B27" s="392"/>
      <c r="C27" s="22"/>
      <c r="D27" s="22"/>
      <c r="E27" s="389"/>
      <c r="F27" s="22"/>
      <c r="G27" s="22"/>
      <c r="H27" s="22"/>
      <c r="I27" s="22"/>
      <c r="J27" s="22"/>
      <c r="K27" s="22"/>
      <c r="L27" s="22"/>
      <c r="M27" s="19"/>
      <c r="N27" s="393"/>
    </row>
    <row r="28" spans="2:16" s="394" customFormat="1" x14ac:dyDescent="0.25">
      <c r="B28" s="392"/>
      <c r="C28" s="1379" t="s">
        <v>285</v>
      </c>
      <c r="D28" s="1379"/>
      <c r="E28" s="1379"/>
      <c r="F28" s="1379"/>
      <c r="G28" s="45"/>
      <c r="H28" s="1379" t="s">
        <v>286</v>
      </c>
      <c r="I28" s="1379"/>
      <c r="J28" s="1379"/>
      <c r="K28" s="45"/>
      <c r="L28" s="1379" t="s">
        <v>65</v>
      </c>
      <c r="M28" s="1379"/>
      <c r="N28" s="393"/>
    </row>
    <row r="29" spans="2:16" s="394" customFormat="1" x14ac:dyDescent="0.25">
      <c r="B29" s="392"/>
      <c r="C29" s="1439" t="s">
        <v>14</v>
      </c>
      <c r="D29" s="1439"/>
      <c r="E29" s="1439"/>
      <c r="F29" s="1439"/>
      <c r="G29" s="45"/>
      <c r="H29" s="1439" t="s">
        <v>15</v>
      </c>
      <c r="I29" s="1439"/>
      <c r="J29" s="1439"/>
      <c r="K29" s="45"/>
      <c r="L29" s="1439" t="s">
        <v>16</v>
      </c>
      <c r="M29" s="1439"/>
      <c r="N29" s="393"/>
    </row>
    <row r="30" spans="2:16" s="397" customFormat="1" ht="20.25" customHeight="1" x14ac:dyDescent="0.25">
      <c r="B30" s="395"/>
      <c r="C30" s="1379" t="s">
        <v>287</v>
      </c>
      <c r="D30" s="1379"/>
      <c r="E30" s="1379"/>
      <c r="F30" s="1379"/>
      <c r="G30" s="49"/>
      <c r="H30" s="1379" t="s">
        <v>288</v>
      </c>
      <c r="I30" s="1379"/>
      <c r="J30" s="1379"/>
      <c r="K30" s="49"/>
      <c r="L30" s="1379" t="s">
        <v>242</v>
      </c>
      <c r="M30" s="1379"/>
      <c r="N30" s="396"/>
    </row>
    <row r="31" spans="2:16" s="397" customFormat="1" ht="14.25" x14ac:dyDescent="0.2">
      <c r="B31" s="395"/>
      <c r="C31" s="1439" t="s">
        <v>17</v>
      </c>
      <c r="D31" s="1439"/>
      <c r="E31" s="1439"/>
      <c r="F31" s="1439"/>
      <c r="G31" s="49"/>
      <c r="H31" s="1439" t="s">
        <v>17</v>
      </c>
      <c r="I31" s="1439"/>
      <c r="J31" s="1439"/>
      <c r="K31" s="49"/>
      <c r="L31" s="1439" t="s">
        <v>17</v>
      </c>
      <c r="M31" s="1439"/>
      <c r="N31" s="396"/>
    </row>
    <row r="32" spans="2:16" s="397" customFormat="1" ht="20.25" customHeight="1" x14ac:dyDescent="0.25">
      <c r="B32" s="395"/>
      <c r="C32" s="1576">
        <v>45833</v>
      </c>
      <c r="D32" s="1576"/>
      <c r="E32" s="1576"/>
      <c r="F32" s="1576"/>
      <c r="G32" s="49"/>
      <c r="H32" s="1576">
        <v>45835</v>
      </c>
      <c r="I32" s="1576"/>
      <c r="J32" s="1576"/>
      <c r="K32" s="49"/>
      <c r="L32" s="1576">
        <v>45841</v>
      </c>
      <c r="M32" s="1576"/>
      <c r="N32" s="396"/>
    </row>
    <row r="33" spans="2:15" s="402" customFormat="1" ht="14.25" x14ac:dyDescent="0.2">
      <c r="B33" s="398"/>
      <c r="C33" s="1577" t="s">
        <v>60</v>
      </c>
      <c r="D33" s="1577"/>
      <c r="E33" s="1577"/>
      <c r="F33" s="1577"/>
      <c r="G33" s="399"/>
      <c r="H33" s="1439" t="s">
        <v>61</v>
      </c>
      <c r="I33" s="1439"/>
      <c r="J33" s="1439"/>
      <c r="K33" s="400"/>
      <c r="L33" s="1439" t="s">
        <v>62</v>
      </c>
      <c r="M33" s="1439"/>
      <c r="N33" s="401"/>
    </row>
    <row r="34" spans="2:15" s="394" customFormat="1" ht="17.25" customHeight="1" x14ac:dyDescent="0.2">
      <c r="B34" s="403"/>
      <c r="C34" s="404"/>
      <c r="D34" s="404"/>
      <c r="E34" s="405"/>
      <c r="F34" s="404"/>
      <c r="G34" s="404"/>
      <c r="H34" s="404"/>
      <c r="I34" s="404"/>
      <c r="J34" s="404"/>
      <c r="K34" s="404"/>
      <c r="L34" s="404"/>
      <c r="M34" s="405"/>
      <c r="N34" s="406"/>
    </row>
    <row r="47" spans="2:15" x14ac:dyDescent="0.25">
      <c r="N47" s="408"/>
      <c r="O47" s="408"/>
    </row>
  </sheetData>
  <sheetProtection formatColumns="0" formatRows="0" insertColumns="0" insertRows="0"/>
  <mergeCells count="26">
    <mergeCell ref="C32:F32"/>
    <mergeCell ref="H32:J32"/>
    <mergeCell ref="L32:M32"/>
    <mergeCell ref="C33:F33"/>
    <mergeCell ref="H33:J33"/>
    <mergeCell ref="L33:M33"/>
    <mergeCell ref="C30:F30"/>
    <mergeCell ref="H30:J30"/>
    <mergeCell ref="L30:M30"/>
    <mergeCell ref="C31:F31"/>
    <mergeCell ref="H31:J31"/>
    <mergeCell ref="L31:M31"/>
    <mergeCell ref="C28:F28"/>
    <mergeCell ref="H28:J28"/>
    <mergeCell ref="L28:M28"/>
    <mergeCell ref="C29:F29"/>
    <mergeCell ref="H29:J29"/>
    <mergeCell ref="L29:M29"/>
    <mergeCell ref="B5:N5"/>
    <mergeCell ref="B6:N6"/>
    <mergeCell ref="B7:N7"/>
    <mergeCell ref="G9:H9"/>
    <mergeCell ref="C13:E13"/>
    <mergeCell ref="F13:K13"/>
    <mergeCell ref="L13:L14"/>
    <mergeCell ref="M13:M14"/>
  </mergeCells>
  <phoneticPr fontId="60" type="noConversion"/>
  <pageMargins left="0.4" right="0.45" top="0.16" bottom="0.75" header="0.16" footer="0.3"/>
  <pageSetup paperSize="5" scale="75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356FC-E4B4-4F53-9F96-9C8768C401E7}">
  <dimension ref="A1:H246"/>
  <sheetViews>
    <sheetView topLeftCell="A224" workbookViewId="0">
      <selection activeCell="I224" sqref="I1:I1048576"/>
    </sheetView>
  </sheetViews>
  <sheetFormatPr baseColWidth="10" defaultRowHeight="15" x14ac:dyDescent="0.25"/>
  <cols>
    <col min="1" max="1" width="12.140625" customWidth="1"/>
    <col min="2" max="2" width="13.28515625" customWidth="1"/>
    <col min="3" max="3" width="13.7109375" customWidth="1"/>
    <col min="4" max="4" width="41.7109375" customWidth="1"/>
    <col min="5" max="5" width="10.42578125" customWidth="1"/>
    <col min="6" max="6" width="12.28515625" customWidth="1"/>
    <col min="7" max="7" width="33.7109375" customWidth="1"/>
    <col min="8" max="8" width="15.28515625" customWidth="1"/>
  </cols>
  <sheetData>
    <row r="1" spans="1:8" ht="15.75" x14ac:dyDescent="0.25">
      <c r="A1" s="102"/>
      <c r="B1" s="1300"/>
      <c r="C1" s="1301"/>
      <c r="D1" s="1300"/>
      <c r="E1" s="1300"/>
      <c r="F1" s="1300"/>
      <c r="G1" s="1302"/>
    </row>
    <row r="2" spans="1:8" ht="15.75" x14ac:dyDescent="0.25">
      <c r="A2" s="102"/>
      <c r="B2" s="1300"/>
      <c r="C2" s="1301"/>
      <c r="D2" s="1300"/>
      <c r="E2" s="1300"/>
      <c r="F2" s="1300"/>
      <c r="G2" s="1302"/>
    </row>
    <row r="3" spans="1:8" ht="15.75" x14ac:dyDescent="0.25">
      <c r="A3" s="102"/>
      <c r="B3" s="1300"/>
      <c r="C3" s="1301"/>
      <c r="D3" s="1300"/>
      <c r="E3" s="1300"/>
      <c r="F3" s="1300"/>
      <c r="G3" s="1302"/>
    </row>
    <row r="4" spans="1:8" ht="15.75" x14ac:dyDescent="0.25">
      <c r="A4" s="102"/>
      <c r="B4" s="1300"/>
      <c r="C4" s="1301"/>
      <c r="D4" s="1300"/>
      <c r="E4" s="1300"/>
      <c r="F4" s="1300"/>
      <c r="G4" s="1302"/>
    </row>
    <row r="5" spans="1:8" ht="15.75" x14ac:dyDescent="0.25">
      <c r="A5" s="102"/>
      <c r="B5" s="1300"/>
      <c r="C5" s="1301"/>
      <c r="D5" s="1300"/>
      <c r="E5" s="1300"/>
      <c r="F5" s="1300"/>
      <c r="G5" s="1302"/>
    </row>
    <row r="6" spans="1:8" ht="15.75" x14ac:dyDescent="0.25">
      <c r="A6" s="102"/>
      <c r="B6" s="1300"/>
      <c r="C6" s="1301"/>
      <c r="D6" s="1300"/>
      <c r="E6" s="1300"/>
      <c r="F6" s="1300"/>
      <c r="G6" s="1302"/>
    </row>
    <row r="7" spans="1:8" ht="15.75" x14ac:dyDescent="0.25">
      <c r="A7" s="102"/>
      <c r="B7" s="1300"/>
      <c r="C7" s="1301"/>
      <c r="D7" s="1300"/>
      <c r="E7" s="1300"/>
      <c r="F7" s="1300"/>
      <c r="G7" s="1302"/>
    </row>
    <row r="8" spans="1:8" ht="15.75" x14ac:dyDescent="0.25">
      <c r="A8" s="1578" t="s">
        <v>67</v>
      </c>
      <c r="B8" s="1578"/>
      <c r="C8" s="1578"/>
      <c r="D8" s="1578"/>
      <c r="E8" s="1578"/>
      <c r="F8" s="1578"/>
      <c r="G8" s="1578"/>
    </row>
    <row r="9" spans="1:8" ht="15.75" x14ac:dyDescent="0.25">
      <c r="A9" s="1578" t="s">
        <v>2871</v>
      </c>
      <c r="B9" s="1578"/>
      <c r="C9" s="1578"/>
      <c r="D9" s="1578"/>
      <c r="E9" s="1578"/>
      <c r="F9" s="1578"/>
      <c r="G9" s="1578"/>
    </row>
    <row r="10" spans="1:8" ht="15.75" x14ac:dyDescent="0.25">
      <c r="A10" s="1578" t="s">
        <v>2872</v>
      </c>
      <c r="B10" s="1578"/>
      <c r="C10" s="1578"/>
      <c r="D10" s="1578"/>
      <c r="E10" s="1578"/>
      <c r="F10" s="1578"/>
      <c r="G10" s="1578"/>
    </row>
    <row r="13" spans="1:8" ht="47.25" x14ac:dyDescent="0.25">
      <c r="A13" s="1318" t="s">
        <v>299</v>
      </c>
      <c r="B13" s="1318" t="s">
        <v>2873</v>
      </c>
      <c r="C13" s="1318" t="s">
        <v>298</v>
      </c>
      <c r="D13" s="1318" t="s">
        <v>2874</v>
      </c>
      <c r="E13" s="1318" t="s">
        <v>2875</v>
      </c>
      <c r="F13" s="1318" t="s">
        <v>2876</v>
      </c>
      <c r="G13" s="785" t="s">
        <v>2877</v>
      </c>
      <c r="H13" s="785" t="s">
        <v>2878</v>
      </c>
    </row>
    <row r="14" spans="1:8" ht="15.75" x14ac:dyDescent="0.25">
      <c r="A14" s="1303">
        <v>45720</v>
      </c>
      <c r="B14" s="1304">
        <v>45769</v>
      </c>
      <c r="C14" s="1305">
        <v>12027</v>
      </c>
      <c r="D14" s="1306" t="s">
        <v>1504</v>
      </c>
      <c r="E14" s="1305" t="s">
        <v>2879</v>
      </c>
      <c r="F14" s="1305">
        <v>1</v>
      </c>
      <c r="G14" s="1306" t="s">
        <v>2880</v>
      </c>
      <c r="H14" s="1307">
        <v>308511</v>
      </c>
    </row>
    <row r="15" spans="1:8" ht="15.75" x14ac:dyDescent="0.25">
      <c r="A15" s="1303">
        <v>45720</v>
      </c>
      <c r="B15" s="1304">
        <v>45769</v>
      </c>
      <c r="C15" s="1305">
        <v>12028</v>
      </c>
      <c r="D15" s="1306" t="s">
        <v>1504</v>
      </c>
      <c r="E15" s="1305" t="s">
        <v>2879</v>
      </c>
      <c r="F15" s="1305">
        <v>1</v>
      </c>
      <c r="G15" s="1306" t="s">
        <v>2880</v>
      </c>
      <c r="H15" s="1307">
        <v>308511</v>
      </c>
    </row>
    <row r="16" spans="1:8" ht="15.75" x14ac:dyDescent="0.25">
      <c r="A16" s="1303">
        <v>45720</v>
      </c>
      <c r="B16" s="1304">
        <v>45769</v>
      </c>
      <c r="C16" s="1305">
        <v>12029</v>
      </c>
      <c r="D16" s="1306" t="s">
        <v>1504</v>
      </c>
      <c r="E16" s="1305" t="s">
        <v>2879</v>
      </c>
      <c r="F16" s="1305">
        <v>1</v>
      </c>
      <c r="G16" s="1306" t="s">
        <v>2880</v>
      </c>
      <c r="H16" s="1307">
        <v>308511</v>
      </c>
    </row>
    <row r="17" spans="1:8" ht="15.75" x14ac:dyDescent="0.25">
      <c r="A17" s="1303">
        <v>45720</v>
      </c>
      <c r="B17" s="1304">
        <v>45769</v>
      </c>
      <c r="C17" s="1305">
        <v>12030</v>
      </c>
      <c r="D17" s="1306" t="s">
        <v>1504</v>
      </c>
      <c r="E17" s="1305" t="s">
        <v>2879</v>
      </c>
      <c r="F17" s="1305">
        <v>1</v>
      </c>
      <c r="G17" s="1306" t="s">
        <v>2880</v>
      </c>
      <c r="H17" s="1307">
        <v>308511</v>
      </c>
    </row>
    <row r="18" spans="1:8" ht="15.75" x14ac:dyDescent="0.25">
      <c r="A18" s="1303">
        <v>45720</v>
      </c>
      <c r="B18" s="1304">
        <v>45769</v>
      </c>
      <c r="C18" s="1305">
        <v>12031</v>
      </c>
      <c r="D18" s="1306" t="s">
        <v>1504</v>
      </c>
      <c r="E18" s="1305" t="s">
        <v>2879</v>
      </c>
      <c r="F18" s="1308"/>
      <c r="G18" s="1306" t="s">
        <v>2881</v>
      </c>
      <c r="H18" s="1307">
        <v>308511</v>
      </c>
    </row>
    <row r="19" spans="1:8" ht="15.75" x14ac:dyDescent="0.25">
      <c r="A19" s="1303">
        <v>45720</v>
      </c>
      <c r="B19" s="1304">
        <v>45769</v>
      </c>
      <c r="C19" s="1305">
        <v>12032</v>
      </c>
      <c r="D19" s="1306" t="s">
        <v>1504</v>
      </c>
      <c r="E19" s="1305" t="s">
        <v>2879</v>
      </c>
      <c r="F19" s="1308"/>
      <c r="G19" s="1306" t="s">
        <v>2881</v>
      </c>
      <c r="H19" s="1307">
        <v>308511</v>
      </c>
    </row>
    <row r="20" spans="1:8" ht="15.75" x14ac:dyDescent="0.25">
      <c r="A20" s="1303">
        <v>45721</v>
      </c>
      <c r="B20" s="1304">
        <v>45814</v>
      </c>
      <c r="C20" s="1305">
        <v>12069</v>
      </c>
      <c r="D20" s="1306" t="s">
        <v>1501</v>
      </c>
      <c r="E20" s="1305" t="s">
        <v>2879</v>
      </c>
      <c r="F20" s="1308"/>
      <c r="G20" s="1308" t="s">
        <v>2882</v>
      </c>
      <c r="H20" s="1307">
        <v>27289.360000000001</v>
      </c>
    </row>
    <row r="21" spans="1:8" ht="15.75" x14ac:dyDescent="0.25">
      <c r="A21" s="1303">
        <v>45721</v>
      </c>
      <c r="B21" s="1304">
        <v>45814</v>
      </c>
      <c r="C21" s="1305">
        <v>12134</v>
      </c>
      <c r="D21" s="1306" t="s">
        <v>1501</v>
      </c>
      <c r="E21" s="1305" t="s">
        <v>2879</v>
      </c>
      <c r="F21" s="1305">
        <v>1</v>
      </c>
      <c r="G21" s="1308" t="s">
        <v>2883</v>
      </c>
      <c r="H21" s="1307">
        <v>27289.360000000001</v>
      </c>
    </row>
    <row r="22" spans="1:8" ht="15.75" x14ac:dyDescent="0.25">
      <c r="A22" s="1303">
        <v>45721</v>
      </c>
      <c r="B22" s="1304">
        <v>45814</v>
      </c>
      <c r="C22" s="1305">
        <v>12135</v>
      </c>
      <c r="D22" s="1306" t="s">
        <v>1501</v>
      </c>
      <c r="E22" s="1305" t="s">
        <v>2879</v>
      </c>
      <c r="F22" s="1305">
        <v>1</v>
      </c>
      <c r="G22" s="1308" t="s">
        <v>2883</v>
      </c>
      <c r="H22" s="1307">
        <v>27289.360000000001</v>
      </c>
    </row>
    <row r="23" spans="1:8" ht="15.75" x14ac:dyDescent="0.25">
      <c r="A23" s="1303">
        <v>45721</v>
      </c>
      <c r="B23" s="1304">
        <v>45814</v>
      </c>
      <c r="C23" s="1305">
        <v>12232</v>
      </c>
      <c r="D23" s="1306" t="s">
        <v>1501</v>
      </c>
      <c r="E23" s="1305" t="s">
        <v>2879</v>
      </c>
      <c r="F23" s="1305">
        <v>1</v>
      </c>
      <c r="G23" s="1308" t="s">
        <v>2883</v>
      </c>
      <c r="H23" s="1307">
        <v>27289.35</v>
      </c>
    </row>
    <row r="24" spans="1:8" ht="15.75" x14ac:dyDescent="0.25">
      <c r="A24" s="1303">
        <v>45721</v>
      </c>
      <c r="B24" s="1304">
        <v>45814</v>
      </c>
      <c r="C24" s="1305">
        <v>12233</v>
      </c>
      <c r="D24" s="1306" t="s">
        <v>1501</v>
      </c>
      <c r="E24" s="1305" t="s">
        <v>2879</v>
      </c>
      <c r="F24" s="1305">
        <v>1</v>
      </c>
      <c r="G24" s="1308" t="s">
        <v>2883</v>
      </c>
      <c r="H24" s="1307">
        <v>27289.35</v>
      </c>
    </row>
    <row r="25" spans="1:8" ht="15.75" x14ac:dyDescent="0.25">
      <c r="A25" s="1303">
        <v>45721</v>
      </c>
      <c r="B25" s="1304">
        <v>45814</v>
      </c>
      <c r="C25" s="1305">
        <v>11979</v>
      </c>
      <c r="D25" s="1306" t="s">
        <v>1501</v>
      </c>
      <c r="E25" s="1305" t="s">
        <v>2879</v>
      </c>
      <c r="F25" s="1305">
        <v>1</v>
      </c>
      <c r="G25" s="1308" t="s">
        <v>2883</v>
      </c>
      <c r="H25" s="1307">
        <v>27289.35</v>
      </c>
    </row>
    <row r="26" spans="1:8" ht="15.75" x14ac:dyDescent="0.25">
      <c r="A26" s="1303">
        <v>45721</v>
      </c>
      <c r="B26" s="1304">
        <v>45814</v>
      </c>
      <c r="C26" s="1305">
        <v>11978</v>
      </c>
      <c r="D26" s="1306" t="s">
        <v>1501</v>
      </c>
      <c r="E26" s="1305" t="s">
        <v>2879</v>
      </c>
      <c r="F26" s="1305">
        <v>1</v>
      </c>
      <c r="G26" s="1308" t="s">
        <v>2883</v>
      </c>
      <c r="H26" s="1307">
        <v>27289.35</v>
      </c>
    </row>
    <row r="27" spans="1:8" ht="15.75" x14ac:dyDescent="0.25">
      <c r="A27" s="1303">
        <v>45721</v>
      </c>
      <c r="B27" s="1304">
        <v>45814</v>
      </c>
      <c r="C27" s="1305">
        <v>11977</v>
      </c>
      <c r="D27" s="1306" t="s">
        <v>1501</v>
      </c>
      <c r="E27" s="1305" t="s">
        <v>2879</v>
      </c>
      <c r="F27" s="1308"/>
      <c r="G27" s="1308" t="s">
        <v>2884</v>
      </c>
      <c r="H27" s="1307">
        <v>27289.35</v>
      </c>
    </row>
    <row r="28" spans="1:8" ht="15.75" x14ac:dyDescent="0.25">
      <c r="A28" s="1303">
        <v>45721</v>
      </c>
      <c r="B28" s="1304">
        <v>45814</v>
      </c>
      <c r="C28" s="1305">
        <v>11976</v>
      </c>
      <c r="D28" s="1306" t="s">
        <v>1501</v>
      </c>
      <c r="E28" s="1305" t="s">
        <v>2879</v>
      </c>
      <c r="F28" s="1308"/>
      <c r="G28" s="1308" t="s">
        <v>2885</v>
      </c>
      <c r="H28" s="1307">
        <v>27289.35</v>
      </c>
    </row>
    <row r="29" spans="1:8" ht="15.75" x14ac:dyDescent="0.25">
      <c r="A29" s="1303">
        <v>45721</v>
      </c>
      <c r="B29" s="1304">
        <v>45814</v>
      </c>
      <c r="C29" s="1305">
        <v>11975</v>
      </c>
      <c r="D29" s="1306" t="s">
        <v>1501</v>
      </c>
      <c r="E29" s="1305" t="s">
        <v>2879</v>
      </c>
      <c r="F29" s="1308"/>
      <c r="G29" s="1308" t="s">
        <v>2886</v>
      </c>
      <c r="H29" s="1307">
        <v>27289.35</v>
      </c>
    </row>
    <row r="30" spans="1:8" ht="15.75" x14ac:dyDescent="0.25">
      <c r="A30" s="1303">
        <v>45728</v>
      </c>
      <c r="B30" s="1304">
        <v>45768</v>
      </c>
      <c r="C30" s="1305">
        <v>12064</v>
      </c>
      <c r="D30" s="1306" t="s">
        <v>1460</v>
      </c>
      <c r="E30" s="1305" t="s">
        <v>2879</v>
      </c>
      <c r="F30" s="1308"/>
      <c r="G30" s="1308" t="s">
        <v>2887</v>
      </c>
      <c r="H30" s="1307">
        <v>85000</v>
      </c>
    </row>
    <row r="31" spans="1:8" ht="15.75" x14ac:dyDescent="0.25">
      <c r="A31" s="1303">
        <v>45728</v>
      </c>
      <c r="B31" s="1304">
        <v>45768</v>
      </c>
      <c r="C31" s="1305">
        <v>12068</v>
      </c>
      <c r="D31" s="1306" t="s">
        <v>1460</v>
      </c>
      <c r="E31" s="1305" t="s">
        <v>2879</v>
      </c>
      <c r="F31" s="1308"/>
      <c r="G31" s="1308" t="s">
        <v>2887</v>
      </c>
      <c r="H31" s="1307">
        <v>85000</v>
      </c>
    </row>
    <row r="32" spans="1:8" ht="15.75" x14ac:dyDescent="0.25">
      <c r="A32" s="1303">
        <v>45728</v>
      </c>
      <c r="B32" s="1304">
        <v>45768</v>
      </c>
      <c r="C32" s="1305">
        <v>12063</v>
      </c>
      <c r="D32" s="1308" t="s">
        <v>1462</v>
      </c>
      <c r="E32" s="1305" t="s">
        <v>2879</v>
      </c>
      <c r="F32" s="1308"/>
      <c r="G32" s="1308" t="s">
        <v>2887</v>
      </c>
      <c r="H32" s="1307">
        <v>98881.19</v>
      </c>
    </row>
    <row r="33" spans="1:8" ht="15.75" x14ac:dyDescent="0.25">
      <c r="A33" s="1303">
        <v>45728</v>
      </c>
      <c r="B33" s="1304">
        <v>45768</v>
      </c>
      <c r="C33" s="1305">
        <v>12066</v>
      </c>
      <c r="D33" s="1308" t="s">
        <v>1462</v>
      </c>
      <c r="E33" s="1305" t="s">
        <v>2879</v>
      </c>
      <c r="F33" s="1308"/>
      <c r="G33" s="1308" t="s">
        <v>2887</v>
      </c>
      <c r="H33" s="1307">
        <v>98881.19</v>
      </c>
    </row>
    <row r="34" spans="1:8" ht="15.75" x14ac:dyDescent="0.25">
      <c r="A34" s="1303">
        <v>45728</v>
      </c>
      <c r="B34" s="1304">
        <v>45768</v>
      </c>
      <c r="C34" s="1305">
        <v>12067</v>
      </c>
      <c r="D34" s="1308" t="s">
        <v>1463</v>
      </c>
      <c r="E34" s="1305" t="s">
        <v>2879</v>
      </c>
      <c r="F34" s="1308"/>
      <c r="G34" s="1308" t="s">
        <v>2887</v>
      </c>
      <c r="H34" s="1307">
        <v>50000.71</v>
      </c>
    </row>
    <row r="35" spans="1:8" ht="15.75" x14ac:dyDescent="0.25">
      <c r="A35" s="1303">
        <v>45728</v>
      </c>
      <c r="B35" s="1304">
        <v>45768</v>
      </c>
      <c r="C35" s="1305">
        <v>12065</v>
      </c>
      <c r="D35" s="1308" t="s">
        <v>1463</v>
      </c>
      <c r="E35" s="1305" t="s">
        <v>2879</v>
      </c>
      <c r="F35" s="1308"/>
      <c r="G35" s="1308" t="s">
        <v>2887</v>
      </c>
      <c r="H35" s="1307">
        <v>50000.71</v>
      </c>
    </row>
    <row r="36" spans="1:8" ht="15.75" x14ac:dyDescent="0.25">
      <c r="A36" s="1303">
        <v>45728</v>
      </c>
      <c r="B36" s="1304">
        <v>45768</v>
      </c>
      <c r="C36" s="1305">
        <v>12045</v>
      </c>
      <c r="D36" s="1306" t="s">
        <v>933</v>
      </c>
      <c r="E36" s="1305" t="s">
        <v>2879</v>
      </c>
      <c r="F36" s="1308"/>
      <c r="G36" s="1308" t="s">
        <v>2887</v>
      </c>
      <c r="H36" s="1307">
        <v>28979.99</v>
      </c>
    </row>
    <row r="37" spans="1:8" ht="15.75" x14ac:dyDescent="0.25">
      <c r="A37" s="1303">
        <v>45728</v>
      </c>
      <c r="B37" s="1304">
        <v>45768</v>
      </c>
      <c r="C37" s="1305">
        <v>12057</v>
      </c>
      <c r="D37" s="1306" t="s">
        <v>933</v>
      </c>
      <c r="E37" s="1305" t="s">
        <v>2879</v>
      </c>
      <c r="F37" s="1308"/>
      <c r="G37" s="1308" t="s">
        <v>2887</v>
      </c>
      <c r="H37" s="1307">
        <v>28979.99</v>
      </c>
    </row>
    <row r="38" spans="1:8" ht="15.75" x14ac:dyDescent="0.25">
      <c r="A38" s="1303">
        <v>45728</v>
      </c>
      <c r="B38" s="1304">
        <v>45768</v>
      </c>
      <c r="C38" s="1305">
        <v>12051</v>
      </c>
      <c r="D38" s="1306" t="s">
        <v>933</v>
      </c>
      <c r="E38" s="1305" t="s">
        <v>2879</v>
      </c>
      <c r="F38" s="1308"/>
      <c r="G38" s="1308" t="s">
        <v>2887</v>
      </c>
      <c r="H38" s="1307">
        <v>28979.99</v>
      </c>
    </row>
    <row r="39" spans="1:8" ht="15.75" x14ac:dyDescent="0.25">
      <c r="A39" s="1303">
        <v>45728</v>
      </c>
      <c r="B39" s="1304">
        <v>45768</v>
      </c>
      <c r="C39" s="1305">
        <v>12058</v>
      </c>
      <c r="D39" s="1306" t="s">
        <v>933</v>
      </c>
      <c r="E39" s="1305" t="s">
        <v>2879</v>
      </c>
      <c r="F39" s="1308"/>
      <c r="G39" s="1308" t="s">
        <v>2887</v>
      </c>
      <c r="H39" s="1307">
        <v>28979.99</v>
      </c>
    </row>
    <row r="40" spans="1:8" ht="15.75" x14ac:dyDescent="0.25">
      <c r="A40" s="1303">
        <v>45728</v>
      </c>
      <c r="B40" s="1304">
        <v>45768</v>
      </c>
      <c r="C40" s="1305">
        <v>12054</v>
      </c>
      <c r="D40" s="1306" t="s">
        <v>933</v>
      </c>
      <c r="E40" s="1305" t="s">
        <v>2879</v>
      </c>
      <c r="F40" s="1308"/>
      <c r="G40" s="1308" t="s">
        <v>2887</v>
      </c>
      <c r="H40" s="1307">
        <v>28979.99</v>
      </c>
    </row>
    <row r="41" spans="1:8" ht="15.75" x14ac:dyDescent="0.25">
      <c r="A41" s="1303">
        <v>45728</v>
      </c>
      <c r="B41" s="1304">
        <v>45768</v>
      </c>
      <c r="C41" s="1305">
        <v>12060</v>
      </c>
      <c r="D41" s="1306" t="s">
        <v>933</v>
      </c>
      <c r="E41" s="1305" t="s">
        <v>2879</v>
      </c>
      <c r="F41" s="1308"/>
      <c r="G41" s="1308" t="s">
        <v>2887</v>
      </c>
      <c r="H41" s="1307">
        <v>28979.99</v>
      </c>
    </row>
    <row r="42" spans="1:8" ht="15.75" x14ac:dyDescent="0.25">
      <c r="A42" s="1303">
        <v>45728</v>
      </c>
      <c r="B42" s="1304">
        <v>45768</v>
      </c>
      <c r="C42" s="1305">
        <v>12048</v>
      </c>
      <c r="D42" s="1306" t="s">
        <v>933</v>
      </c>
      <c r="E42" s="1305" t="s">
        <v>2879</v>
      </c>
      <c r="F42" s="1308"/>
      <c r="G42" s="1308" t="s">
        <v>2887</v>
      </c>
      <c r="H42" s="1307">
        <v>28979.99</v>
      </c>
    </row>
    <row r="43" spans="1:8" ht="15.75" x14ac:dyDescent="0.25">
      <c r="A43" s="1303">
        <v>45728</v>
      </c>
      <c r="B43" s="1304">
        <v>45768</v>
      </c>
      <c r="C43" s="1305">
        <v>12052</v>
      </c>
      <c r="D43" s="1306" t="s">
        <v>933</v>
      </c>
      <c r="E43" s="1305" t="s">
        <v>2879</v>
      </c>
      <c r="F43" s="1308"/>
      <c r="G43" s="1308" t="s">
        <v>2887</v>
      </c>
      <c r="H43" s="1307">
        <v>28979.99</v>
      </c>
    </row>
    <row r="44" spans="1:8" ht="15.75" x14ac:dyDescent="0.25">
      <c r="A44" s="1303">
        <v>45728</v>
      </c>
      <c r="B44" s="1304">
        <v>45768</v>
      </c>
      <c r="C44" s="1305">
        <v>12043</v>
      </c>
      <c r="D44" s="1306" t="s">
        <v>933</v>
      </c>
      <c r="E44" s="1305" t="s">
        <v>2879</v>
      </c>
      <c r="F44" s="1308"/>
      <c r="G44" s="1308" t="s">
        <v>2887</v>
      </c>
      <c r="H44" s="1307">
        <v>28979.99</v>
      </c>
    </row>
    <row r="45" spans="1:8" ht="15.75" x14ac:dyDescent="0.25">
      <c r="A45" s="1303">
        <v>45728</v>
      </c>
      <c r="B45" s="1304">
        <v>45768</v>
      </c>
      <c r="C45" s="1305">
        <v>12056</v>
      </c>
      <c r="D45" s="1306" t="s">
        <v>933</v>
      </c>
      <c r="E45" s="1305" t="s">
        <v>2879</v>
      </c>
      <c r="F45" s="1308"/>
      <c r="G45" s="1308" t="s">
        <v>2887</v>
      </c>
      <c r="H45" s="1307">
        <v>28979.99</v>
      </c>
    </row>
    <row r="46" spans="1:8" ht="15.75" x14ac:dyDescent="0.25">
      <c r="A46" s="1303">
        <v>45728</v>
      </c>
      <c r="B46" s="1304">
        <v>45768</v>
      </c>
      <c r="C46" s="1305">
        <v>12049</v>
      </c>
      <c r="D46" s="1306" t="s">
        <v>933</v>
      </c>
      <c r="E46" s="1305" t="s">
        <v>2879</v>
      </c>
      <c r="F46" s="1308"/>
      <c r="G46" s="1308" t="s">
        <v>2887</v>
      </c>
      <c r="H46" s="1307">
        <v>28979.98</v>
      </c>
    </row>
    <row r="47" spans="1:8" ht="15.75" x14ac:dyDescent="0.25">
      <c r="A47" s="1303">
        <v>45728</v>
      </c>
      <c r="B47" s="1304">
        <v>45768</v>
      </c>
      <c r="C47" s="1305">
        <v>12041</v>
      </c>
      <c r="D47" s="1308" t="s">
        <v>1464</v>
      </c>
      <c r="E47" s="1305" t="s">
        <v>2879</v>
      </c>
      <c r="F47" s="1308"/>
      <c r="G47" s="1308" t="s">
        <v>2887</v>
      </c>
      <c r="H47" s="1307">
        <v>18000</v>
      </c>
    </row>
    <row r="48" spans="1:8" ht="15.75" x14ac:dyDescent="0.25">
      <c r="A48" s="1303">
        <v>45728</v>
      </c>
      <c r="B48" s="1304">
        <v>45768</v>
      </c>
      <c r="C48" s="1305">
        <v>12042</v>
      </c>
      <c r="D48" s="1308" t="s">
        <v>1464</v>
      </c>
      <c r="E48" s="1305" t="s">
        <v>2879</v>
      </c>
      <c r="F48" s="1308"/>
      <c r="G48" s="1308" t="s">
        <v>2887</v>
      </c>
      <c r="H48" s="1307">
        <v>18000</v>
      </c>
    </row>
    <row r="49" spans="1:8" ht="15.75" x14ac:dyDescent="0.25">
      <c r="A49" s="1303">
        <v>45728</v>
      </c>
      <c r="B49" s="1304">
        <v>45768</v>
      </c>
      <c r="C49" s="1305">
        <v>12046</v>
      </c>
      <c r="D49" s="1308" t="s">
        <v>1464</v>
      </c>
      <c r="E49" s="1305" t="s">
        <v>2879</v>
      </c>
      <c r="F49" s="1308"/>
      <c r="G49" s="1308" t="s">
        <v>2887</v>
      </c>
      <c r="H49" s="1307">
        <v>18000</v>
      </c>
    </row>
    <row r="50" spans="1:8" ht="15.75" x14ac:dyDescent="0.25">
      <c r="A50" s="1303">
        <v>45728</v>
      </c>
      <c r="B50" s="1304">
        <v>45768</v>
      </c>
      <c r="C50" s="1305">
        <v>12059</v>
      </c>
      <c r="D50" s="1308" t="s">
        <v>1464</v>
      </c>
      <c r="E50" s="1305" t="s">
        <v>2879</v>
      </c>
      <c r="F50" s="1308"/>
      <c r="G50" s="1308" t="s">
        <v>2887</v>
      </c>
      <c r="H50" s="1307">
        <v>18000</v>
      </c>
    </row>
    <row r="51" spans="1:8" ht="15.75" x14ac:dyDescent="0.25">
      <c r="A51" s="1303">
        <v>45728</v>
      </c>
      <c r="B51" s="1304">
        <v>45768</v>
      </c>
      <c r="C51" s="1305">
        <v>12062</v>
      </c>
      <c r="D51" s="1308" t="s">
        <v>1464</v>
      </c>
      <c r="E51" s="1305" t="s">
        <v>2879</v>
      </c>
      <c r="F51" s="1308"/>
      <c r="G51" s="1308" t="s">
        <v>2887</v>
      </c>
      <c r="H51" s="1307">
        <v>18000</v>
      </c>
    </row>
    <row r="52" spans="1:8" ht="15.75" x14ac:dyDescent="0.25">
      <c r="A52" s="1303">
        <v>45728</v>
      </c>
      <c r="B52" s="1304">
        <v>45768</v>
      </c>
      <c r="C52" s="1305">
        <v>12061</v>
      </c>
      <c r="D52" s="1308" t="s">
        <v>1464</v>
      </c>
      <c r="E52" s="1305" t="s">
        <v>2879</v>
      </c>
      <c r="F52" s="1308"/>
      <c r="G52" s="1308" t="s">
        <v>2887</v>
      </c>
      <c r="H52" s="1307">
        <v>18000</v>
      </c>
    </row>
    <row r="53" spans="1:8" ht="15.75" x14ac:dyDescent="0.25">
      <c r="A53" s="1303">
        <v>45728</v>
      </c>
      <c r="B53" s="1304">
        <v>45768</v>
      </c>
      <c r="C53" s="1305">
        <v>12047</v>
      </c>
      <c r="D53" s="1308" t="s">
        <v>1464</v>
      </c>
      <c r="E53" s="1305" t="s">
        <v>2879</v>
      </c>
      <c r="F53" s="1308"/>
      <c r="G53" s="1308" t="s">
        <v>2887</v>
      </c>
      <c r="H53" s="1307">
        <v>18000</v>
      </c>
    </row>
    <row r="54" spans="1:8" ht="15.75" x14ac:dyDescent="0.25">
      <c r="A54" s="1303">
        <v>45728</v>
      </c>
      <c r="B54" s="1304">
        <v>45768</v>
      </c>
      <c r="C54" s="1305">
        <v>12053</v>
      </c>
      <c r="D54" s="1308" t="s">
        <v>1464</v>
      </c>
      <c r="E54" s="1305" t="s">
        <v>2879</v>
      </c>
      <c r="F54" s="1308"/>
      <c r="G54" s="1308" t="s">
        <v>2887</v>
      </c>
      <c r="H54" s="1307">
        <v>18000</v>
      </c>
    </row>
    <row r="55" spans="1:8" ht="15.75" x14ac:dyDescent="0.25">
      <c r="A55" s="1303">
        <v>45728</v>
      </c>
      <c r="B55" s="1304">
        <v>45768</v>
      </c>
      <c r="C55" s="1305">
        <v>12044</v>
      </c>
      <c r="D55" s="1308" t="s">
        <v>1464</v>
      </c>
      <c r="E55" s="1305" t="s">
        <v>2879</v>
      </c>
      <c r="F55" s="1308"/>
      <c r="G55" s="1308" t="s">
        <v>2887</v>
      </c>
      <c r="H55" s="1307">
        <v>18000</v>
      </c>
    </row>
    <row r="56" spans="1:8" ht="15.75" x14ac:dyDescent="0.25">
      <c r="A56" s="1303">
        <v>45728</v>
      </c>
      <c r="B56" s="1304">
        <v>45768</v>
      </c>
      <c r="C56" s="1305">
        <v>12055</v>
      </c>
      <c r="D56" s="1308" t="s">
        <v>1464</v>
      </c>
      <c r="E56" s="1305" t="s">
        <v>2879</v>
      </c>
      <c r="F56" s="1308"/>
      <c r="G56" s="1308" t="s">
        <v>2887</v>
      </c>
      <c r="H56" s="1307">
        <v>18000</v>
      </c>
    </row>
    <row r="57" spans="1:8" ht="15.75" x14ac:dyDescent="0.25">
      <c r="A57" s="1303">
        <v>45728</v>
      </c>
      <c r="B57" s="1304">
        <v>45768</v>
      </c>
      <c r="C57" s="1305">
        <v>12050</v>
      </c>
      <c r="D57" s="1308" t="s">
        <v>1464</v>
      </c>
      <c r="E57" s="1305" t="s">
        <v>2879</v>
      </c>
      <c r="F57" s="1308"/>
      <c r="G57" s="1308" t="s">
        <v>2887</v>
      </c>
      <c r="H57" s="1307">
        <v>18000</v>
      </c>
    </row>
    <row r="58" spans="1:8" ht="15.75" x14ac:dyDescent="0.25">
      <c r="A58" s="1303">
        <v>45728</v>
      </c>
      <c r="B58" s="1304">
        <v>45768</v>
      </c>
      <c r="C58" s="1305">
        <v>12136</v>
      </c>
      <c r="D58" s="1308" t="s">
        <v>1465</v>
      </c>
      <c r="E58" s="1305" t="s">
        <v>2879</v>
      </c>
      <c r="F58" s="1308"/>
      <c r="G58" s="1308" t="s">
        <v>2887</v>
      </c>
      <c r="H58" s="1307">
        <v>31395.08</v>
      </c>
    </row>
    <row r="59" spans="1:8" ht="15.75" x14ac:dyDescent="0.25">
      <c r="A59" s="1303">
        <v>45728</v>
      </c>
      <c r="B59" s="1304">
        <v>45768</v>
      </c>
      <c r="C59" s="1305">
        <v>12137</v>
      </c>
      <c r="D59" s="1308" t="s">
        <v>1465</v>
      </c>
      <c r="E59" s="1305" t="s">
        <v>2879</v>
      </c>
      <c r="F59" s="1308"/>
      <c r="G59" s="1308" t="s">
        <v>2887</v>
      </c>
      <c r="H59" s="1307">
        <v>31395.08</v>
      </c>
    </row>
    <row r="60" spans="1:8" ht="15.75" x14ac:dyDescent="0.25">
      <c r="A60" s="1303">
        <v>45728</v>
      </c>
      <c r="B60" s="1304">
        <v>45768</v>
      </c>
      <c r="C60" s="1305">
        <v>12138</v>
      </c>
      <c r="D60" s="1308" t="s">
        <v>1466</v>
      </c>
      <c r="E60" s="1305" t="s">
        <v>2879</v>
      </c>
      <c r="F60" s="1308"/>
      <c r="G60" s="1308" t="s">
        <v>2887</v>
      </c>
      <c r="H60" s="1307">
        <v>31395.08</v>
      </c>
    </row>
    <row r="61" spans="1:8" ht="15.75" x14ac:dyDescent="0.25">
      <c r="A61" s="1303">
        <v>45728</v>
      </c>
      <c r="B61" s="1304">
        <v>45768</v>
      </c>
      <c r="C61" s="1305">
        <v>12139</v>
      </c>
      <c r="D61" s="1308" t="s">
        <v>1466</v>
      </c>
      <c r="E61" s="1305" t="s">
        <v>2879</v>
      </c>
      <c r="F61" s="1308"/>
      <c r="G61" s="1308" t="s">
        <v>2887</v>
      </c>
      <c r="H61" s="1307">
        <v>31395.08</v>
      </c>
    </row>
    <row r="62" spans="1:8" ht="15.75" x14ac:dyDescent="0.25">
      <c r="A62" s="1303">
        <v>45728</v>
      </c>
      <c r="B62" s="1304">
        <v>45768</v>
      </c>
      <c r="C62" s="1305">
        <v>12140</v>
      </c>
      <c r="D62" s="1308" t="s">
        <v>1466</v>
      </c>
      <c r="E62" s="1305" t="s">
        <v>2879</v>
      </c>
      <c r="F62" s="1308"/>
      <c r="G62" s="1308" t="s">
        <v>2887</v>
      </c>
      <c r="H62" s="1307">
        <v>31395.08</v>
      </c>
    </row>
    <row r="63" spans="1:8" ht="15.75" x14ac:dyDescent="0.25">
      <c r="A63" s="1303">
        <v>45728</v>
      </c>
      <c r="B63" s="1304">
        <v>45768</v>
      </c>
      <c r="C63" s="1305">
        <v>12141</v>
      </c>
      <c r="D63" s="1308" t="s">
        <v>1466</v>
      </c>
      <c r="E63" s="1305" t="s">
        <v>2879</v>
      </c>
      <c r="F63" s="1308"/>
      <c r="G63" s="1308" t="s">
        <v>2887</v>
      </c>
      <c r="H63" s="1307">
        <v>31395.08</v>
      </c>
    </row>
    <row r="64" spans="1:8" ht="15.75" x14ac:dyDescent="0.25">
      <c r="A64" s="1303">
        <v>45728</v>
      </c>
      <c r="B64" s="1304">
        <v>45768</v>
      </c>
      <c r="C64" s="1305">
        <v>12142</v>
      </c>
      <c r="D64" s="1308" t="s">
        <v>1466</v>
      </c>
      <c r="E64" s="1305" t="s">
        <v>2879</v>
      </c>
      <c r="F64" s="1308"/>
      <c r="G64" s="1308" t="s">
        <v>2887</v>
      </c>
      <c r="H64" s="1307">
        <v>31395.08</v>
      </c>
    </row>
    <row r="65" spans="1:8" ht="15.75" x14ac:dyDescent="0.25">
      <c r="A65" s="1303">
        <v>45728</v>
      </c>
      <c r="B65" s="1304">
        <v>45768</v>
      </c>
      <c r="C65" s="1305">
        <v>12143</v>
      </c>
      <c r="D65" s="1308" t="s">
        <v>1466</v>
      </c>
      <c r="E65" s="1305" t="s">
        <v>2879</v>
      </c>
      <c r="F65" s="1308"/>
      <c r="G65" s="1308" t="s">
        <v>2887</v>
      </c>
      <c r="H65" s="1307">
        <v>31395.08</v>
      </c>
    </row>
    <row r="66" spans="1:8" ht="15.75" x14ac:dyDescent="0.25">
      <c r="A66" s="1303">
        <v>45728</v>
      </c>
      <c r="B66" s="1304">
        <v>45768</v>
      </c>
      <c r="C66" s="1305">
        <v>12144</v>
      </c>
      <c r="D66" s="1308" t="s">
        <v>1466</v>
      </c>
      <c r="E66" s="1305" t="s">
        <v>2879</v>
      </c>
      <c r="F66" s="1308"/>
      <c r="G66" s="1308" t="s">
        <v>2887</v>
      </c>
      <c r="H66" s="1307">
        <v>31395.08</v>
      </c>
    </row>
    <row r="67" spans="1:8" ht="15.75" x14ac:dyDescent="0.25">
      <c r="A67" s="1303">
        <v>45728</v>
      </c>
      <c r="B67" s="1304">
        <v>45768</v>
      </c>
      <c r="C67" s="1305">
        <v>12145</v>
      </c>
      <c r="D67" s="1308" t="s">
        <v>1466</v>
      </c>
      <c r="E67" s="1305" t="s">
        <v>2879</v>
      </c>
      <c r="F67" s="1308"/>
      <c r="G67" s="1308" t="s">
        <v>2887</v>
      </c>
      <c r="H67" s="1307">
        <v>31395.08</v>
      </c>
    </row>
    <row r="68" spans="1:8" ht="15.75" x14ac:dyDescent="0.25">
      <c r="A68" s="1303">
        <v>45728</v>
      </c>
      <c r="B68" s="1304">
        <v>45768</v>
      </c>
      <c r="C68" s="1305">
        <v>12146</v>
      </c>
      <c r="D68" s="1308" t="s">
        <v>1466</v>
      </c>
      <c r="E68" s="1305" t="s">
        <v>2879</v>
      </c>
      <c r="F68" s="1308"/>
      <c r="G68" s="1308" t="s">
        <v>2887</v>
      </c>
      <c r="H68" s="1307">
        <v>31395.08</v>
      </c>
    </row>
    <row r="69" spans="1:8" ht="15.75" x14ac:dyDescent="0.25">
      <c r="A69" s="1303">
        <v>45728</v>
      </c>
      <c r="B69" s="1304">
        <v>45768</v>
      </c>
      <c r="C69" s="1305">
        <v>12147</v>
      </c>
      <c r="D69" s="1308" t="s">
        <v>1466</v>
      </c>
      <c r="E69" s="1305" t="s">
        <v>2879</v>
      </c>
      <c r="F69" s="1308"/>
      <c r="G69" s="1308" t="s">
        <v>2887</v>
      </c>
      <c r="H69" s="1307">
        <v>31395.08</v>
      </c>
    </row>
    <row r="70" spans="1:8" ht="15.75" x14ac:dyDescent="0.25">
      <c r="A70" s="1303">
        <v>45728</v>
      </c>
      <c r="B70" s="1304">
        <v>45768</v>
      </c>
      <c r="C70" s="1305">
        <v>12148</v>
      </c>
      <c r="D70" s="1308" t="s">
        <v>1466</v>
      </c>
      <c r="E70" s="1305" t="s">
        <v>2879</v>
      </c>
      <c r="F70" s="1308"/>
      <c r="G70" s="1308" t="s">
        <v>2887</v>
      </c>
      <c r="H70" s="1307">
        <v>31395.08</v>
      </c>
    </row>
    <row r="71" spans="1:8" ht="15.75" x14ac:dyDescent="0.25">
      <c r="A71" s="1303">
        <v>45728</v>
      </c>
      <c r="B71" s="1304">
        <v>45768</v>
      </c>
      <c r="C71" s="1305">
        <v>12149</v>
      </c>
      <c r="D71" s="1308" t="s">
        <v>1466</v>
      </c>
      <c r="E71" s="1305" t="s">
        <v>2879</v>
      </c>
      <c r="F71" s="1308"/>
      <c r="G71" s="1308" t="s">
        <v>2887</v>
      </c>
      <c r="H71" s="1307">
        <v>31395.08</v>
      </c>
    </row>
    <row r="72" spans="1:8" ht="15.75" x14ac:dyDescent="0.25">
      <c r="A72" s="1303">
        <v>45728</v>
      </c>
      <c r="B72" s="1304">
        <v>45768</v>
      </c>
      <c r="C72" s="1305">
        <v>12150</v>
      </c>
      <c r="D72" s="1308" t="s">
        <v>1466</v>
      </c>
      <c r="E72" s="1305" t="s">
        <v>2879</v>
      </c>
      <c r="F72" s="1308"/>
      <c r="G72" s="1308" t="s">
        <v>2887</v>
      </c>
      <c r="H72" s="1307">
        <v>31395.08</v>
      </c>
    </row>
    <row r="73" spans="1:8" ht="15.75" x14ac:dyDescent="0.25">
      <c r="A73" s="1303">
        <v>45734</v>
      </c>
      <c r="B73" s="1304">
        <v>45807</v>
      </c>
      <c r="C73" s="1305">
        <v>12157</v>
      </c>
      <c r="D73" s="1308" t="s">
        <v>2888</v>
      </c>
      <c r="E73" s="1305" t="s">
        <v>2879</v>
      </c>
      <c r="F73" s="1308"/>
      <c r="G73" s="1308" t="s">
        <v>2889</v>
      </c>
      <c r="H73" s="1307">
        <v>24803.599999999999</v>
      </c>
    </row>
    <row r="74" spans="1:8" ht="15.75" x14ac:dyDescent="0.25">
      <c r="A74" s="1303">
        <v>45734</v>
      </c>
      <c r="B74" s="1304">
        <v>45807</v>
      </c>
      <c r="C74" s="1305">
        <v>12165</v>
      </c>
      <c r="D74" s="1308" t="s">
        <v>2888</v>
      </c>
      <c r="E74" s="1305" t="s">
        <v>2879</v>
      </c>
      <c r="F74" s="1308"/>
      <c r="G74" s="1308" t="s">
        <v>2890</v>
      </c>
      <c r="H74" s="1307">
        <v>24803.599999999999</v>
      </c>
    </row>
    <row r="75" spans="1:8" ht="15.75" x14ac:dyDescent="0.25">
      <c r="A75" s="1303">
        <v>45734</v>
      </c>
      <c r="B75" s="1304">
        <v>45807</v>
      </c>
      <c r="C75" s="1305">
        <v>12166</v>
      </c>
      <c r="D75" s="1308" t="s">
        <v>2888</v>
      </c>
      <c r="E75" s="1305" t="s">
        <v>2879</v>
      </c>
      <c r="F75" s="1308"/>
      <c r="G75" s="1308" t="s">
        <v>2890</v>
      </c>
      <c r="H75" s="1307">
        <v>24803.599999999999</v>
      </c>
    </row>
    <row r="76" spans="1:8" ht="15.75" x14ac:dyDescent="0.25">
      <c r="A76" s="1303">
        <v>45734</v>
      </c>
      <c r="B76" s="1304">
        <v>45807</v>
      </c>
      <c r="C76" s="1305">
        <v>12167</v>
      </c>
      <c r="D76" s="1308" t="s">
        <v>2888</v>
      </c>
      <c r="E76" s="1305" t="s">
        <v>2879</v>
      </c>
      <c r="F76" s="1308"/>
      <c r="G76" s="1308" t="s">
        <v>2890</v>
      </c>
      <c r="H76" s="1307">
        <v>24803.599999999999</v>
      </c>
    </row>
    <row r="77" spans="1:8" ht="15.75" x14ac:dyDescent="0.25">
      <c r="A77" s="1303">
        <v>45734</v>
      </c>
      <c r="B77" s="1304">
        <v>45807</v>
      </c>
      <c r="C77" s="1305">
        <v>12168</v>
      </c>
      <c r="D77" s="1308" t="s">
        <v>2888</v>
      </c>
      <c r="E77" s="1305" t="s">
        <v>2879</v>
      </c>
      <c r="F77" s="1308"/>
      <c r="G77" s="1308" t="s">
        <v>2890</v>
      </c>
      <c r="H77" s="1307">
        <v>24803.599999999999</v>
      </c>
    </row>
    <row r="78" spans="1:8" ht="15.75" x14ac:dyDescent="0.25">
      <c r="A78" s="1303">
        <v>45734</v>
      </c>
      <c r="B78" s="1304">
        <v>45807</v>
      </c>
      <c r="C78" s="1305">
        <v>12169</v>
      </c>
      <c r="D78" s="1308" t="s">
        <v>2888</v>
      </c>
      <c r="E78" s="1305" t="s">
        <v>2879</v>
      </c>
      <c r="F78" s="1308"/>
      <c r="G78" s="1308" t="s">
        <v>2890</v>
      </c>
      <c r="H78" s="1307">
        <v>24803.599999999999</v>
      </c>
    </row>
    <row r="79" spans="1:8" ht="15.75" x14ac:dyDescent="0.25">
      <c r="A79" s="1303">
        <v>45734</v>
      </c>
      <c r="B79" s="1304">
        <v>45807</v>
      </c>
      <c r="C79" s="1305">
        <v>12170</v>
      </c>
      <c r="D79" s="1308" t="s">
        <v>2888</v>
      </c>
      <c r="E79" s="1305" t="s">
        <v>2879</v>
      </c>
      <c r="F79" s="1308"/>
      <c r="G79" s="1308" t="s">
        <v>2890</v>
      </c>
      <c r="H79" s="1307">
        <v>24803.599999999999</v>
      </c>
    </row>
    <row r="80" spans="1:8" ht="15.75" x14ac:dyDescent="0.25">
      <c r="A80" s="1303">
        <v>45734</v>
      </c>
      <c r="B80" s="1304">
        <v>45807</v>
      </c>
      <c r="C80" s="1305">
        <v>12171</v>
      </c>
      <c r="D80" s="1308" t="s">
        <v>2888</v>
      </c>
      <c r="E80" s="1305" t="s">
        <v>2879</v>
      </c>
      <c r="F80" s="1308"/>
      <c r="G80" s="1308" t="s">
        <v>2890</v>
      </c>
      <c r="H80" s="1307">
        <v>24803.599999999999</v>
      </c>
    </row>
    <row r="81" spans="1:8" ht="15.75" x14ac:dyDescent="0.25">
      <c r="A81" s="1303">
        <v>45734</v>
      </c>
      <c r="B81" s="1304">
        <v>45807</v>
      </c>
      <c r="C81" s="1305">
        <v>12106</v>
      </c>
      <c r="D81" s="1308" t="s">
        <v>2891</v>
      </c>
      <c r="E81" s="1305" t="s">
        <v>2879</v>
      </c>
      <c r="F81" s="1308"/>
      <c r="G81" s="1306" t="s">
        <v>2892</v>
      </c>
      <c r="H81" s="1307">
        <v>17523</v>
      </c>
    </row>
    <row r="82" spans="1:8" ht="15.75" x14ac:dyDescent="0.25">
      <c r="A82" s="1303">
        <v>45734</v>
      </c>
      <c r="B82" s="1304">
        <v>45807</v>
      </c>
      <c r="C82" s="1305">
        <v>12107</v>
      </c>
      <c r="D82" s="1308" t="s">
        <v>2891</v>
      </c>
      <c r="E82" s="1305" t="s">
        <v>2879</v>
      </c>
      <c r="F82" s="1308"/>
      <c r="G82" s="1308" t="s">
        <v>2893</v>
      </c>
      <c r="H82" s="1307">
        <v>17523</v>
      </c>
    </row>
    <row r="83" spans="1:8" ht="15.75" x14ac:dyDescent="0.25">
      <c r="A83" s="1303">
        <v>45734</v>
      </c>
      <c r="B83" s="1304">
        <v>45807</v>
      </c>
      <c r="C83" s="1305">
        <v>12108</v>
      </c>
      <c r="D83" s="1308" t="s">
        <v>2891</v>
      </c>
      <c r="E83" s="1305" t="s">
        <v>2879</v>
      </c>
      <c r="F83" s="1305">
        <v>1</v>
      </c>
      <c r="G83" s="1309"/>
      <c r="H83" s="1307">
        <v>17523</v>
      </c>
    </row>
    <row r="84" spans="1:8" ht="15.75" x14ac:dyDescent="0.25">
      <c r="A84" s="1303">
        <v>45734</v>
      </c>
      <c r="B84" s="1304">
        <v>45807</v>
      </c>
      <c r="C84" s="1305">
        <v>12230</v>
      </c>
      <c r="D84" s="1308" t="s">
        <v>2891</v>
      </c>
      <c r="E84" s="1305" t="s">
        <v>2879</v>
      </c>
      <c r="F84" s="1305"/>
      <c r="G84" s="1308" t="s">
        <v>2893</v>
      </c>
      <c r="H84" s="1307">
        <v>17523</v>
      </c>
    </row>
    <row r="85" spans="1:8" ht="15.75" x14ac:dyDescent="0.25">
      <c r="A85" s="1303">
        <v>45734</v>
      </c>
      <c r="B85" s="1304">
        <v>45807</v>
      </c>
      <c r="C85" s="1305">
        <v>12231</v>
      </c>
      <c r="D85" s="1308" t="s">
        <v>2891</v>
      </c>
      <c r="E85" s="1305" t="s">
        <v>2879</v>
      </c>
      <c r="F85" s="1305"/>
      <c r="G85" s="1308" t="s">
        <v>2893</v>
      </c>
      <c r="H85" s="1307">
        <v>17523</v>
      </c>
    </row>
    <row r="86" spans="1:8" ht="15.75" x14ac:dyDescent="0.25">
      <c r="A86" s="1303">
        <v>45734</v>
      </c>
      <c r="B86" s="1304">
        <v>45807</v>
      </c>
      <c r="C86" s="1305">
        <v>12109</v>
      </c>
      <c r="D86" s="1308" t="s">
        <v>2894</v>
      </c>
      <c r="E86" s="1305" t="s">
        <v>2879</v>
      </c>
      <c r="F86" s="1305"/>
      <c r="G86" s="1308" t="s">
        <v>2895</v>
      </c>
      <c r="H86" s="1307">
        <v>15775.89</v>
      </c>
    </row>
    <row r="87" spans="1:8" ht="15.75" x14ac:dyDescent="0.25">
      <c r="A87" s="1303">
        <v>45734</v>
      </c>
      <c r="B87" s="1304">
        <v>45807</v>
      </c>
      <c r="C87" s="1305">
        <v>12110</v>
      </c>
      <c r="D87" s="1308" t="s">
        <v>2894</v>
      </c>
      <c r="E87" s="1305" t="s">
        <v>2879</v>
      </c>
      <c r="F87" s="1305">
        <v>1</v>
      </c>
      <c r="G87" s="1309"/>
      <c r="H87" s="1307">
        <v>15775.89</v>
      </c>
    </row>
    <row r="88" spans="1:8" ht="15.75" x14ac:dyDescent="0.25">
      <c r="A88" s="1303">
        <v>45734</v>
      </c>
      <c r="B88" s="1304">
        <v>45807</v>
      </c>
      <c r="C88" s="1305">
        <v>12111</v>
      </c>
      <c r="D88" s="1308" t="s">
        <v>2894</v>
      </c>
      <c r="E88" s="1305" t="s">
        <v>2879</v>
      </c>
      <c r="F88" s="1305"/>
      <c r="G88" s="1308" t="s">
        <v>2896</v>
      </c>
      <c r="H88" s="1307">
        <v>15775.89</v>
      </c>
    </row>
    <row r="89" spans="1:8" ht="15.75" x14ac:dyDescent="0.25">
      <c r="A89" s="1303">
        <v>45734</v>
      </c>
      <c r="B89" s="1304">
        <v>45807</v>
      </c>
      <c r="C89" s="1305">
        <v>12112</v>
      </c>
      <c r="D89" s="1308" t="s">
        <v>2894</v>
      </c>
      <c r="E89" s="1305" t="s">
        <v>2879</v>
      </c>
      <c r="F89" s="1305"/>
      <c r="G89" s="1308" t="s">
        <v>2897</v>
      </c>
      <c r="H89" s="1307">
        <v>15775.89</v>
      </c>
    </row>
    <row r="90" spans="1:8" ht="15.75" x14ac:dyDescent="0.25">
      <c r="A90" s="1303">
        <v>45734</v>
      </c>
      <c r="B90" s="1304">
        <v>45807</v>
      </c>
      <c r="C90" s="1305">
        <v>12213</v>
      </c>
      <c r="D90" s="1308" t="s">
        <v>2894</v>
      </c>
      <c r="E90" s="1305" t="s">
        <v>2879</v>
      </c>
      <c r="F90" s="1305">
        <v>1</v>
      </c>
      <c r="G90" s="1309"/>
      <c r="H90" s="1307">
        <v>15775.89</v>
      </c>
    </row>
    <row r="91" spans="1:8" ht="15.75" x14ac:dyDescent="0.25">
      <c r="A91" s="1303">
        <v>45734</v>
      </c>
      <c r="B91" s="1304">
        <v>45807</v>
      </c>
      <c r="C91" s="1305">
        <v>12222</v>
      </c>
      <c r="D91" s="1308" t="s">
        <v>2898</v>
      </c>
      <c r="E91" s="1305" t="s">
        <v>2879</v>
      </c>
      <c r="F91" s="1305">
        <v>1</v>
      </c>
      <c r="G91" s="1309"/>
      <c r="H91" s="1307">
        <v>28085</v>
      </c>
    </row>
    <row r="92" spans="1:8" ht="15.75" x14ac:dyDescent="0.25">
      <c r="A92" s="1303">
        <v>45734</v>
      </c>
      <c r="B92" s="1304">
        <v>45807</v>
      </c>
      <c r="C92" s="1305">
        <v>12223</v>
      </c>
      <c r="D92" s="1308" t="s">
        <v>2898</v>
      </c>
      <c r="E92" s="1305" t="s">
        <v>2879</v>
      </c>
      <c r="F92" s="1305"/>
      <c r="G92" s="1308" t="s">
        <v>2890</v>
      </c>
      <c r="H92" s="1307">
        <v>28085</v>
      </c>
    </row>
    <row r="93" spans="1:8" ht="15.75" x14ac:dyDescent="0.25">
      <c r="A93" s="1303">
        <v>45734</v>
      </c>
      <c r="B93" s="1304">
        <v>45807</v>
      </c>
      <c r="C93" s="1305">
        <v>12224</v>
      </c>
      <c r="D93" s="1308" t="s">
        <v>2898</v>
      </c>
      <c r="E93" s="1305" t="s">
        <v>2879</v>
      </c>
      <c r="F93" s="1305"/>
      <c r="G93" s="1308" t="s">
        <v>2890</v>
      </c>
      <c r="H93" s="1307">
        <v>28085</v>
      </c>
    </row>
    <row r="94" spans="1:8" ht="15.75" x14ac:dyDescent="0.25">
      <c r="A94" s="1303">
        <v>45734</v>
      </c>
      <c r="B94" s="1304">
        <v>45807</v>
      </c>
      <c r="C94" s="1305">
        <v>12225</v>
      </c>
      <c r="D94" s="1308" t="s">
        <v>2898</v>
      </c>
      <c r="E94" s="1305" t="s">
        <v>2879</v>
      </c>
      <c r="F94" s="1305"/>
      <c r="G94" s="1308" t="s">
        <v>2890</v>
      </c>
      <c r="H94" s="1307">
        <v>28085</v>
      </c>
    </row>
    <row r="95" spans="1:8" ht="15.75" x14ac:dyDescent="0.25">
      <c r="A95" s="1303">
        <v>45734</v>
      </c>
      <c r="B95" s="1304">
        <v>45807</v>
      </c>
      <c r="C95" s="1305">
        <v>12226</v>
      </c>
      <c r="D95" s="1308" t="s">
        <v>2898</v>
      </c>
      <c r="E95" s="1305" t="s">
        <v>2879</v>
      </c>
      <c r="F95" s="1305"/>
      <c r="G95" s="1308" t="s">
        <v>2899</v>
      </c>
      <c r="H95" s="1307">
        <v>28085</v>
      </c>
    </row>
    <row r="96" spans="1:8" ht="15.75" x14ac:dyDescent="0.25">
      <c r="A96" s="1303">
        <v>45734</v>
      </c>
      <c r="B96" s="1304">
        <v>45807</v>
      </c>
      <c r="C96" s="1305">
        <v>12227</v>
      </c>
      <c r="D96" s="1308" t="s">
        <v>2898</v>
      </c>
      <c r="E96" s="1305" t="s">
        <v>2879</v>
      </c>
      <c r="F96" s="1305">
        <v>1</v>
      </c>
      <c r="G96" s="1309"/>
      <c r="H96" s="1307">
        <v>28085</v>
      </c>
    </row>
    <row r="97" spans="1:8" ht="15.75" x14ac:dyDescent="0.25">
      <c r="A97" s="1303">
        <v>45734</v>
      </c>
      <c r="B97" s="1304">
        <v>45807</v>
      </c>
      <c r="C97" s="1305">
        <v>12228</v>
      </c>
      <c r="D97" s="1308" t="s">
        <v>2898</v>
      </c>
      <c r="E97" s="1305" t="s">
        <v>2879</v>
      </c>
      <c r="F97" s="1305"/>
      <c r="G97" s="1308" t="s">
        <v>2900</v>
      </c>
      <c r="H97" s="1307">
        <v>28085</v>
      </c>
    </row>
    <row r="98" spans="1:8" ht="15.75" x14ac:dyDescent="0.25">
      <c r="A98" s="1303">
        <v>45734</v>
      </c>
      <c r="B98" s="1304">
        <v>45807</v>
      </c>
      <c r="C98" s="1305">
        <v>12229</v>
      </c>
      <c r="D98" s="1308" t="s">
        <v>2898</v>
      </c>
      <c r="E98" s="1305" t="s">
        <v>2879</v>
      </c>
      <c r="F98" s="1305">
        <v>1</v>
      </c>
      <c r="G98" s="1309"/>
      <c r="H98" s="1307">
        <v>28085</v>
      </c>
    </row>
    <row r="99" spans="1:8" ht="15.75" x14ac:dyDescent="0.25">
      <c r="A99" s="1303">
        <v>45734</v>
      </c>
      <c r="B99" s="1304">
        <v>45807</v>
      </c>
      <c r="C99" s="1305">
        <v>12214</v>
      </c>
      <c r="D99" s="1308" t="s">
        <v>2901</v>
      </c>
      <c r="E99" s="1305" t="s">
        <v>2879</v>
      </c>
      <c r="F99" s="1305"/>
      <c r="G99" s="1308" t="s">
        <v>2902</v>
      </c>
      <c r="H99" s="1307">
        <v>16456.28</v>
      </c>
    </row>
    <row r="100" spans="1:8" ht="15.75" x14ac:dyDescent="0.25">
      <c r="A100" s="1303">
        <v>45734</v>
      </c>
      <c r="B100" s="1304">
        <v>45807</v>
      </c>
      <c r="C100" s="1305">
        <v>12215</v>
      </c>
      <c r="D100" s="1308" t="s">
        <v>2901</v>
      </c>
      <c r="E100" s="1305" t="s">
        <v>2879</v>
      </c>
      <c r="F100" s="1305">
        <v>1</v>
      </c>
      <c r="G100" s="1309"/>
      <c r="H100" s="1307">
        <v>16456.28</v>
      </c>
    </row>
    <row r="101" spans="1:8" ht="15.75" x14ac:dyDescent="0.25">
      <c r="A101" s="1303">
        <v>45734</v>
      </c>
      <c r="B101" s="1304">
        <v>45807</v>
      </c>
      <c r="C101" s="1305">
        <v>12216</v>
      </c>
      <c r="D101" s="1308" t="s">
        <v>2901</v>
      </c>
      <c r="E101" s="1305" t="s">
        <v>2879</v>
      </c>
      <c r="F101" s="1305">
        <v>1</v>
      </c>
      <c r="G101" s="1309"/>
      <c r="H101" s="1307">
        <v>16456.28</v>
      </c>
    </row>
    <row r="102" spans="1:8" ht="15.75" x14ac:dyDescent="0.25">
      <c r="A102" s="1303">
        <v>45734</v>
      </c>
      <c r="B102" s="1304">
        <v>45807</v>
      </c>
      <c r="C102" s="1305">
        <v>12217</v>
      </c>
      <c r="D102" s="1308" t="s">
        <v>2901</v>
      </c>
      <c r="E102" s="1305" t="s">
        <v>2879</v>
      </c>
      <c r="F102" s="1305">
        <v>1</v>
      </c>
      <c r="G102" s="1309"/>
      <c r="H102" s="1307">
        <v>16456.28</v>
      </c>
    </row>
    <row r="103" spans="1:8" ht="15.75" x14ac:dyDescent="0.25">
      <c r="A103" s="1303">
        <v>45734</v>
      </c>
      <c r="B103" s="1304">
        <v>45807</v>
      </c>
      <c r="C103" s="1305">
        <v>12218</v>
      </c>
      <c r="D103" s="1308" t="s">
        <v>2901</v>
      </c>
      <c r="E103" s="1305" t="s">
        <v>2879</v>
      </c>
      <c r="F103" s="1305">
        <v>1</v>
      </c>
      <c r="G103" s="1309"/>
      <c r="H103" s="1307">
        <v>16456.28</v>
      </c>
    </row>
    <row r="104" spans="1:8" ht="15.75" x14ac:dyDescent="0.25">
      <c r="A104" s="1303">
        <v>45734</v>
      </c>
      <c r="B104" s="1304">
        <v>45807</v>
      </c>
      <c r="C104" s="1305">
        <v>12219</v>
      </c>
      <c r="D104" s="1308" t="s">
        <v>2901</v>
      </c>
      <c r="E104" s="1305" t="s">
        <v>2879</v>
      </c>
      <c r="F104" s="1305">
        <v>1</v>
      </c>
      <c r="G104" s="1309"/>
      <c r="H104" s="1307">
        <v>16456.28</v>
      </c>
    </row>
    <row r="105" spans="1:8" ht="15.75" x14ac:dyDescent="0.25">
      <c r="A105" s="1303">
        <v>45734</v>
      </c>
      <c r="B105" s="1304">
        <v>45807</v>
      </c>
      <c r="C105" s="1305">
        <v>12220</v>
      </c>
      <c r="D105" s="1308" t="s">
        <v>2901</v>
      </c>
      <c r="E105" s="1305" t="s">
        <v>2879</v>
      </c>
      <c r="F105" s="1305">
        <v>1</v>
      </c>
      <c r="G105" s="1309"/>
      <c r="H105" s="1307">
        <v>16456.28</v>
      </c>
    </row>
    <row r="106" spans="1:8" ht="15.75" x14ac:dyDescent="0.25">
      <c r="A106" s="1303">
        <v>45734</v>
      </c>
      <c r="B106" s="1304">
        <v>45807</v>
      </c>
      <c r="C106" s="1305">
        <v>12221</v>
      </c>
      <c r="D106" s="1308" t="s">
        <v>2901</v>
      </c>
      <c r="E106" s="1305" t="s">
        <v>2879</v>
      </c>
      <c r="F106" s="1305">
        <v>1</v>
      </c>
      <c r="G106" s="1309"/>
      <c r="H106" s="1307">
        <v>16456.28</v>
      </c>
    </row>
    <row r="107" spans="1:8" ht="15.75" x14ac:dyDescent="0.25">
      <c r="A107" s="1303">
        <v>45734</v>
      </c>
      <c r="B107" s="1304">
        <v>45807</v>
      </c>
      <c r="C107" s="1305">
        <v>12099</v>
      </c>
      <c r="D107" s="1308" t="s">
        <v>1452</v>
      </c>
      <c r="E107" s="1305" t="s">
        <v>2879</v>
      </c>
      <c r="F107" s="1308"/>
      <c r="G107" s="1308" t="s">
        <v>2890</v>
      </c>
      <c r="H107" s="1307">
        <v>25370</v>
      </c>
    </row>
    <row r="108" spans="1:8" ht="15.75" x14ac:dyDescent="0.25">
      <c r="A108" s="1303">
        <v>45734</v>
      </c>
      <c r="B108" s="1304">
        <v>45807</v>
      </c>
      <c r="C108" s="1305">
        <v>12100</v>
      </c>
      <c r="D108" s="1308" t="s">
        <v>1452</v>
      </c>
      <c r="E108" s="1305" t="s">
        <v>2879</v>
      </c>
      <c r="F108" s="1308"/>
      <c r="G108" s="1308" t="s">
        <v>2890</v>
      </c>
      <c r="H108" s="1307">
        <v>25370</v>
      </c>
    </row>
    <row r="109" spans="1:8" ht="15.75" x14ac:dyDescent="0.25">
      <c r="A109" s="1303">
        <v>45734</v>
      </c>
      <c r="B109" s="1304">
        <v>45807</v>
      </c>
      <c r="C109" s="1305">
        <v>12101</v>
      </c>
      <c r="D109" s="1308" t="s">
        <v>1452</v>
      </c>
      <c r="E109" s="1305" t="s">
        <v>2879</v>
      </c>
      <c r="F109" s="1308"/>
      <c r="G109" s="1308" t="s">
        <v>2893</v>
      </c>
      <c r="H109" s="1307">
        <v>25370</v>
      </c>
    </row>
    <row r="110" spans="1:8" ht="15.75" x14ac:dyDescent="0.25">
      <c r="A110" s="1303">
        <v>45734</v>
      </c>
      <c r="B110" s="1304">
        <v>45807</v>
      </c>
      <c r="C110" s="1305">
        <v>12102</v>
      </c>
      <c r="D110" s="1308" t="s">
        <v>1452</v>
      </c>
      <c r="E110" s="1305" t="s">
        <v>2879</v>
      </c>
      <c r="F110" s="1308"/>
      <c r="G110" s="1308" t="s">
        <v>2890</v>
      </c>
      <c r="H110" s="1307">
        <v>25370</v>
      </c>
    </row>
    <row r="111" spans="1:8" ht="15.75" x14ac:dyDescent="0.25">
      <c r="A111" s="1303">
        <v>45734</v>
      </c>
      <c r="B111" s="1304">
        <v>45807</v>
      </c>
      <c r="C111" s="1305">
        <v>12103</v>
      </c>
      <c r="D111" s="1308" t="s">
        <v>1452</v>
      </c>
      <c r="E111" s="1305" t="s">
        <v>2879</v>
      </c>
      <c r="F111" s="1308"/>
      <c r="G111" s="1308" t="s">
        <v>2903</v>
      </c>
      <c r="H111" s="1307">
        <v>25370</v>
      </c>
    </row>
    <row r="112" spans="1:8" ht="15.75" x14ac:dyDescent="0.25">
      <c r="A112" s="1303">
        <v>45734</v>
      </c>
      <c r="B112" s="1304">
        <v>45807</v>
      </c>
      <c r="C112" s="1305">
        <v>12104</v>
      </c>
      <c r="D112" s="1308" t="s">
        <v>1452</v>
      </c>
      <c r="E112" s="1305" t="s">
        <v>2879</v>
      </c>
      <c r="F112" s="1308"/>
      <c r="G112" s="1308" t="s">
        <v>2890</v>
      </c>
      <c r="H112" s="1307">
        <v>25370</v>
      </c>
    </row>
    <row r="113" spans="1:8" ht="15.75" x14ac:dyDescent="0.25">
      <c r="A113" s="1303">
        <v>45734</v>
      </c>
      <c r="B113" s="1304">
        <v>45807</v>
      </c>
      <c r="C113" s="1305">
        <v>12105</v>
      </c>
      <c r="D113" s="1308" t="s">
        <v>1452</v>
      </c>
      <c r="E113" s="1305" t="s">
        <v>2879</v>
      </c>
      <c r="F113" s="1308"/>
      <c r="G113" s="1308" t="s">
        <v>2903</v>
      </c>
      <c r="H113" s="1307">
        <v>25370</v>
      </c>
    </row>
    <row r="114" spans="1:8" ht="15.75" x14ac:dyDescent="0.25">
      <c r="A114" s="1303">
        <v>45734</v>
      </c>
      <c r="B114" s="1304">
        <v>45807</v>
      </c>
      <c r="C114" s="1305">
        <v>12096</v>
      </c>
      <c r="D114" s="1308" t="s">
        <v>1452</v>
      </c>
      <c r="E114" s="1305" t="s">
        <v>2879</v>
      </c>
      <c r="F114" s="1308"/>
      <c r="G114" s="1308" t="s">
        <v>2893</v>
      </c>
      <c r="H114" s="1307">
        <v>25370</v>
      </c>
    </row>
    <row r="115" spans="1:8" ht="15.75" x14ac:dyDescent="0.25">
      <c r="A115" s="1303">
        <v>45734</v>
      </c>
      <c r="B115" s="1304">
        <v>45807</v>
      </c>
      <c r="C115" s="1305">
        <v>12097</v>
      </c>
      <c r="D115" s="1308" t="s">
        <v>1452</v>
      </c>
      <c r="E115" s="1305" t="s">
        <v>2879</v>
      </c>
      <c r="F115" s="1308"/>
      <c r="G115" s="1308" t="s">
        <v>2893</v>
      </c>
      <c r="H115" s="1307">
        <v>25370</v>
      </c>
    </row>
    <row r="116" spans="1:8" ht="15.75" x14ac:dyDescent="0.25">
      <c r="A116" s="1303">
        <v>45734</v>
      </c>
      <c r="B116" s="1304">
        <v>45807</v>
      </c>
      <c r="C116" s="1305">
        <v>12098</v>
      </c>
      <c r="D116" s="1308" t="s">
        <v>1452</v>
      </c>
      <c r="E116" s="1305" t="s">
        <v>2879</v>
      </c>
      <c r="F116" s="1308"/>
      <c r="G116" s="1308" t="s">
        <v>2893</v>
      </c>
      <c r="H116" s="1307">
        <v>25370</v>
      </c>
    </row>
    <row r="117" spans="1:8" ht="15.75" x14ac:dyDescent="0.25">
      <c r="A117" s="1303">
        <v>45734</v>
      </c>
      <c r="B117" s="1304">
        <v>45807</v>
      </c>
      <c r="C117" s="1305">
        <v>12154</v>
      </c>
      <c r="D117" s="1308" t="s">
        <v>2904</v>
      </c>
      <c r="E117" s="1305" t="s">
        <v>2879</v>
      </c>
      <c r="F117" s="1308"/>
      <c r="G117" s="1308" t="s">
        <v>2905</v>
      </c>
      <c r="H117" s="1307">
        <v>40476.36</v>
      </c>
    </row>
    <row r="118" spans="1:8" ht="15.75" x14ac:dyDescent="0.25">
      <c r="A118" s="1303">
        <v>45734</v>
      </c>
      <c r="B118" s="1304">
        <v>45807</v>
      </c>
      <c r="C118" s="1305">
        <v>12151</v>
      </c>
      <c r="D118" s="1308" t="s">
        <v>2906</v>
      </c>
      <c r="E118" s="1305" t="s">
        <v>2879</v>
      </c>
      <c r="F118" s="1308"/>
      <c r="G118" s="1308" t="s">
        <v>1447</v>
      </c>
      <c r="H118" s="1307">
        <v>20532</v>
      </c>
    </row>
    <row r="119" spans="1:8" ht="15.75" x14ac:dyDescent="0.25">
      <c r="A119" s="1303">
        <v>45734</v>
      </c>
      <c r="B119" s="1304">
        <v>45807</v>
      </c>
      <c r="C119" s="1305">
        <v>12152</v>
      </c>
      <c r="D119" s="1308" t="s">
        <v>2906</v>
      </c>
      <c r="E119" s="1305" t="s">
        <v>2879</v>
      </c>
      <c r="F119" s="1308"/>
      <c r="G119" s="1308" t="s">
        <v>2907</v>
      </c>
      <c r="H119" s="1307">
        <v>20532</v>
      </c>
    </row>
    <row r="120" spans="1:8" ht="15.75" x14ac:dyDescent="0.25">
      <c r="A120" s="1303">
        <v>45734</v>
      </c>
      <c r="B120" s="1304">
        <v>45807</v>
      </c>
      <c r="C120" s="1305">
        <v>12094</v>
      </c>
      <c r="D120" s="1308" t="s">
        <v>2908</v>
      </c>
      <c r="E120" s="1305" t="s">
        <v>2879</v>
      </c>
      <c r="F120" s="1308"/>
      <c r="G120" s="1308" t="s">
        <v>2909</v>
      </c>
      <c r="H120" s="1307">
        <v>25370</v>
      </c>
    </row>
    <row r="121" spans="1:8" ht="15.75" x14ac:dyDescent="0.25">
      <c r="A121" s="1303">
        <v>45734</v>
      </c>
      <c r="B121" s="1304">
        <v>45807</v>
      </c>
      <c r="C121" s="1305">
        <v>12188</v>
      </c>
      <c r="D121" s="1308" t="s">
        <v>2908</v>
      </c>
      <c r="E121" s="1305" t="s">
        <v>2879</v>
      </c>
      <c r="F121" s="1308"/>
      <c r="G121" s="1308" t="s">
        <v>2890</v>
      </c>
      <c r="H121" s="1307">
        <v>25370</v>
      </c>
    </row>
    <row r="122" spans="1:8" ht="15.75" x14ac:dyDescent="0.25">
      <c r="A122" s="1303">
        <v>45734</v>
      </c>
      <c r="B122" s="1304">
        <v>45807</v>
      </c>
      <c r="C122" s="1305">
        <v>12189</v>
      </c>
      <c r="D122" s="1308" t="s">
        <v>2908</v>
      </c>
      <c r="E122" s="1305" t="s">
        <v>2879</v>
      </c>
      <c r="F122" s="1308"/>
      <c r="G122" s="1308" t="s">
        <v>2890</v>
      </c>
      <c r="H122" s="1307">
        <v>25370</v>
      </c>
    </row>
    <row r="123" spans="1:8" ht="15.75" x14ac:dyDescent="0.25">
      <c r="A123" s="1303">
        <v>45734</v>
      </c>
      <c r="B123" s="1304">
        <v>45807</v>
      </c>
      <c r="C123" s="1305">
        <v>12184</v>
      </c>
      <c r="D123" s="1308" t="s">
        <v>2908</v>
      </c>
      <c r="E123" s="1305" t="s">
        <v>2879</v>
      </c>
      <c r="F123" s="1308"/>
      <c r="G123" s="1308" t="s">
        <v>2910</v>
      </c>
      <c r="H123" s="1307">
        <v>25370</v>
      </c>
    </row>
    <row r="124" spans="1:8" ht="15.75" x14ac:dyDescent="0.25">
      <c r="A124" s="1303">
        <v>45734</v>
      </c>
      <c r="B124" s="1304">
        <v>45807</v>
      </c>
      <c r="C124" s="1305">
        <v>12241</v>
      </c>
      <c r="D124" s="1308" t="s">
        <v>2908</v>
      </c>
      <c r="E124" s="1305" t="s">
        <v>2879</v>
      </c>
      <c r="F124" s="1308"/>
      <c r="G124" s="1308" t="s">
        <v>2911</v>
      </c>
      <c r="H124" s="1307">
        <v>25370</v>
      </c>
    </row>
    <row r="125" spans="1:8" ht="15.75" x14ac:dyDescent="0.25">
      <c r="A125" s="1303">
        <v>45734</v>
      </c>
      <c r="B125" s="1304">
        <v>45807</v>
      </c>
      <c r="C125" s="1305">
        <v>12242</v>
      </c>
      <c r="D125" s="1308" t="s">
        <v>2908</v>
      </c>
      <c r="E125" s="1305" t="s">
        <v>2879</v>
      </c>
      <c r="F125" s="1308"/>
      <c r="G125" s="1308" t="s">
        <v>2912</v>
      </c>
      <c r="H125" s="1307">
        <v>25370</v>
      </c>
    </row>
    <row r="126" spans="1:8" ht="15.75" x14ac:dyDescent="0.25">
      <c r="A126" s="1303">
        <v>45734</v>
      </c>
      <c r="B126" s="1304">
        <v>45807</v>
      </c>
      <c r="C126" s="1305">
        <v>12243</v>
      </c>
      <c r="D126" s="1308" t="s">
        <v>2908</v>
      </c>
      <c r="E126" s="1305" t="s">
        <v>2879</v>
      </c>
      <c r="F126" s="1308"/>
      <c r="G126" s="1308" t="s">
        <v>2911</v>
      </c>
      <c r="H126" s="1307">
        <v>25370</v>
      </c>
    </row>
    <row r="127" spans="1:8" ht="15.75" x14ac:dyDescent="0.25">
      <c r="A127" s="1303">
        <v>45734</v>
      </c>
      <c r="B127" s="1304">
        <v>45807</v>
      </c>
      <c r="C127" s="1305">
        <v>12244</v>
      </c>
      <c r="D127" s="1308" t="s">
        <v>2908</v>
      </c>
      <c r="E127" s="1305" t="s">
        <v>2879</v>
      </c>
      <c r="F127" s="1308"/>
      <c r="G127" s="1308" t="s">
        <v>2911</v>
      </c>
      <c r="H127" s="1307">
        <v>25370</v>
      </c>
    </row>
    <row r="128" spans="1:8" ht="15.75" x14ac:dyDescent="0.25">
      <c r="A128" s="1303">
        <v>45734</v>
      </c>
      <c r="B128" s="1304">
        <v>45807</v>
      </c>
      <c r="C128" s="1305">
        <v>12245</v>
      </c>
      <c r="D128" s="1308" t="s">
        <v>2908</v>
      </c>
      <c r="E128" s="1305" t="s">
        <v>2879</v>
      </c>
      <c r="F128" s="1308"/>
      <c r="G128" s="1308" t="s">
        <v>2913</v>
      </c>
      <c r="H128" s="1307">
        <v>25370</v>
      </c>
    </row>
    <row r="129" spans="1:8" ht="15.75" x14ac:dyDescent="0.25">
      <c r="A129" s="1303">
        <v>45734</v>
      </c>
      <c r="B129" s="1304">
        <v>45807</v>
      </c>
      <c r="C129" s="1305">
        <v>12246</v>
      </c>
      <c r="D129" s="1308" t="s">
        <v>2908</v>
      </c>
      <c r="E129" s="1305" t="s">
        <v>2879</v>
      </c>
      <c r="F129" s="1308"/>
      <c r="G129" s="1308" t="s">
        <v>2911</v>
      </c>
      <c r="H129" s="1307">
        <v>25370</v>
      </c>
    </row>
    <row r="130" spans="1:8" ht="15.75" x14ac:dyDescent="0.25">
      <c r="A130" s="1303">
        <v>45734</v>
      </c>
      <c r="B130" s="1304">
        <v>45807</v>
      </c>
      <c r="C130" s="1305">
        <v>12183</v>
      </c>
      <c r="D130" s="1308" t="s">
        <v>2908</v>
      </c>
      <c r="E130" s="1305" t="s">
        <v>2879</v>
      </c>
      <c r="F130" s="1308"/>
      <c r="G130" s="1308" t="s">
        <v>2914</v>
      </c>
      <c r="H130" s="1307">
        <v>25370</v>
      </c>
    </row>
    <row r="131" spans="1:8" ht="15.75" x14ac:dyDescent="0.25">
      <c r="A131" s="1303">
        <v>45734</v>
      </c>
      <c r="B131" s="1304">
        <v>45807</v>
      </c>
      <c r="C131" s="1305">
        <v>12095</v>
      </c>
      <c r="D131" s="1308" t="s">
        <v>2908</v>
      </c>
      <c r="E131" s="1305" t="s">
        <v>2879</v>
      </c>
      <c r="F131" s="1308"/>
      <c r="G131" s="1308" t="s">
        <v>2915</v>
      </c>
      <c r="H131" s="1307">
        <v>25370</v>
      </c>
    </row>
    <row r="132" spans="1:8" ht="15.75" x14ac:dyDescent="0.25">
      <c r="A132" s="1303">
        <v>45734</v>
      </c>
      <c r="B132" s="1304">
        <v>45807</v>
      </c>
      <c r="C132" s="1305">
        <v>12190</v>
      </c>
      <c r="D132" s="1308" t="s">
        <v>2916</v>
      </c>
      <c r="E132" s="1305" t="s">
        <v>2879</v>
      </c>
      <c r="F132" s="1308"/>
      <c r="G132" s="1308" t="s">
        <v>2890</v>
      </c>
      <c r="H132" s="1307">
        <v>19287</v>
      </c>
    </row>
    <row r="133" spans="1:8" ht="15.75" x14ac:dyDescent="0.25">
      <c r="A133" s="1303">
        <v>45734</v>
      </c>
      <c r="B133" s="1304">
        <v>45807</v>
      </c>
      <c r="C133" s="1305">
        <v>12191</v>
      </c>
      <c r="D133" s="1308" t="s">
        <v>2916</v>
      </c>
      <c r="E133" s="1305" t="s">
        <v>2879</v>
      </c>
      <c r="F133" s="1308"/>
      <c r="G133" s="1308" t="s">
        <v>2890</v>
      </c>
      <c r="H133" s="1307">
        <v>19287</v>
      </c>
    </row>
    <row r="134" spans="1:8" ht="15.75" x14ac:dyDescent="0.25">
      <c r="A134" s="1303">
        <v>45734</v>
      </c>
      <c r="B134" s="1304">
        <v>45807</v>
      </c>
      <c r="C134" s="1305">
        <v>12192</v>
      </c>
      <c r="D134" s="1308" t="s">
        <v>2916</v>
      </c>
      <c r="E134" s="1305" t="s">
        <v>2879</v>
      </c>
      <c r="F134" s="1308"/>
      <c r="G134" s="1308" t="s">
        <v>2890</v>
      </c>
      <c r="H134" s="1307">
        <v>19287</v>
      </c>
    </row>
    <row r="135" spans="1:8" ht="15.75" x14ac:dyDescent="0.25">
      <c r="A135" s="1303">
        <v>45734</v>
      </c>
      <c r="B135" s="1304">
        <v>45807</v>
      </c>
      <c r="C135" s="1305">
        <v>12185</v>
      </c>
      <c r="D135" s="1308" t="s">
        <v>2916</v>
      </c>
      <c r="E135" s="1305" t="s">
        <v>2879</v>
      </c>
      <c r="F135" s="1308"/>
      <c r="G135" s="1308" t="s">
        <v>2890</v>
      </c>
      <c r="H135" s="1307">
        <v>19287</v>
      </c>
    </row>
    <row r="136" spans="1:8" ht="15.75" x14ac:dyDescent="0.25">
      <c r="A136" s="1303">
        <v>45734</v>
      </c>
      <c r="B136" s="1304">
        <v>45807</v>
      </c>
      <c r="C136" s="1305">
        <v>12186</v>
      </c>
      <c r="D136" s="1308" t="s">
        <v>2916</v>
      </c>
      <c r="E136" s="1305" t="s">
        <v>2879</v>
      </c>
      <c r="F136" s="1308"/>
      <c r="G136" s="1308" t="s">
        <v>2890</v>
      </c>
      <c r="H136" s="1307">
        <v>19287</v>
      </c>
    </row>
    <row r="137" spans="1:8" ht="15.75" x14ac:dyDescent="0.25">
      <c r="A137" s="1303">
        <v>45734</v>
      </c>
      <c r="B137" s="1304">
        <v>45807</v>
      </c>
      <c r="C137" s="1305">
        <v>12187</v>
      </c>
      <c r="D137" s="1308" t="s">
        <v>2916</v>
      </c>
      <c r="E137" s="1305" t="s">
        <v>2879</v>
      </c>
      <c r="F137" s="1308"/>
      <c r="G137" s="1308" t="s">
        <v>2890</v>
      </c>
      <c r="H137" s="1307">
        <v>19287</v>
      </c>
    </row>
    <row r="138" spans="1:8" ht="15.75" x14ac:dyDescent="0.25">
      <c r="A138" s="1303">
        <v>45734</v>
      </c>
      <c r="B138" s="1304">
        <v>45807</v>
      </c>
      <c r="C138" s="1305">
        <v>12181</v>
      </c>
      <c r="D138" s="1308" t="s">
        <v>2916</v>
      </c>
      <c r="E138" s="1305" t="s">
        <v>2879</v>
      </c>
      <c r="F138" s="1308"/>
      <c r="G138" s="1308" t="s">
        <v>2917</v>
      </c>
      <c r="H138" s="1307">
        <v>19287</v>
      </c>
    </row>
    <row r="139" spans="1:8" ht="15.75" x14ac:dyDescent="0.25">
      <c r="A139" s="1303">
        <v>45734</v>
      </c>
      <c r="B139" s="1304">
        <v>45807</v>
      </c>
      <c r="C139" s="1305">
        <v>12209</v>
      </c>
      <c r="D139" s="1308" t="s">
        <v>2916</v>
      </c>
      <c r="E139" s="1305" t="s">
        <v>2879</v>
      </c>
      <c r="F139" s="1308"/>
      <c r="G139" s="1308" t="s">
        <v>2918</v>
      </c>
      <c r="H139" s="1307">
        <v>19287</v>
      </c>
    </row>
    <row r="140" spans="1:8" ht="15.75" x14ac:dyDescent="0.25">
      <c r="A140" s="1303">
        <v>45734</v>
      </c>
      <c r="B140" s="1304">
        <v>45807</v>
      </c>
      <c r="C140" s="1305">
        <v>12234</v>
      </c>
      <c r="D140" s="1308" t="s">
        <v>2916</v>
      </c>
      <c r="E140" s="1305" t="s">
        <v>2879</v>
      </c>
      <c r="F140" s="1305">
        <v>1</v>
      </c>
      <c r="G140" s="1308" t="s">
        <v>2911</v>
      </c>
      <c r="H140" s="1307">
        <v>19287</v>
      </c>
    </row>
    <row r="141" spans="1:8" ht="15.75" x14ac:dyDescent="0.25">
      <c r="A141" s="1303">
        <v>45734</v>
      </c>
      <c r="B141" s="1304">
        <v>45807</v>
      </c>
      <c r="C141" s="1305">
        <v>12235</v>
      </c>
      <c r="D141" s="1308" t="s">
        <v>2916</v>
      </c>
      <c r="E141" s="1305" t="s">
        <v>2879</v>
      </c>
      <c r="F141" s="1305">
        <v>1</v>
      </c>
      <c r="G141" s="1308" t="s">
        <v>2911</v>
      </c>
      <c r="H141" s="1307">
        <v>19287</v>
      </c>
    </row>
    <row r="142" spans="1:8" ht="15.75" x14ac:dyDescent="0.25">
      <c r="A142" s="1303">
        <v>45734</v>
      </c>
      <c r="B142" s="1304">
        <v>45807</v>
      </c>
      <c r="C142" s="1305">
        <v>12236</v>
      </c>
      <c r="D142" s="1308" t="s">
        <v>2916</v>
      </c>
      <c r="E142" s="1305" t="s">
        <v>2879</v>
      </c>
      <c r="F142" s="1305">
        <v>1</v>
      </c>
      <c r="G142" s="1308" t="s">
        <v>2911</v>
      </c>
      <c r="H142" s="1307">
        <v>19287</v>
      </c>
    </row>
    <row r="143" spans="1:8" ht="15.75" x14ac:dyDescent="0.25">
      <c r="A143" s="1303">
        <v>45734</v>
      </c>
      <c r="B143" s="1304">
        <v>45807</v>
      </c>
      <c r="C143" s="1305">
        <v>12237</v>
      </c>
      <c r="D143" s="1308" t="s">
        <v>2916</v>
      </c>
      <c r="E143" s="1305" t="s">
        <v>2879</v>
      </c>
      <c r="F143" s="1308"/>
      <c r="G143" s="1308" t="s">
        <v>2919</v>
      </c>
      <c r="H143" s="1307">
        <v>19287</v>
      </c>
    </row>
    <row r="144" spans="1:8" ht="15.75" x14ac:dyDescent="0.25">
      <c r="A144" s="1303">
        <v>45734</v>
      </c>
      <c r="B144" s="1304">
        <v>45807</v>
      </c>
      <c r="C144" s="1305">
        <v>12238</v>
      </c>
      <c r="D144" s="1308" t="s">
        <v>2916</v>
      </c>
      <c r="E144" s="1305" t="s">
        <v>2879</v>
      </c>
      <c r="F144" s="1308"/>
      <c r="G144" s="1308" t="s">
        <v>2920</v>
      </c>
      <c r="H144" s="1307">
        <v>19287</v>
      </c>
    </row>
    <row r="145" spans="1:8" ht="15.75" x14ac:dyDescent="0.25">
      <c r="A145" s="1303">
        <v>45734</v>
      </c>
      <c r="B145" s="1304">
        <v>45807</v>
      </c>
      <c r="C145" s="1305">
        <v>12239</v>
      </c>
      <c r="D145" s="1308" t="s">
        <v>2916</v>
      </c>
      <c r="E145" s="1305" t="s">
        <v>2879</v>
      </c>
      <c r="F145" s="1308"/>
      <c r="G145" s="1308" t="s">
        <v>2921</v>
      </c>
      <c r="H145" s="1307">
        <v>19287</v>
      </c>
    </row>
    <row r="146" spans="1:8" ht="15.75" x14ac:dyDescent="0.25">
      <c r="A146" s="1303">
        <v>45734</v>
      </c>
      <c r="B146" s="1304">
        <v>45807</v>
      </c>
      <c r="C146" s="1305">
        <v>12240</v>
      </c>
      <c r="D146" s="1308" t="s">
        <v>2916</v>
      </c>
      <c r="E146" s="1305" t="s">
        <v>2879</v>
      </c>
      <c r="F146" s="1308"/>
      <c r="G146" s="1308" t="s">
        <v>2922</v>
      </c>
      <c r="H146" s="1307">
        <v>19287</v>
      </c>
    </row>
    <row r="147" spans="1:8" ht="15.75" x14ac:dyDescent="0.25">
      <c r="A147" s="1303">
        <v>45734</v>
      </c>
      <c r="B147" s="1304">
        <v>45807</v>
      </c>
      <c r="C147" s="1305">
        <v>12155</v>
      </c>
      <c r="D147" s="1308" t="s">
        <v>1456</v>
      </c>
      <c r="E147" s="1305" t="s">
        <v>2879</v>
      </c>
      <c r="F147" s="1308"/>
      <c r="G147" s="1308" t="s">
        <v>2923</v>
      </c>
      <c r="H147" s="1307">
        <v>31477.68</v>
      </c>
    </row>
    <row r="148" spans="1:8" ht="15.75" x14ac:dyDescent="0.25">
      <c r="A148" s="1303">
        <v>45734</v>
      </c>
      <c r="B148" s="1304">
        <v>45807</v>
      </c>
      <c r="C148" s="1305">
        <v>12156</v>
      </c>
      <c r="D148" s="1308" t="s">
        <v>1456</v>
      </c>
      <c r="E148" s="1305" t="s">
        <v>2879</v>
      </c>
      <c r="F148" s="1308"/>
      <c r="G148" s="1308" t="s">
        <v>2923</v>
      </c>
      <c r="H148" s="1307">
        <v>31477.68</v>
      </c>
    </row>
    <row r="149" spans="1:8" ht="15.75" x14ac:dyDescent="0.25">
      <c r="A149" s="1303">
        <v>45734</v>
      </c>
      <c r="B149" s="1304">
        <v>45807</v>
      </c>
      <c r="C149" s="1305">
        <v>11981</v>
      </c>
      <c r="D149" s="1308" t="s">
        <v>1457</v>
      </c>
      <c r="E149" s="1305" t="s">
        <v>2879</v>
      </c>
      <c r="F149" s="1308"/>
      <c r="G149" s="1308" t="s">
        <v>2923</v>
      </c>
      <c r="H149" s="1307">
        <v>13844.33</v>
      </c>
    </row>
    <row r="150" spans="1:8" ht="15.75" x14ac:dyDescent="0.25">
      <c r="A150" s="1303">
        <v>45734</v>
      </c>
      <c r="B150" s="1304">
        <v>45807</v>
      </c>
      <c r="C150" s="1305">
        <v>12174</v>
      </c>
      <c r="D150" s="1308" t="s">
        <v>1458</v>
      </c>
      <c r="E150" s="1305" t="s">
        <v>2879</v>
      </c>
      <c r="F150" s="1308"/>
      <c r="G150" s="1308" t="s">
        <v>2890</v>
      </c>
      <c r="H150" s="1307">
        <v>7611</v>
      </c>
    </row>
    <row r="151" spans="1:8" ht="15.75" x14ac:dyDescent="0.25">
      <c r="A151" s="1303">
        <v>45734</v>
      </c>
      <c r="B151" s="1304">
        <v>45807</v>
      </c>
      <c r="C151" s="1305">
        <v>12158</v>
      </c>
      <c r="D151" s="1308" t="s">
        <v>1458</v>
      </c>
      <c r="E151" s="1305" t="s">
        <v>2879</v>
      </c>
      <c r="F151" s="1308"/>
      <c r="G151" s="1308" t="s">
        <v>2890</v>
      </c>
      <c r="H151" s="1307">
        <v>7611</v>
      </c>
    </row>
    <row r="152" spans="1:8" ht="15.75" x14ac:dyDescent="0.25">
      <c r="A152" s="1303">
        <v>45734</v>
      </c>
      <c r="B152" s="1304">
        <v>45807</v>
      </c>
      <c r="C152" s="1305">
        <v>12159</v>
      </c>
      <c r="D152" s="1308" t="s">
        <v>1458</v>
      </c>
      <c r="E152" s="1305" t="s">
        <v>2879</v>
      </c>
      <c r="F152" s="1308"/>
      <c r="G152" s="1308" t="s">
        <v>2890</v>
      </c>
      <c r="H152" s="1307">
        <v>7611</v>
      </c>
    </row>
    <row r="153" spans="1:8" ht="15.75" x14ac:dyDescent="0.25">
      <c r="A153" s="1303">
        <v>45734</v>
      </c>
      <c r="B153" s="1304">
        <v>45807</v>
      </c>
      <c r="C153" s="1305">
        <v>12160</v>
      </c>
      <c r="D153" s="1308" t="s">
        <v>1458</v>
      </c>
      <c r="E153" s="1305" t="s">
        <v>2879</v>
      </c>
      <c r="F153" s="1308"/>
      <c r="G153" s="1308" t="s">
        <v>2890</v>
      </c>
      <c r="H153" s="1307">
        <v>7611</v>
      </c>
    </row>
    <row r="154" spans="1:8" ht="15.75" x14ac:dyDescent="0.25">
      <c r="A154" s="1303">
        <v>45734</v>
      </c>
      <c r="B154" s="1304">
        <v>45807</v>
      </c>
      <c r="C154" s="1305">
        <v>12161</v>
      </c>
      <c r="D154" s="1308" t="s">
        <v>1458</v>
      </c>
      <c r="E154" s="1305" t="s">
        <v>2879</v>
      </c>
      <c r="F154" s="1308"/>
      <c r="G154" s="1308" t="s">
        <v>2890</v>
      </c>
      <c r="H154" s="1307">
        <v>7611</v>
      </c>
    </row>
    <row r="155" spans="1:8" ht="15.75" x14ac:dyDescent="0.25">
      <c r="A155" s="1303">
        <v>45734</v>
      </c>
      <c r="B155" s="1304">
        <v>45807</v>
      </c>
      <c r="C155" s="1305">
        <v>12162</v>
      </c>
      <c r="D155" s="1308" t="s">
        <v>1458</v>
      </c>
      <c r="E155" s="1305" t="s">
        <v>2879</v>
      </c>
      <c r="F155" s="1308"/>
      <c r="G155" s="1308" t="s">
        <v>2890</v>
      </c>
      <c r="H155" s="1307">
        <v>7611</v>
      </c>
    </row>
    <row r="156" spans="1:8" ht="15.75" x14ac:dyDescent="0.25">
      <c r="A156" s="1303">
        <v>45734</v>
      </c>
      <c r="B156" s="1304">
        <v>45807</v>
      </c>
      <c r="C156" s="1305">
        <v>12163</v>
      </c>
      <c r="D156" s="1308" t="s">
        <v>1458</v>
      </c>
      <c r="E156" s="1305" t="s">
        <v>2879</v>
      </c>
      <c r="F156" s="1308"/>
      <c r="G156" s="1308" t="s">
        <v>2890</v>
      </c>
      <c r="H156" s="1307">
        <v>7611</v>
      </c>
    </row>
    <row r="157" spans="1:8" ht="15.75" x14ac:dyDescent="0.25">
      <c r="A157" s="1303">
        <v>45734</v>
      </c>
      <c r="B157" s="1304">
        <v>45807</v>
      </c>
      <c r="C157" s="1305">
        <v>12164</v>
      </c>
      <c r="D157" s="1308" t="s">
        <v>1458</v>
      </c>
      <c r="E157" s="1305" t="s">
        <v>2879</v>
      </c>
      <c r="F157" s="1308"/>
      <c r="G157" s="1308" t="s">
        <v>2890</v>
      </c>
      <c r="H157" s="1307">
        <v>7611</v>
      </c>
    </row>
    <row r="158" spans="1:8" ht="15.75" x14ac:dyDescent="0.25">
      <c r="A158" s="1303">
        <v>45734</v>
      </c>
      <c r="B158" s="1304">
        <v>45807</v>
      </c>
      <c r="C158" s="1305">
        <v>12093</v>
      </c>
      <c r="D158" s="1308" t="s">
        <v>1459</v>
      </c>
      <c r="E158" s="1305" t="s">
        <v>2879</v>
      </c>
      <c r="F158" s="1308"/>
      <c r="G158" s="1308" t="s">
        <v>2917</v>
      </c>
      <c r="H158" s="1307">
        <v>68440</v>
      </c>
    </row>
    <row r="159" spans="1:8" ht="15.75" x14ac:dyDescent="0.25">
      <c r="A159" s="1303">
        <v>45737</v>
      </c>
      <c r="B159" s="1304">
        <v>45784</v>
      </c>
      <c r="C159" s="1305">
        <v>11779</v>
      </c>
      <c r="D159" s="1306" t="s">
        <v>1493</v>
      </c>
      <c r="E159" s="1305" t="s">
        <v>2879</v>
      </c>
      <c r="F159" s="1308"/>
      <c r="G159" s="1308" t="s">
        <v>2924</v>
      </c>
      <c r="H159" s="1307">
        <v>25000</v>
      </c>
    </row>
    <row r="160" spans="1:8" ht="15.75" x14ac:dyDescent="0.25">
      <c r="A160" s="1303">
        <v>45737</v>
      </c>
      <c r="B160" s="1304">
        <v>45784</v>
      </c>
      <c r="C160" s="1305">
        <v>12121</v>
      </c>
      <c r="D160" s="1306" t="s">
        <v>1493</v>
      </c>
      <c r="E160" s="1305" t="s">
        <v>2879</v>
      </c>
      <c r="F160" s="1308"/>
      <c r="G160" s="1308" t="s">
        <v>2925</v>
      </c>
      <c r="H160" s="1307">
        <v>25000</v>
      </c>
    </row>
    <row r="161" spans="1:8" ht="15.75" x14ac:dyDescent="0.25">
      <c r="A161" s="1303">
        <v>45737</v>
      </c>
      <c r="B161" s="1304">
        <v>45784</v>
      </c>
      <c r="C161" s="1305">
        <v>12070</v>
      </c>
      <c r="D161" s="1306" t="s">
        <v>1493</v>
      </c>
      <c r="E161" s="1305" t="s">
        <v>2879</v>
      </c>
      <c r="F161" s="1308"/>
      <c r="G161" s="1308" t="s">
        <v>2890</v>
      </c>
      <c r="H161" s="1307">
        <v>25000</v>
      </c>
    </row>
    <row r="162" spans="1:8" ht="15.75" x14ac:dyDescent="0.25">
      <c r="A162" s="1303">
        <v>45737</v>
      </c>
      <c r="B162" s="1304">
        <v>45784</v>
      </c>
      <c r="C162" s="1305">
        <v>12071</v>
      </c>
      <c r="D162" s="1306" t="s">
        <v>1493</v>
      </c>
      <c r="E162" s="1305" t="s">
        <v>2879</v>
      </c>
      <c r="F162" s="1308"/>
      <c r="G162" s="1308" t="s">
        <v>2890</v>
      </c>
      <c r="H162" s="1307">
        <v>25000</v>
      </c>
    </row>
    <row r="163" spans="1:8" ht="15.75" x14ac:dyDescent="0.25">
      <c r="A163" s="1303">
        <v>45737</v>
      </c>
      <c r="B163" s="1304">
        <v>45784</v>
      </c>
      <c r="C163" s="1305">
        <v>12072</v>
      </c>
      <c r="D163" s="1306" t="s">
        <v>1493</v>
      </c>
      <c r="E163" s="1305" t="s">
        <v>2879</v>
      </c>
      <c r="F163" s="1308"/>
      <c r="G163" s="1308" t="s">
        <v>2926</v>
      </c>
      <c r="H163" s="1307">
        <v>25000</v>
      </c>
    </row>
    <row r="164" spans="1:8" ht="15.75" x14ac:dyDescent="0.25">
      <c r="A164" s="1303">
        <v>45737</v>
      </c>
      <c r="B164" s="1304">
        <v>45784</v>
      </c>
      <c r="C164" s="1305">
        <v>12073</v>
      </c>
      <c r="D164" s="1306" t="s">
        <v>1493</v>
      </c>
      <c r="E164" s="1305" t="s">
        <v>2879</v>
      </c>
      <c r="F164" s="1308"/>
      <c r="G164" s="1308" t="s">
        <v>2890</v>
      </c>
      <c r="H164" s="1307">
        <v>25000</v>
      </c>
    </row>
    <row r="165" spans="1:8" ht="15.75" x14ac:dyDescent="0.25">
      <c r="A165" s="1303">
        <v>45737</v>
      </c>
      <c r="B165" s="1304">
        <v>45784</v>
      </c>
      <c r="C165" s="1305">
        <v>12074</v>
      </c>
      <c r="D165" s="1306" t="s">
        <v>1493</v>
      </c>
      <c r="E165" s="1305" t="s">
        <v>2879</v>
      </c>
      <c r="F165" s="1308"/>
      <c r="G165" s="1308" t="s">
        <v>2890</v>
      </c>
      <c r="H165" s="1307">
        <v>25000</v>
      </c>
    </row>
    <row r="166" spans="1:8" ht="15.75" x14ac:dyDescent="0.25">
      <c r="A166" s="1303">
        <v>45737</v>
      </c>
      <c r="B166" s="1304">
        <v>45784</v>
      </c>
      <c r="C166" s="1305">
        <v>12075</v>
      </c>
      <c r="D166" s="1306" t="s">
        <v>1493</v>
      </c>
      <c r="E166" s="1305" t="s">
        <v>2879</v>
      </c>
      <c r="F166" s="1308"/>
      <c r="G166" s="1308" t="s">
        <v>2890</v>
      </c>
      <c r="H166" s="1307">
        <v>25000</v>
      </c>
    </row>
    <row r="167" spans="1:8" ht="15.75" x14ac:dyDescent="0.25">
      <c r="A167" s="1303">
        <v>45737</v>
      </c>
      <c r="B167" s="1304">
        <v>45784</v>
      </c>
      <c r="C167" s="1305">
        <v>12076</v>
      </c>
      <c r="D167" s="1306" t="s">
        <v>1493</v>
      </c>
      <c r="E167" s="1305" t="s">
        <v>2879</v>
      </c>
      <c r="F167" s="1308"/>
      <c r="G167" s="1308" t="s">
        <v>2890</v>
      </c>
      <c r="H167" s="1307">
        <v>25000</v>
      </c>
    </row>
    <row r="168" spans="1:8" ht="15.75" x14ac:dyDescent="0.25">
      <c r="A168" s="1303">
        <v>45737</v>
      </c>
      <c r="B168" s="1304">
        <v>45784</v>
      </c>
      <c r="C168" s="1305">
        <v>12077</v>
      </c>
      <c r="D168" s="1306" t="s">
        <v>1493</v>
      </c>
      <c r="E168" s="1305" t="s">
        <v>2879</v>
      </c>
      <c r="F168" s="1308"/>
      <c r="G168" s="1308" t="s">
        <v>2927</v>
      </c>
      <c r="H168" s="1307">
        <v>25000</v>
      </c>
    </row>
    <row r="169" spans="1:8" ht="15.75" x14ac:dyDescent="0.25">
      <c r="A169" s="1303">
        <v>45737</v>
      </c>
      <c r="B169" s="1304">
        <v>45784</v>
      </c>
      <c r="C169" s="1305">
        <v>12078</v>
      </c>
      <c r="D169" s="1306" t="s">
        <v>1493</v>
      </c>
      <c r="E169" s="1305" t="s">
        <v>2879</v>
      </c>
      <c r="F169" s="1308"/>
      <c r="G169" s="1308" t="s">
        <v>2890</v>
      </c>
      <c r="H169" s="1307">
        <v>25000</v>
      </c>
    </row>
    <row r="170" spans="1:8" ht="15.75" x14ac:dyDescent="0.25">
      <c r="A170" s="1303">
        <v>45737</v>
      </c>
      <c r="B170" s="1304">
        <v>45784</v>
      </c>
      <c r="C170" s="1305">
        <v>12079</v>
      </c>
      <c r="D170" s="1306" t="s">
        <v>1493</v>
      </c>
      <c r="E170" s="1305" t="s">
        <v>2879</v>
      </c>
      <c r="F170" s="1308"/>
      <c r="G170" s="1308" t="s">
        <v>2928</v>
      </c>
      <c r="H170" s="1307">
        <v>25000</v>
      </c>
    </row>
    <row r="171" spans="1:8" ht="15.75" x14ac:dyDescent="0.25">
      <c r="A171" s="1303">
        <v>45737</v>
      </c>
      <c r="B171" s="1304">
        <v>45784</v>
      </c>
      <c r="C171" s="1305">
        <v>11780</v>
      </c>
      <c r="D171" s="1306" t="s">
        <v>1494</v>
      </c>
      <c r="E171" s="1305" t="s">
        <v>2879</v>
      </c>
      <c r="F171" s="1308"/>
      <c r="G171" s="1308" t="s">
        <v>2924</v>
      </c>
      <c r="H171" s="1307">
        <v>32820</v>
      </c>
    </row>
    <row r="172" spans="1:8" ht="15.75" x14ac:dyDescent="0.25">
      <c r="A172" s="1303">
        <v>45737</v>
      </c>
      <c r="B172" s="1304">
        <v>45784</v>
      </c>
      <c r="C172" s="1305">
        <v>12122</v>
      </c>
      <c r="D172" s="1306" t="s">
        <v>1494</v>
      </c>
      <c r="E172" s="1305" t="s">
        <v>2879</v>
      </c>
      <c r="F172" s="1308"/>
      <c r="G172" s="1308" t="s">
        <v>2925</v>
      </c>
      <c r="H172" s="1307">
        <v>32820</v>
      </c>
    </row>
    <row r="173" spans="1:8" ht="15.75" x14ac:dyDescent="0.25">
      <c r="A173" s="1303">
        <v>45737</v>
      </c>
      <c r="B173" s="1304">
        <v>45784</v>
      </c>
      <c r="C173" s="1305">
        <v>12118</v>
      </c>
      <c r="D173" s="1306" t="s">
        <v>1494</v>
      </c>
      <c r="E173" s="1305" t="s">
        <v>2879</v>
      </c>
      <c r="F173" s="1308"/>
      <c r="G173" s="1308" t="s">
        <v>2929</v>
      </c>
      <c r="H173" s="1307">
        <v>32820</v>
      </c>
    </row>
    <row r="174" spans="1:8" ht="15.75" x14ac:dyDescent="0.25">
      <c r="A174" s="1303">
        <v>45737</v>
      </c>
      <c r="B174" s="1304">
        <v>45784</v>
      </c>
      <c r="C174" s="1305">
        <v>12119</v>
      </c>
      <c r="D174" s="1306" t="s">
        <v>1494</v>
      </c>
      <c r="E174" s="1305" t="s">
        <v>2879</v>
      </c>
      <c r="F174" s="1308"/>
      <c r="G174" s="1308" t="s">
        <v>2890</v>
      </c>
      <c r="H174" s="1307">
        <v>32820</v>
      </c>
    </row>
    <row r="175" spans="1:8" ht="15.75" x14ac:dyDescent="0.25">
      <c r="A175" s="1303">
        <v>45737</v>
      </c>
      <c r="B175" s="1304">
        <v>45784</v>
      </c>
      <c r="C175" s="1305">
        <v>12120</v>
      </c>
      <c r="D175" s="1306" t="s">
        <v>1494</v>
      </c>
      <c r="E175" s="1305" t="s">
        <v>2879</v>
      </c>
      <c r="F175" s="1308"/>
      <c r="G175" s="1308" t="s">
        <v>2890</v>
      </c>
      <c r="H175" s="1307">
        <v>32820</v>
      </c>
    </row>
    <row r="176" spans="1:8" ht="15.75" x14ac:dyDescent="0.25">
      <c r="A176" s="1303">
        <v>45737</v>
      </c>
      <c r="B176" s="1304">
        <v>45784</v>
      </c>
      <c r="C176" s="1305">
        <v>12123</v>
      </c>
      <c r="D176" s="1306" t="s">
        <v>1494</v>
      </c>
      <c r="E176" s="1305" t="s">
        <v>2879</v>
      </c>
      <c r="F176" s="1308"/>
      <c r="G176" s="1308" t="s">
        <v>2890</v>
      </c>
      <c r="H176" s="1307">
        <v>32820</v>
      </c>
    </row>
    <row r="177" spans="1:8" ht="15.75" x14ac:dyDescent="0.25">
      <c r="A177" s="1303">
        <v>45737</v>
      </c>
      <c r="B177" s="1304">
        <v>45784</v>
      </c>
      <c r="C177" s="1305">
        <v>12124</v>
      </c>
      <c r="D177" s="1306" t="s">
        <v>1494</v>
      </c>
      <c r="E177" s="1305" t="s">
        <v>2879</v>
      </c>
      <c r="F177" s="1308"/>
      <c r="G177" s="1308" t="s">
        <v>2890</v>
      </c>
      <c r="H177" s="1307">
        <v>32820</v>
      </c>
    </row>
    <row r="178" spans="1:8" ht="15.75" x14ac:dyDescent="0.25">
      <c r="A178" s="1303">
        <v>45737</v>
      </c>
      <c r="B178" s="1304">
        <v>45784</v>
      </c>
      <c r="C178" s="1305">
        <v>12125</v>
      </c>
      <c r="D178" s="1306" t="s">
        <v>1494</v>
      </c>
      <c r="E178" s="1305" t="s">
        <v>2879</v>
      </c>
      <c r="F178" s="1308"/>
      <c r="G178" s="1308" t="s">
        <v>2890</v>
      </c>
      <c r="H178" s="1307">
        <v>32820</v>
      </c>
    </row>
    <row r="179" spans="1:8" ht="15.75" x14ac:dyDescent="0.25">
      <c r="A179" s="1303">
        <v>45737</v>
      </c>
      <c r="B179" s="1304">
        <v>45784</v>
      </c>
      <c r="C179" s="1305">
        <v>12126</v>
      </c>
      <c r="D179" s="1306" t="s">
        <v>1494</v>
      </c>
      <c r="E179" s="1305" t="s">
        <v>2879</v>
      </c>
      <c r="F179" s="1308"/>
      <c r="G179" s="1308" t="s">
        <v>2926</v>
      </c>
      <c r="H179" s="1307">
        <v>32820</v>
      </c>
    </row>
    <row r="180" spans="1:8" ht="15.75" x14ac:dyDescent="0.25">
      <c r="A180" s="1303">
        <v>45737</v>
      </c>
      <c r="B180" s="1304">
        <v>45784</v>
      </c>
      <c r="C180" s="1305">
        <v>12127</v>
      </c>
      <c r="D180" s="1306" t="s">
        <v>1494</v>
      </c>
      <c r="E180" s="1305" t="s">
        <v>2879</v>
      </c>
      <c r="F180" s="1308"/>
      <c r="G180" s="1308" t="s">
        <v>2890</v>
      </c>
      <c r="H180" s="1307">
        <v>32820</v>
      </c>
    </row>
    <row r="181" spans="1:8" ht="15.75" x14ac:dyDescent="0.25">
      <c r="A181" s="1303">
        <v>45737</v>
      </c>
      <c r="B181" s="1304">
        <v>45784</v>
      </c>
      <c r="C181" s="1305">
        <v>12128</v>
      </c>
      <c r="D181" s="1306" t="s">
        <v>1494</v>
      </c>
      <c r="E181" s="1305" t="s">
        <v>2879</v>
      </c>
      <c r="F181" s="1308"/>
      <c r="G181" s="1308" t="s">
        <v>2890</v>
      </c>
      <c r="H181" s="1307">
        <v>32820</v>
      </c>
    </row>
    <row r="182" spans="1:8" ht="15.75" x14ac:dyDescent="0.25">
      <c r="A182" s="1303">
        <v>45737</v>
      </c>
      <c r="B182" s="1304">
        <v>45784</v>
      </c>
      <c r="C182" s="1305">
        <v>12129</v>
      </c>
      <c r="D182" s="1306" t="s">
        <v>1494</v>
      </c>
      <c r="E182" s="1305" t="s">
        <v>2879</v>
      </c>
      <c r="F182" s="1308"/>
      <c r="G182" s="1308" t="s">
        <v>2928</v>
      </c>
      <c r="H182" s="1307">
        <v>32820</v>
      </c>
    </row>
    <row r="183" spans="1:8" ht="15.75" x14ac:dyDescent="0.25">
      <c r="A183" s="1303">
        <v>45737</v>
      </c>
      <c r="B183" s="1304">
        <v>45784</v>
      </c>
      <c r="C183" s="1305">
        <v>12080</v>
      </c>
      <c r="D183" s="1306" t="s">
        <v>1495</v>
      </c>
      <c r="E183" s="1305" t="s">
        <v>2879</v>
      </c>
      <c r="F183" s="1305">
        <v>1</v>
      </c>
      <c r="G183" s="1308"/>
      <c r="H183" s="1307">
        <v>37880</v>
      </c>
    </row>
    <row r="184" spans="1:8" ht="15.75" x14ac:dyDescent="0.25">
      <c r="A184" s="1303">
        <v>45737</v>
      </c>
      <c r="B184" s="1304">
        <v>45784</v>
      </c>
      <c r="C184" s="1305">
        <v>12081</v>
      </c>
      <c r="D184" s="1306" t="s">
        <v>1495</v>
      </c>
      <c r="E184" s="1305" t="s">
        <v>2879</v>
      </c>
      <c r="F184" s="1305">
        <v>1</v>
      </c>
      <c r="G184" s="1308"/>
      <c r="H184" s="1307">
        <v>37880</v>
      </c>
    </row>
    <row r="185" spans="1:8" ht="15.75" x14ac:dyDescent="0.25">
      <c r="A185" s="1303">
        <v>45737</v>
      </c>
      <c r="B185" s="1304">
        <v>45784</v>
      </c>
      <c r="C185" s="1305">
        <v>12082</v>
      </c>
      <c r="D185" s="1306" t="s">
        <v>1495</v>
      </c>
      <c r="E185" s="1305" t="s">
        <v>2879</v>
      </c>
      <c r="F185" s="1305">
        <v>1</v>
      </c>
      <c r="G185" s="1308"/>
      <c r="H185" s="1307">
        <v>37880</v>
      </c>
    </row>
    <row r="186" spans="1:8" ht="15.75" x14ac:dyDescent="0.25">
      <c r="A186" s="1303">
        <v>45737</v>
      </c>
      <c r="B186" s="1304">
        <v>45784</v>
      </c>
      <c r="C186" s="1305">
        <v>12083</v>
      </c>
      <c r="D186" s="1306" t="s">
        <v>1495</v>
      </c>
      <c r="E186" s="1305" t="s">
        <v>2879</v>
      </c>
      <c r="F186" s="1305"/>
      <c r="G186" s="1308" t="s">
        <v>2890</v>
      </c>
      <c r="H186" s="1307">
        <v>37880</v>
      </c>
    </row>
    <row r="187" spans="1:8" ht="15.75" x14ac:dyDescent="0.25">
      <c r="A187" s="1303">
        <v>45737</v>
      </c>
      <c r="B187" s="1304">
        <v>45784</v>
      </c>
      <c r="C187" s="1305">
        <v>12084</v>
      </c>
      <c r="D187" s="1306" t="s">
        <v>1495</v>
      </c>
      <c r="E187" s="1305" t="s">
        <v>2879</v>
      </c>
      <c r="F187" s="1305"/>
      <c r="G187" s="1308" t="s">
        <v>2890</v>
      </c>
      <c r="H187" s="1307">
        <v>37880</v>
      </c>
    </row>
    <row r="188" spans="1:8" ht="15.75" x14ac:dyDescent="0.25">
      <c r="A188" s="1303">
        <v>45737</v>
      </c>
      <c r="B188" s="1304">
        <v>45784</v>
      </c>
      <c r="C188" s="1305">
        <v>12085</v>
      </c>
      <c r="D188" s="1306" t="s">
        <v>1495</v>
      </c>
      <c r="E188" s="1305" t="s">
        <v>2879</v>
      </c>
      <c r="F188" s="1305">
        <v>1</v>
      </c>
      <c r="G188" s="1308"/>
      <c r="H188" s="1307">
        <v>37880</v>
      </c>
    </row>
    <row r="189" spans="1:8" ht="15.75" x14ac:dyDescent="0.25">
      <c r="A189" s="1303">
        <v>45737</v>
      </c>
      <c r="B189" s="1304">
        <v>45784</v>
      </c>
      <c r="C189" s="1305">
        <v>12086</v>
      </c>
      <c r="D189" s="1306" t="s">
        <v>1495</v>
      </c>
      <c r="E189" s="1305" t="s">
        <v>2879</v>
      </c>
      <c r="F189" s="1305">
        <v>1</v>
      </c>
      <c r="G189" s="1308"/>
      <c r="H189" s="1307">
        <v>37880</v>
      </c>
    </row>
    <row r="190" spans="1:8" ht="15.75" x14ac:dyDescent="0.25">
      <c r="A190" s="1303">
        <v>45737</v>
      </c>
      <c r="B190" s="1304">
        <v>45784</v>
      </c>
      <c r="C190" s="1305">
        <v>12087</v>
      </c>
      <c r="D190" s="1306" t="s">
        <v>1495</v>
      </c>
      <c r="E190" s="1305" t="s">
        <v>2879</v>
      </c>
      <c r="F190" s="1305">
        <v>1</v>
      </c>
      <c r="G190" s="1308"/>
      <c r="H190" s="1307">
        <v>37880</v>
      </c>
    </row>
    <row r="191" spans="1:8" ht="15.75" x14ac:dyDescent="0.25">
      <c r="A191" s="1303">
        <v>45737</v>
      </c>
      <c r="B191" s="1304">
        <v>45784</v>
      </c>
      <c r="C191" s="1305">
        <v>12131</v>
      </c>
      <c r="D191" s="1306" t="s">
        <v>1496</v>
      </c>
      <c r="E191" s="1305" t="s">
        <v>2879</v>
      </c>
      <c r="F191" s="1305"/>
      <c r="G191" s="1308" t="s">
        <v>2930</v>
      </c>
      <c r="H191" s="1307">
        <v>37880</v>
      </c>
    </row>
    <row r="192" spans="1:8" ht="15.75" x14ac:dyDescent="0.25">
      <c r="A192" s="1303">
        <v>45737</v>
      </c>
      <c r="B192" s="1304">
        <v>45784</v>
      </c>
      <c r="C192" s="1305">
        <v>12132</v>
      </c>
      <c r="D192" s="1306" t="s">
        <v>1496</v>
      </c>
      <c r="E192" s="1305" t="s">
        <v>2879</v>
      </c>
      <c r="F192" s="1305"/>
      <c r="G192" s="1308" t="s">
        <v>2930</v>
      </c>
      <c r="H192" s="1307">
        <v>37880</v>
      </c>
    </row>
    <row r="193" spans="1:8" ht="15.75" x14ac:dyDescent="0.25">
      <c r="A193" s="1303">
        <v>45737</v>
      </c>
      <c r="B193" s="1304">
        <v>45784</v>
      </c>
      <c r="C193" s="1305">
        <v>12088</v>
      </c>
      <c r="D193" s="1306" t="s">
        <v>1497</v>
      </c>
      <c r="E193" s="1305" t="s">
        <v>2879</v>
      </c>
      <c r="F193" s="1305">
        <v>1</v>
      </c>
      <c r="G193" s="1308"/>
      <c r="H193" s="1307">
        <v>40000</v>
      </c>
    </row>
    <row r="194" spans="1:8" ht="15.75" x14ac:dyDescent="0.25">
      <c r="A194" s="1303">
        <v>45737</v>
      </c>
      <c r="B194" s="1304">
        <v>45784</v>
      </c>
      <c r="C194" s="1305">
        <v>12089</v>
      </c>
      <c r="D194" s="1306" t="s">
        <v>1497</v>
      </c>
      <c r="E194" s="1305" t="s">
        <v>2879</v>
      </c>
      <c r="F194" s="1305">
        <v>1</v>
      </c>
      <c r="G194" s="1308"/>
      <c r="H194" s="1307">
        <v>40000</v>
      </c>
    </row>
    <row r="195" spans="1:8" ht="15.75" x14ac:dyDescent="0.25">
      <c r="A195" s="1303">
        <v>45737</v>
      </c>
      <c r="B195" s="1304">
        <v>45784</v>
      </c>
      <c r="C195" s="1305">
        <v>12090</v>
      </c>
      <c r="D195" s="1306" t="s">
        <v>1497</v>
      </c>
      <c r="E195" s="1305" t="s">
        <v>2879</v>
      </c>
      <c r="F195" s="1305"/>
      <c r="G195" s="1308" t="s">
        <v>2890</v>
      </c>
      <c r="H195" s="1307">
        <v>40000</v>
      </c>
    </row>
    <row r="196" spans="1:8" ht="15.75" x14ac:dyDescent="0.25">
      <c r="A196" s="1303">
        <v>45737</v>
      </c>
      <c r="B196" s="1304">
        <v>45784</v>
      </c>
      <c r="C196" s="1305">
        <v>12091</v>
      </c>
      <c r="D196" s="1306" t="s">
        <v>1497</v>
      </c>
      <c r="E196" s="1305" t="s">
        <v>2879</v>
      </c>
      <c r="F196" s="1305">
        <v>1</v>
      </c>
      <c r="G196" s="1308"/>
      <c r="H196" s="1307">
        <v>40000</v>
      </c>
    </row>
    <row r="197" spans="1:8" ht="15.75" x14ac:dyDescent="0.25">
      <c r="A197" s="1303">
        <v>45737</v>
      </c>
      <c r="B197" s="1304">
        <v>45784</v>
      </c>
      <c r="C197" s="1305">
        <v>12092</v>
      </c>
      <c r="D197" s="1306" t="s">
        <v>1497</v>
      </c>
      <c r="E197" s="1305" t="s">
        <v>2879</v>
      </c>
      <c r="F197" s="1305"/>
      <c r="G197" s="1308" t="s">
        <v>2890</v>
      </c>
      <c r="H197" s="1307">
        <v>40000</v>
      </c>
    </row>
    <row r="198" spans="1:8" ht="15.75" x14ac:dyDescent="0.25">
      <c r="A198" s="1303">
        <v>45737</v>
      </c>
      <c r="B198" s="1304">
        <v>45784</v>
      </c>
      <c r="C198" s="1305">
        <v>12113</v>
      </c>
      <c r="D198" s="1306" t="s">
        <v>1497</v>
      </c>
      <c r="E198" s="1305" t="s">
        <v>2879</v>
      </c>
      <c r="F198" s="1305">
        <v>1</v>
      </c>
      <c r="G198" s="1308"/>
      <c r="H198" s="1307">
        <v>40000</v>
      </c>
    </row>
    <row r="199" spans="1:8" ht="15.75" x14ac:dyDescent="0.25">
      <c r="A199" s="1303">
        <v>45737</v>
      </c>
      <c r="B199" s="1304">
        <v>45784</v>
      </c>
      <c r="C199" s="1305">
        <v>12114</v>
      </c>
      <c r="D199" s="1306" t="s">
        <v>1497</v>
      </c>
      <c r="E199" s="1305" t="s">
        <v>2879</v>
      </c>
      <c r="F199" s="1305">
        <v>1</v>
      </c>
      <c r="G199" s="1308"/>
      <c r="H199" s="1307">
        <v>40000</v>
      </c>
    </row>
    <row r="200" spans="1:8" ht="15.75" x14ac:dyDescent="0.25">
      <c r="A200" s="1303">
        <v>45737</v>
      </c>
      <c r="B200" s="1304">
        <v>45784</v>
      </c>
      <c r="C200" s="1305">
        <v>12115</v>
      </c>
      <c r="D200" s="1306" t="s">
        <v>1497</v>
      </c>
      <c r="E200" s="1305" t="s">
        <v>2879</v>
      </c>
      <c r="F200" s="1305">
        <v>1</v>
      </c>
      <c r="G200" s="1308"/>
      <c r="H200" s="1307">
        <v>40000</v>
      </c>
    </row>
    <row r="201" spans="1:8" ht="15.75" x14ac:dyDescent="0.25">
      <c r="A201" s="1303">
        <v>45737</v>
      </c>
      <c r="B201" s="1304">
        <v>45784</v>
      </c>
      <c r="C201" s="1305">
        <v>12130</v>
      </c>
      <c r="D201" s="1306" t="s">
        <v>1497</v>
      </c>
      <c r="E201" s="1305" t="s">
        <v>2879</v>
      </c>
      <c r="F201" s="1308"/>
      <c r="G201" s="1308" t="s">
        <v>2930</v>
      </c>
      <c r="H201" s="1307">
        <v>40000</v>
      </c>
    </row>
    <row r="202" spans="1:8" ht="15.75" x14ac:dyDescent="0.25">
      <c r="A202" s="1303">
        <v>45737</v>
      </c>
      <c r="B202" s="1304">
        <v>45784</v>
      </c>
      <c r="C202" s="1305">
        <v>12133</v>
      </c>
      <c r="D202" s="1306" t="s">
        <v>1497</v>
      </c>
      <c r="E202" s="1305" t="s">
        <v>2879</v>
      </c>
      <c r="F202" s="1308"/>
      <c r="G202" s="1308" t="s">
        <v>2930</v>
      </c>
      <c r="H202" s="1307">
        <v>40000</v>
      </c>
    </row>
    <row r="203" spans="1:8" ht="15.75" x14ac:dyDescent="0.25">
      <c r="A203" s="1303">
        <v>45737</v>
      </c>
      <c r="B203" s="1304">
        <v>45784</v>
      </c>
      <c r="C203" s="1305">
        <v>12033</v>
      </c>
      <c r="D203" s="1306" t="s">
        <v>1498</v>
      </c>
      <c r="E203" s="1305" t="s">
        <v>2879</v>
      </c>
      <c r="F203" s="1308"/>
      <c r="G203" s="1308" t="s">
        <v>2931</v>
      </c>
      <c r="H203" s="1307">
        <v>48703.96</v>
      </c>
    </row>
    <row r="204" spans="1:8" ht="15.75" x14ac:dyDescent="0.25">
      <c r="A204" s="1303">
        <v>45737</v>
      </c>
      <c r="B204" s="1304">
        <v>45784</v>
      </c>
      <c r="C204" s="1305">
        <v>12039</v>
      </c>
      <c r="D204" s="1306" t="s">
        <v>1498</v>
      </c>
      <c r="E204" s="1305" t="s">
        <v>2879</v>
      </c>
      <c r="F204" s="1305">
        <v>1</v>
      </c>
      <c r="G204" s="1308"/>
      <c r="H204" s="1307">
        <v>48703.96</v>
      </c>
    </row>
    <row r="205" spans="1:8" ht="15.75" x14ac:dyDescent="0.25">
      <c r="A205" s="1303">
        <v>45737</v>
      </c>
      <c r="B205" s="1304">
        <v>45784</v>
      </c>
      <c r="C205" s="1305">
        <v>12040</v>
      </c>
      <c r="D205" s="1306" t="s">
        <v>1498</v>
      </c>
      <c r="E205" s="1305" t="s">
        <v>2879</v>
      </c>
      <c r="F205" s="1305"/>
      <c r="G205" s="1308" t="s">
        <v>2917</v>
      </c>
      <c r="H205" s="1307">
        <v>48703.96</v>
      </c>
    </row>
    <row r="206" spans="1:8" ht="15.75" x14ac:dyDescent="0.25">
      <c r="A206" s="1303">
        <v>45737</v>
      </c>
      <c r="B206" s="1304">
        <v>45784</v>
      </c>
      <c r="C206" s="1305">
        <v>12034</v>
      </c>
      <c r="D206" s="1306" t="s">
        <v>1499</v>
      </c>
      <c r="E206" s="1305" t="s">
        <v>2879</v>
      </c>
      <c r="F206" s="1305">
        <v>1</v>
      </c>
      <c r="G206" s="1308"/>
      <c r="H206" s="1307">
        <v>60000</v>
      </c>
    </row>
    <row r="207" spans="1:8" ht="15.75" x14ac:dyDescent="0.25">
      <c r="A207" s="1303">
        <v>45737</v>
      </c>
      <c r="B207" s="1304">
        <v>45784</v>
      </c>
      <c r="C207" s="1305">
        <v>12116</v>
      </c>
      <c r="D207" s="1306" t="s">
        <v>1499</v>
      </c>
      <c r="E207" s="1305" t="s">
        <v>2879</v>
      </c>
      <c r="F207" s="1308"/>
      <c r="G207" s="1308" t="s">
        <v>2931</v>
      </c>
      <c r="H207" s="1307">
        <v>60000</v>
      </c>
    </row>
    <row r="208" spans="1:8" ht="15.75" x14ac:dyDescent="0.25">
      <c r="A208" s="1303">
        <v>45737</v>
      </c>
      <c r="B208" s="1304">
        <v>45784</v>
      </c>
      <c r="C208" s="1305">
        <v>12117</v>
      </c>
      <c r="D208" s="1306" t="s">
        <v>1499</v>
      </c>
      <c r="E208" s="1305" t="s">
        <v>2879</v>
      </c>
      <c r="F208" s="1308"/>
      <c r="G208" s="1308" t="s">
        <v>2917</v>
      </c>
      <c r="H208" s="1307">
        <v>60000</v>
      </c>
    </row>
    <row r="209" spans="1:8" ht="15.75" x14ac:dyDescent="0.25">
      <c r="A209" s="1303">
        <v>45737</v>
      </c>
      <c r="B209" s="1304">
        <v>45784</v>
      </c>
      <c r="C209" s="1305">
        <v>12035</v>
      </c>
      <c r="D209" s="1306" t="s">
        <v>1500</v>
      </c>
      <c r="E209" s="1305" t="s">
        <v>2879</v>
      </c>
      <c r="F209" s="1305">
        <v>1</v>
      </c>
      <c r="G209" s="1308" t="s">
        <v>2911</v>
      </c>
      <c r="H209" s="1307">
        <v>12532.74</v>
      </c>
    </row>
    <row r="210" spans="1:8" ht="15.75" x14ac:dyDescent="0.25">
      <c r="A210" s="1303">
        <v>45737</v>
      </c>
      <c r="B210" s="1304">
        <v>45784</v>
      </c>
      <c r="C210" s="1305">
        <v>12036</v>
      </c>
      <c r="D210" s="1306" t="s">
        <v>1500</v>
      </c>
      <c r="E210" s="1305" t="s">
        <v>2879</v>
      </c>
      <c r="F210" s="1308"/>
      <c r="G210" s="1308" t="s">
        <v>2932</v>
      </c>
      <c r="H210" s="1307">
        <v>12532.74</v>
      </c>
    </row>
    <row r="211" spans="1:8" ht="15.75" x14ac:dyDescent="0.25">
      <c r="A211" s="1303">
        <v>45737</v>
      </c>
      <c r="B211" s="1304">
        <v>45784</v>
      </c>
      <c r="C211" s="1305">
        <v>12037</v>
      </c>
      <c r="D211" s="1306" t="s">
        <v>1500</v>
      </c>
      <c r="E211" s="1305" t="s">
        <v>2879</v>
      </c>
      <c r="F211" s="1308"/>
      <c r="G211" s="1308" t="s">
        <v>2933</v>
      </c>
      <c r="H211" s="1307">
        <v>12532.74</v>
      </c>
    </row>
    <row r="212" spans="1:8" ht="15.75" x14ac:dyDescent="0.25">
      <c r="A212" s="1303">
        <v>45737</v>
      </c>
      <c r="B212" s="1304">
        <v>45784</v>
      </c>
      <c r="C212" s="1305">
        <v>12038</v>
      </c>
      <c r="D212" s="1306" t="s">
        <v>1500</v>
      </c>
      <c r="E212" s="1305" t="s">
        <v>2879</v>
      </c>
      <c r="F212" s="1305">
        <v>1</v>
      </c>
      <c r="G212" s="1308" t="s">
        <v>2911</v>
      </c>
      <c r="H212" s="1307">
        <v>12532.74</v>
      </c>
    </row>
    <row r="213" spans="1:8" ht="15.75" x14ac:dyDescent="0.25">
      <c r="A213" s="1303">
        <v>45720</v>
      </c>
      <c r="B213" s="1304">
        <v>45777</v>
      </c>
      <c r="C213" s="1305">
        <v>12153</v>
      </c>
      <c r="D213" s="1306" t="s">
        <v>1490</v>
      </c>
      <c r="E213" s="1305" t="s">
        <v>2879</v>
      </c>
      <c r="F213" s="1308"/>
      <c r="G213" s="1308" t="s">
        <v>2934</v>
      </c>
      <c r="H213" s="1307">
        <v>95837.24</v>
      </c>
    </row>
    <row r="214" spans="1:8" ht="15.75" x14ac:dyDescent="0.25">
      <c r="A214" s="1303">
        <v>45744</v>
      </c>
      <c r="B214" s="1304">
        <v>45814</v>
      </c>
      <c r="C214" s="1305">
        <v>12175</v>
      </c>
      <c r="D214" s="1308" t="s">
        <v>1503</v>
      </c>
      <c r="E214" s="1305" t="s">
        <v>2879</v>
      </c>
      <c r="F214" s="1308"/>
      <c r="G214" s="1306" t="s">
        <v>2881</v>
      </c>
      <c r="H214" s="1307">
        <v>309548.93</v>
      </c>
    </row>
    <row r="215" spans="1:8" ht="15.75" x14ac:dyDescent="0.25">
      <c r="A215" s="1303">
        <v>45744</v>
      </c>
      <c r="B215" s="1304">
        <v>45814</v>
      </c>
      <c r="C215" s="1305">
        <v>12176</v>
      </c>
      <c r="D215" s="1308" t="s">
        <v>1503</v>
      </c>
      <c r="E215" s="1305" t="s">
        <v>2879</v>
      </c>
      <c r="F215" s="1308"/>
      <c r="G215" s="1306" t="s">
        <v>2881</v>
      </c>
      <c r="H215" s="1307">
        <v>309548.93</v>
      </c>
    </row>
    <row r="216" spans="1:8" ht="15.75" x14ac:dyDescent="0.25">
      <c r="A216" s="1303">
        <v>45744</v>
      </c>
      <c r="B216" s="1304">
        <v>45814</v>
      </c>
      <c r="C216" s="1305">
        <v>12177</v>
      </c>
      <c r="D216" s="1308" t="s">
        <v>1503</v>
      </c>
      <c r="E216" s="1305" t="s">
        <v>2879</v>
      </c>
      <c r="F216" s="1308"/>
      <c r="G216" s="1306" t="s">
        <v>2881</v>
      </c>
      <c r="H216" s="1307">
        <v>309548.93</v>
      </c>
    </row>
    <row r="217" spans="1:8" ht="15.75" x14ac:dyDescent="0.25">
      <c r="A217" s="1303">
        <v>45744</v>
      </c>
      <c r="B217" s="1304">
        <v>45814</v>
      </c>
      <c r="C217" s="1305">
        <v>12178</v>
      </c>
      <c r="D217" s="1308" t="s">
        <v>1503</v>
      </c>
      <c r="E217" s="1305" t="s">
        <v>2879</v>
      </c>
      <c r="F217" s="1308"/>
      <c r="G217" s="1306" t="s">
        <v>2881</v>
      </c>
      <c r="H217" s="1307">
        <v>309548.93</v>
      </c>
    </row>
    <row r="218" spans="1:8" ht="15.75" x14ac:dyDescent="0.25">
      <c r="A218" s="1303">
        <v>45744</v>
      </c>
      <c r="B218" s="1304">
        <v>45814</v>
      </c>
      <c r="C218" s="1305">
        <v>12179</v>
      </c>
      <c r="D218" s="1308" t="s">
        <v>1503</v>
      </c>
      <c r="E218" s="1305" t="s">
        <v>2879</v>
      </c>
      <c r="F218" s="1308"/>
      <c r="G218" s="1306" t="s">
        <v>2881</v>
      </c>
      <c r="H218" s="1307">
        <v>309548.93</v>
      </c>
    </row>
    <row r="219" spans="1:8" ht="15.75" x14ac:dyDescent="0.25">
      <c r="A219" s="1303">
        <v>45744</v>
      </c>
      <c r="B219" s="1304">
        <v>45814</v>
      </c>
      <c r="C219" s="1305">
        <v>12180</v>
      </c>
      <c r="D219" s="1308" t="s">
        <v>1503</v>
      </c>
      <c r="E219" s="1305" t="s">
        <v>2879</v>
      </c>
      <c r="F219" s="1308"/>
      <c r="G219" s="1306" t="s">
        <v>2881</v>
      </c>
      <c r="H219" s="1307">
        <v>309548.92</v>
      </c>
    </row>
    <row r="220" spans="1:8" ht="15.75" x14ac:dyDescent="0.25">
      <c r="A220" s="1303">
        <v>45729</v>
      </c>
      <c r="B220" s="1304">
        <v>45811</v>
      </c>
      <c r="C220" s="1305" t="s">
        <v>1467</v>
      </c>
      <c r="D220" s="1308" t="s">
        <v>2935</v>
      </c>
      <c r="E220" s="1305" t="s">
        <v>2879</v>
      </c>
      <c r="F220" s="1308"/>
      <c r="G220" s="1308" t="s">
        <v>2936</v>
      </c>
      <c r="H220" s="1307">
        <v>17691.66</v>
      </c>
    </row>
    <row r="221" spans="1:8" ht="15.75" x14ac:dyDescent="0.25">
      <c r="A221" s="1303">
        <v>45729</v>
      </c>
      <c r="B221" s="1304">
        <v>45811</v>
      </c>
      <c r="C221" s="1305" t="s">
        <v>1470</v>
      </c>
      <c r="D221" s="1308" t="s">
        <v>2935</v>
      </c>
      <c r="E221" s="1305" t="s">
        <v>2879</v>
      </c>
      <c r="F221" s="1308"/>
      <c r="G221" s="1308" t="s">
        <v>2936</v>
      </c>
      <c r="H221" s="1307">
        <v>17691.66</v>
      </c>
    </row>
    <row r="222" spans="1:8" ht="15.75" x14ac:dyDescent="0.25">
      <c r="A222" s="1303">
        <v>45729</v>
      </c>
      <c r="B222" s="1304">
        <v>45811</v>
      </c>
      <c r="C222" s="1305" t="s">
        <v>1471</v>
      </c>
      <c r="D222" s="1308" t="s">
        <v>2935</v>
      </c>
      <c r="E222" s="1305" t="s">
        <v>2879</v>
      </c>
      <c r="F222" s="1308"/>
      <c r="G222" s="1308" t="s">
        <v>2936</v>
      </c>
      <c r="H222" s="1307">
        <v>17691.66</v>
      </c>
    </row>
    <row r="223" spans="1:8" ht="15.75" x14ac:dyDescent="0.25">
      <c r="A223" s="1303">
        <v>45729</v>
      </c>
      <c r="B223" s="1304">
        <v>45811</v>
      </c>
      <c r="C223" s="1305" t="s">
        <v>1472</v>
      </c>
      <c r="D223" s="1308" t="s">
        <v>2935</v>
      </c>
      <c r="E223" s="1305" t="s">
        <v>2879</v>
      </c>
      <c r="F223" s="1308"/>
      <c r="G223" s="1308" t="s">
        <v>2936</v>
      </c>
      <c r="H223" s="1307">
        <v>17691.66</v>
      </c>
    </row>
    <row r="224" spans="1:8" ht="15.75" x14ac:dyDescent="0.25">
      <c r="A224" s="1303">
        <v>45729</v>
      </c>
      <c r="B224" s="1304">
        <v>45811</v>
      </c>
      <c r="C224" s="1305" t="s">
        <v>1473</v>
      </c>
      <c r="D224" s="1308" t="s">
        <v>2935</v>
      </c>
      <c r="E224" s="1305" t="s">
        <v>2879</v>
      </c>
      <c r="F224" s="1308"/>
      <c r="G224" s="1308" t="s">
        <v>2936</v>
      </c>
      <c r="H224" s="1307">
        <v>17691.66</v>
      </c>
    </row>
    <row r="225" spans="1:8" ht="15.75" x14ac:dyDescent="0.25">
      <c r="A225" s="1303">
        <v>45729</v>
      </c>
      <c r="B225" s="1304">
        <v>45811</v>
      </c>
      <c r="C225" s="1305" t="s">
        <v>1474</v>
      </c>
      <c r="D225" s="1308" t="s">
        <v>2937</v>
      </c>
      <c r="E225" s="1305" t="s">
        <v>2879</v>
      </c>
      <c r="F225" s="1308"/>
      <c r="G225" s="1308" t="s">
        <v>2936</v>
      </c>
      <c r="H225" s="1307">
        <v>12510.16</v>
      </c>
    </row>
    <row r="226" spans="1:8" ht="15.75" x14ac:dyDescent="0.25">
      <c r="A226" s="1303">
        <v>45729</v>
      </c>
      <c r="B226" s="1304">
        <v>45811</v>
      </c>
      <c r="C226" s="1305" t="s">
        <v>1476</v>
      </c>
      <c r="D226" s="1308" t="s">
        <v>2937</v>
      </c>
      <c r="E226" s="1305" t="s">
        <v>2879</v>
      </c>
      <c r="F226" s="1308"/>
      <c r="G226" s="1308" t="s">
        <v>2936</v>
      </c>
      <c r="H226" s="1307">
        <v>12510.16</v>
      </c>
    </row>
    <row r="227" spans="1:8" ht="15.75" x14ac:dyDescent="0.25">
      <c r="A227" s="1303">
        <v>45729</v>
      </c>
      <c r="B227" s="1304">
        <v>45811</v>
      </c>
      <c r="C227" s="1305" t="s">
        <v>1477</v>
      </c>
      <c r="D227" s="1308" t="s">
        <v>2937</v>
      </c>
      <c r="E227" s="1305" t="s">
        <v>2879</v>
      </c>
      <c r="F227" s="1308"/>
      <c r="G227" s="1308" t="s">
        <v>2936</v>
      </c>
      <c r="H227" s="1307">
        <v>12510.16</v>
      </c>
    </row>
    <row r="228" spans="1:8" ht="15.75" x14ac:dyDescent="0.25">
      <c r="A228" s="1303">
        <v>45729</v>
      </c>
      <c r="B228" s="1304">
        <v>45811</v>
      </c>
      <c r="C228" s="1305" t="s">
        <v>1478</v>
      </c>
      <c r="D228" s="1308" t="s">
        <v>2937</v>
      </c>
      <c r="E228" s="1305" t="s">
        <v>2879</v>
      </c>
      <c r="F228" s="1308"/>
      <c r="G228" s="1308" t="s">
        <v>2936</v>
      </c>
      <c r="H228" s="1307">
        <v>12510.16</v>
      </c>
    </row>
    <row r="229" spans="1:8" ht="15.75" x14ac:dyDescent="0.25">
      <c r="A229" s="1303">
        <v>45729</v>
      </c>
      <c r="B229" s="1304">
        <v>45811</v>
      </c>
      <c r="C229" s="1305" t="s">
        <v>1479</v>
      </c>
      <c r="D229" s="1308" t="s">
        <v>2937</v>
      </c>
      <c r="E229" s="1305" t="s">
        <v>2879</v>
      </c>
      <c r="F229" s="1308"/>
      <c r="G229" s="1308" t="s">
        <v>2936</v>
      </c>
      <c r="H229" s="1307">
        <v>12510.16</v>
      </c>
    </row>
    <row r="230" spans="1:8" ht="15.75" x14ac:dyDescent="0.25">
      <c r="A230" s="1303">
        <v>45729</v>
      </c>
      <c r="B230" s="1304">
        <v>45811</v>
      </c>
      <c r="C230" s="1305" t="s">
        <v>1480</v>
      </c>
      <c r="D230" s="1308" t="s">
        <v>2937</v>
      </c>
      <c r="E230" s="1305" t="s">
        <v>2879</v>
      </c>
      <c r="F230" s="1308"/>
      <c r="G230" s="1308" t="s">
        <v>2936</v>
      </c>
      <c r="H230" s="1307">
        <v>12510.16</v>
      </c>
    </row>
    <row r="231" spans="1:8" ht="15.75" x14ac:dyDescent="0.25">
      <c r="A231" s="1303">
        <v>45729</v>
      </c>
      <c r="B231" s="1304">
        <v>45811</v>
      </c>
      <c r="C231" s="1305" t="s">
        <v>1481</v>
      </c>
      <c r="D231" s="1308" t="s">
        <v>1482</v>
      </c>
      <c r="E231" s="1305" t="s">
        <v>2879</v>
      </c>
      <c r="F231" s="1308"/>
      <c r="G231" s="1308" t="s">
        <v>2936</v>
      </c>
      <c r="H231" s="1307">
        <v>8208.26</v>
      </c>
    </row>
    <row r="232" spans="1:8" ht="15.75" x14ac:dyDescent="0.25">
      <c r="A232" s="1303">
        <v>45729</v>
      </c>
      <c r="B232" s="1304">
        <v>45811</v>
      </c>
      <c r="C232" s="1305" t="s">
        <v>1483</v>
      </c>
      <c r="D232" s="1308" t="s">
        <v>1482</v>
      </c>
      <c r="E232" s="1305" t="s">
        <v>2879</v>
      </c>
      <c r="F232" s="1308"/>
      <c r="G232" s="1308" t="s">
        <v>2936</v>
      </c>
      <c r="H232" s="1307">
        <v>8208.26</v>
      </c>
    </row>
    <row r="233" spans="1:8" ht="15.75" x14ac:dyDescent="0.25">
      <c r="A233" s="1303">
        <v>45729</v>
      </c>
      <c r="B233" s="1304">
        <v>45811</v>
      </c>
      <c r="C233" s="1305" t="s">
        <v>1484</v>
      </c>
      <c r="D233" s="1308" t="s">
        <v>1482</v>
      </c>
      <c r="E233" s="1305" t="s">
        <v>2879</v>
      </c>
      <c r="F233" s="1308"/>
      <c r="G233" s="1308" t="s">
        <v>2936</v>
      </c>
      <c r="H233" s="1307">
        <v>8208.26</v>
      </c>
    </row>
    <row r="234" spans="1:8" ht="15.75" x14ac:dyDescent="0.25">
      <c r="A234" s="1303">
        <v>45729</v>
      </c>
      <c r="B234" s="1304">
        <v>45811</v>
      </c>
      <c r="C234" s="1305" t="s">
        <v>1485</v>
      </c>
      <c r="D234" s="1308" t="s">
        <v>1482</v>
      </c>
      <c r="E234" s="1305" t="s">
        <v>2879</v>
      </c>
      <c r="F234" s="1308"/>
      <c r="G234" s="1308" t="s">
        <v>2936</v>
      </c>
      <c r="H234" s="1307">
        <v>8208.26</v>
      </c>
    </row>
    <row r="235" spans="1:8" ht="15.75" x14ac:dyDescent="0.25">
      <c r="A235" s="1303">
        <v>45729</v>
      </c>
      <c r="B235" s="1304">
        <v>45811</v>
      </c>
      <c r="C235" s="1305" t="s">
        <v>1486</v>
      </c>
      <c r="D235" s="1308" t="s">
        <v>1482</v>
      </c>
      <c r="E235" s="1305" t="s">
        <v>2879</v>
      </c>
      <c r="F235" s="1308"/>
      <c r="G235" s="1308" t="s">
        <v>2936</v>
      </c>
      <c r="H235" s="1307">
        <v>8208.25</v>
      </c>
    </row>
    <row r="236" spans="1:8" ht="15.75" x14ac:dyDescent="0.25">
      <c r="A236" s="1303">
        <v>45729</v>
      </c>
      <c r="B236" s="1304">
        <v>45811</v>
      </c>
      <c r="C236" s="1305" t="s">
        <v>1487</v>
      </c>
      <c r="D236" s="1308" t="s">
        <v>1482</v>
      </c>
      <c r="E236" s="1305" t="s">
        <v>2879</v>
      </c>
      <c r="F236" s="1308"/>
      <c r="G236" s="1308" t="s">
        <v>2936</v>
      </c>
      <c r="H236" s="1307">
        <v>8208.25</v>
      </c>
    </row>
    <row r="237" spans="1:8" ht="15.75" x14ac:dyDescent="0.25">
      <c r="A237" s="1303">
        <v>45729</v>
      </c>
      <c r="B237" s="1304">
        <v>45811</v>
      </c>
      <c r="C237" s="1305" t="s">
        <v>1488</v>
      </c>
      <c r="D237" s="1308" t="s">
        <v>1482</v>
      </c>
      <c r="E237" s="1305" t="s">
        <v>2879</v>
      </c>
      <c r="F237" s="1308"/>
      <c r="G237" s="1308" t="s">
        <v>2936</v>
      </c>
      <c r="H237" s="1307">
        <v>8208.25</v>
      </c>
    </row>
    <row r="238" spans="1:8" ht="15.75" x14ac:dyDescent="0.25">
      <c r="A238" s="1303">
        <v>45729</v>
      </c>
      <c r="B238" s="1304">
        <v>45811</v>
      </c>
      <c r="C238" s="1305" t="s">
        <v>1489</v>
      </c>
      <c r="D238" s="1308" t="s">
        <v>1482</v>
      </c>
      <c r="E238" s="1305" t="s">
        <v>2879</v>
      </c>
      <c r="F238" s="1308"/>
      <c r="G238" s="1308" t="s">
        <v>2936</v>
      </c>
      <c r="H238" s="1307">
        <v>8208.25</v>
      </c>
    </row>
    <row r="239" spans="1:8" ht="15.75" x14ac:dyDescent="0.25">
      <c r="A239" s="1310"/>
      <c r="B239" s="1308"/>
      <c r="C239" s="1305"/>
      <c r="D239" s="1308"/>
      <c r="E239" s="1305"/>
      <c r="F239" s="1311">
        <f>SUM(F14:F238)</f>
        <v>42</v>
      </c>
      <c r="G239" s="1309"/>
      <c r="H239" s="1312">
        <f>SUM(H14:H238)</f>
        <v>9466994.9000000078</v>
      </c>
    </row>
    <row r="240" spans="1:8" ht="15.75" x14ac:dyDescent="0.25">
      <c r="A240" s="1313"/>
      <c r="B240" s="1314"/>
      <c r="C240" s="1315"/>
      <c r="D240" s="1314"/>
      <c r="E240" s="1315"/>
      <c r="F240" s="1315"/>
      <c r="G240" s="1314"/>
      <c r="H240" s="1316"/>
    </row>
    <row r="241" spans="1:8" ht="15.75" x14ac:dyDescent="0.25">
      <c r="A241" s="1313"/>
      <c r="B241" s="1314"/>
      <c r="C241" s="1315"/>
      <c r="D241" s="1314"/>
      <c r="E241" s="1315"/>
      <c r="F241" s="1315"/>
      <c r="G241" s="1314"/>
      <c r="H241" s="1316"/>
    </row>
    <row r="242" spans="1:8" ht="15.75" x14ac:dyDescent="0.25">
      <c r="A242" s="1313"/>
      <c r="B242" s="1314"/>
      <c r="C242" s="1315"/>
      <c r="D242" s="1314"/>
      <c r="E242" s="1315"/>
      <c r="F242" s="1315"/>
      <c r="G242" s="1314"/>
      <c r="H242" s="1316"/>
    </row>
    <row r="243" spans="1:8" ht="16.5" thickBot="1" x14ac:dyDescent="0.3">
      <c r="A243" s="1317"/>
      <c r="B243" s="1317"/>
      <c r="C243" s="1317"/>
      <c r="E243" s="1317"/>
      <c r="F243" s="1317"/>
      <c r="G243" s="1317"/>
      <c r="H243" s="1316"/>
    </row>
    <row r="244" spans="1:8" ht="15.75" x14ac:dyDescent="0.25">
      <c r="A244" s="1579" t="s">
        <v>2938</v>
      </c>
      <c r="B244" s="1579"/>
      <c r="C244" s="1579"/>
      <c r="E244" s="1580" t="s">
        <v>2939</v>
      </c>
      <c r="F244" s="1580"/>
      <c r="G244" s="1580"/>
      <c r="H244" s="1316"/>
    </row>
    <row r="245" spans="1:8" ht="15.75" x14ac:dyDescent="0.25">
      <c r="A245" s="1313"/>
      <c r="B245" s="1314"/>
      <c r="C245" s="1315"/>
      <c r="D245" s="1314"/>
      <c r="E245" s="1315"/>
      <c r="F245" s="1315"/>
      <c r="G245" s="1314"/>
      <c r="H245" s="1316"/>
    </row>
    <row r="246" spans="1:8" ht="15.75" x14ac:dyDescent="0.25">
      <c r="A246" s="1313"/>
      <c r="B246" s="1314"/>
      <c r="C246" s="1315"/>
      <c r="D246" s="1314"/>
      <c r="E246" s="1315"/>
      <c r="F246" s="1315"/>
      <c r="G246" s="1314"/>
      <c r="H246" s="1316"/>
    </row>
  </sheetData>
  <mergeCells count="5">
    <mergeCell ref="A8:G8"/>
    <mergeCell ref="A9:G9"/>
    <mergeCell ref="A10:G10"/>
    <mergeCell ref="A244:C244"/>
    <mergeCell ref="E244:G2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</vt:i4>
      </vt:variant>
    </vt:vector>
  </HeadingPairs>
  <TitlesOfParts>
    <vt:vector size="32" baseType="lpstr">
      <vt:lpstr>Datos Generales</vt:lpstr>
      <vt:lpstr>02-02 Conciliación Banc</vt:lpstr>
      <vt:lpstr> Conc. Bancaria jun-2025 excel</vt:lpstr>
      <vt:lpstr>02-17 Estado de Mov. Bancarios</vt:lpstr>
      <vt:lpstr>02-19 a Arqueo de Caja</vt:lpstr>
      <vt:lpstr>02-19 b Arqueo de cheques</vt:lpstr>
      <vt:lpstr>02-29 Pasivos Financieros</vt:lpstr>
      <vt:lpstr>02-30 Comparativo de Bienes</vt:lpstr>
      <vt:lpstr>Inventario Activo Fijos</vt:lpstr>
      <vt:lpstr>02-31 Bienes p.f descargo</vt:lpstr>
      <vt:lpstr>02-32-Bienes Transf. a terceros</vt:lpstr>
      <vt:lpstr>02-33a Levant. Bienes Inmuebles</vt:lpstr>
      <vt:lpstr>02-33 b Adq. Muebles e Intangib</vt:lpstr>
      <vt:lpstr>02-37 Obras en Proceso</vt:lpstr>
      <vt:lpstr>02-40 Ejec. Captación Directa</vt:lpstr>
      <vt:lpstr>02-43 Inv. de Bienes de Consum</vt:lpstr>
      <vt:lpstr>ASIENTO BIENES DE CONSUMO 9</vt:lpstr>
      <vt:lpstr> INV. MAT DE OFICINA</vt:lpstr>
      <vt:lpstr>INV. PRENDAS DE VESTIR </vt:lpstr>
      <vt:lpstr>INV. MAT DE LIMPIEZA</vt:lpstr>
      <vt:lpstr> INV.  PIEZAS MECANICA </vt:lpstr>
      <vt:lpstr>ASIENTO  7 DESAFECTACIÓN</vt:lpstr>
      <vt:lpstr>ASIENTO  8 DESAFECTACIÓN</vt:lpstr>
      <vt:lpstr>02-45 Inversiones Financ.</vt:lpstr>
      <vt:lpstr>02-48 a Licencias de Software</vt:lpstr>
      <vt:lpstr>02-48 b Pagos Anticip</vt:lpstr>
      <vt:lpstr>02-48 c Amortización Gastos Pag</vt:lpstr>
      <vt:lpstr>'02-31 Bienes p.f descargo'!Área_de_impresión</vt:lpstr>
      <vt:lpstr>'02-32-Bienes Transf. a terceros'!Área_de_impresión</vt:lpstr>
      <vt:lpstr>D</vt:lpstr>
      <vt:lpstr>'02-31 Bienes p.f descargo'!Títulos_a_imprimir</vt:lpstr>
      <vt:lpstr>'02-32-Bienes Transf. a terceros'!Títulos_a_imprimir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Contabilidad DIGESETT</dc:creator>
  <cp:lastModifiedBy>Subencargado Contabilidad DIGESETT</cp:lastModifiedBy>
  <cp:lastPrinted>2025-07-14T17:59:54Z</cp:lastPrinted>
  <dcterms:created xsi:type="dcterms:W3CDTF">2025-06-30T14:32:50Z</dcterms:created>
  <dcterms:modified xsi:type="dcterms:W3CDTF">2025-08-19T15:51:47Z</dcterms:modified>
</cp:coreProperties>
</file>