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 tabRatio="892" firstSheet="23" activeTab="26"/>
  </bookViews>
  <sheets>
    <sheet name="Datos Generales" sheetId="19" state="hidden" r:id="rId1"/>
    <sheet name="02-02 Conciliación Banc" sheetId="10" r:id="rId2"/>
    <sheet name=" anx CONC. JUN-22" sheetId="50" r:id="rId3"/>
    <sheet name="02-17 Estado de Mov. Bancarios" sheetId="23" r:id="rId4"/>
    <sheet name="02-18 Movimientos Ant. Fin." sheetId="24" r:id="rId5"/>
    <sheet name="02-19 a Arqueo de Caja" sheetId="20" r:id="rId6"/>
    <sheet name="asiento caja chica" sheetId="44" r:id="rId7"/>
    <sheet name="asiento caja chica-1" sheetId="45" r:id="rId8"/>
    <sheet name="02-19 b Arqueo de cheques" sheetId="13" r:id="rId9"/>
    <sheet name="02-22 Transf. Recibidas" sheetId="14" r:id="rId10"/>
    <sheet name="02-29 Deuda Administrativa" sheetId="22" r:id="rId11"/>
    <sheet name="ASIENTOS DEUDA ADM." sheetId="52" r:id="rId12"/>
    <sheet name="asiento deuda adm." sheetId="56" r:id="rId13"/>
    <sheet name="02-30 Comparativo de Bienes" sheetId="17" r:id="rId14"/>
    <sheet name="ANEXOS 02-30 DEPRECIACION " sheetId="41" r:id="rId15"/>
    <sheet name="ANEXO 02-30 Comp. Historico" sheetId="42" r:id="rId16"/>
    <sheet name=" 02-30 Bienes m. ej. ant." sheetId="46" r:id="rId17"/>
    <sheet name="Reportes dep. años ant." sheetId="47" r:id="rId18"/>
    <sheet name="02-31 Bienes p.f descargo" sheetId="3" r:id="rId19"/>
    <sheet name="02-32-Adq. Bienes para Transf." sheetId="4" r:id="rId20"/>
    <sheet name="02-33 a Adq. de Inmuebles" sheetId="5" r:id="rId21"/>
    <sheet name="02-33 b Adq. Muebles e Intangib" sheetId="37" r:id="rId22"/>
    <sheet name="ANEXOS 02-33-b" sheetId="40" r:id="rId23"/>
    <sheet name="02-36-Cheques Ant. Fin." sheetId="6" r:id="rId24"/>
    <sheet name="02-37 Obras en Proceso" sheetId="7" r:id="rId25"/>
    <sheet name="02-40 Ejec. Captación Directa" sheetId="8" r:id="rId26"/>
    <sheet name="02-43 BIENES DE CONSUMO 1" sheetId="58" r:id="rId27"/>
    <sheet name="Propuesta de asiento BC" sheetId="57" r:id="rId28"/>
    <sheet name="02-44 Bienes Inmuebles" sheetId="16" r:id="rId29"/>
    <sheet name="02-44 anexo rep.catastro" sheetId="51" r:id="rId30"/>
    <sheet name="02-45 Inversiones Financ." sheetId="26" r:id="rId31"/>
    <sheet name="02-46 Propuestas de Asientos " sheetId="34" r:id="rId32"/>
    <sheet name="02-47 Transf. de la Presidencia" sheetId="28" r:id="rId33"/>
    <sheet name="02-48 a Licencias de Software" sheetId="35" r:id="rId34"/>
    <sheet name="02-48 b Pagos Anticip." sheetId="36" r:id="rId35"/>
    <sheet name="02-48 c Amortización Gastos Pag" sheetId="21" r:id="rId36"/>
    <sheet name="asientos SEG.PA" sheetId="49" r:id="rId37"/>
    <sheet name="ANEXOS ASIENTOS SPA" sheetId="53" r:id="rId38"/>
    <sheet name="02-49 a Anticipo Crédito Impos." sheetId="32" r:id="rId39"/>
    <sheet name="02-49 b Cta. x Cobrar Org.Rec." sheetId="31" r:id="rId40"/>
    <sheet name="02-50-Resumen de Valores" sheetId="33" r:id="rId41"/>
    <sheet name="07-01-Planilla Ejec. Rec Ext " sheetId="15" r:id="rId42"/>
    <sheet name="0" sheetId="55" r:id="rId43"/>
  </sheets>
  <externalReferences>
    <externalReference r:id="rId44"/>
  </externalReferences>
  <definedNames>
    <definedName name="_xlnm._FilterDatabase" localSheetId="10" hidden="1">'02-29 Deuda Administrativa'!$C$13:$P$14</definedName>
    <definedName name="_xlnm.Print_Area" localSheetId="16">' 02-30 Bienes m. ej. ant.'!$A$1:$I$40</definedName>
    <definedName name="_xlnm.Print_Area" localSheetId="1">'02-02 Conciliación Banc'!$A$2:$J$57</definedName>
    <definedName name="_xlnm.Print_Area" localSheetId="3">'02-17 Estado de Mov. Bancarios'!$C$2:$S$39</definedName>
    <definedName name="_xlnm.Print_Area" localSheetId="4">'02-18 Movimientos Ant. Fin.'!$B$2:$AA$55</definedName>
    <definedName name="_xlnm.Print_Area" localSheetId="5">'02-19 a Arqueo de Caja'!$A$1:$H$52</definedName>
    <definedName name="_xlnm.Print_Area" localSheetId="8">'02-19 b Arqueo de cheques'!$B$2:$K$45</definedName>
    <definedName name="_xlnm.Print_Area" localSheetId="9">'02-22 Transf. Recibidas'!$B$2:$M$79</definedName>
    <definedName name="_xlnm.Print_Area" localSheetId="10">'02-29 Deuda Administrativa'!$C$2:$P$55</definedName>
    <definedName name="_xlnm.Print_Area" localSheetId="13">'02-30 Comparativo de Bienes'!$A$2:$R$33</definedName>
    <definedName name="_xlnm.Print_Area" localSheetId="18">'02-31 Bienes p.f descargo'!$A$1:$P$33</definedName>
    <definedName name="_xlnm.Print_Area" localSheetId="19">'02-32-Adq. Bienes para Transf.'!$A$1:$V$45</definedName>
    <definedName name="_xlnm.Print_Area" localSheetId="20">'02-33 a Adq. de Inmuebles'!$A$1:$W$44</definedName>
    <definedName name="_xlnm.Print_Area" localSheetId="21">'02-33 b Adq. Muebles e Intangib'!$A$1:$R$65</definedName>
    <definedName name="_xlnm.Print_Area" localSheetId="23">'02-36-Cheques Ant. Fin.'!$B$1:$L$95</definedName>
    <definedName name="_xlnm.Print_Area" localSheetId="24">'02-37 Obras en Proceso'!$C$2:$U$45</definedName>
    <definedName name="_xlnm.Print_Area" localSheetId="25">'02-40 Ejec. Captación Directa'!$A$1:$O$43</definedName>
    <definedName name="_xlnm.Print_Area" localSheetId="28">'02-44 Bienes Inmuebles'!$B$3:$K$43</definedName>
    <definedName name="_xlnm.Print_Area" localSheetId="30">'02-45 Inversiones Financ.'!$C$4:$K$35</definedName>
    <definedName name="_xlnm.Print_Area" localSheetId="31">'02-46 Propuestas de Asientos '!$C$2:$K$40</definedName>
    <definedName name="_xlnm.Print_Area" localSheetId="33">'02-48 a Licencias de Software'!$B$2:$P$35</definedName>
    <definedName name="_xlnm.Print_Area" localSheetId="34">'02-48 b Pagos Anticip.'!$B$3:$Q$34</definedName>
    <definedName name="_xlnm.Print_Area" localSheetId="35">'02-48 c Amortización Gastos Pag'!$B$4:$Z$33</definedName>
    <definedName name="_xlnm.Print_Area" localSheetId="38">'02-49 a Anticipo Crédito Impos.'!$C$2:$J$38</definedName>
    <definedName name="_xlnm.Print_Area" localSheetId="39">'02-49 b Cta. x Cobrar Org.Rec.'!$B$2:$J$44</definedName>
    <definedName name="_xlnm.Print_Area" localSheetId="40">'02-50-Resumen de Valores'!$A$3:$J$48</definedName>
    <definedName name="_xlnm.Print_Area" localSheetId="41">'07-01-Planilla Ejec. Rec Ext '!$B$1:$W$45</definedName>
    <definedName name="_xlnm.Print_Area" localSheetId="15">'ANEXO 02-30 Comp. Historico'!$B$1:$H$27</definedName>
    <definedName name="_xlnm.Print_Titles" localSheetId="5">'02-19 a Arqueo de Caja'!$1:$16</definedName>
    <definedName name="_xlnm.Print_Titles" localSheetId="9">'02-22 Transf. Recibidas'!$17:$18</definedName>
    <definedName name="_xlnm.Print_Titles" localSheetId="13">'02-30 Comparativo de Bienes'!$13:$14</definedName>
    <definedName name="_xlnm.Print_Titles" localSheetId="18">'02-31 Bienes p.f descargo'!$13:$14</definedName>
    <definedName name="_xlnm.Print_Titles" localSheetId="19">'02-32-Adq. Bienes para Transf.'!$15:$16</definedName>
    <definedName name="_xlnm.Print_Titles" localSheetId="20">'02-33 a Adq. de Inmuebles'!$13:$14</definedName>
    <definedName name="_xlnm.Print_Titles" localSheetId="23">'02-36-Cheques Ant. Fin.'!$17:$17</definedName>
    <definedName name="_xlnm.Print_Titles" localSheetId="24">'02-37 Obras en Proceso'!$15:$16</definedName>
    <definedName name="_xlnm.Print_Titles" localSheetId="25">'02-40 Ejec. Captación Directa'!$17:$18</definedName>
    <definedName name="_xlnm.Print_Titles" localSheetId="28">'02-44 Bienes Inmuebles'!$12:$12</definedName>
    <definedName name="_xlnm.Print_Titles" localSheetId="32">'02-47 Transf. de la Presidencia'!$16:$16</definedName>
    <definedName name="_xlnm.Print_Titles" localSheetId="38">'02-49 a Anticipo Crédito Impos.'!$14:$15</definedName>
    <definedName name="_xlnm.Print_Titles" localSheetId="39">'02-49 b Cta. x Cobrar Org.Rec.'!$19:$20</definedName>
    <definedName name="_xlnm.Print_Titles" localSheetId="40">'02-50-Resumen de Valores'!$21:$21</definedName>
    <definedName name="_xlnm.Print_Titles" localSheetId="41">'07-01-Planilla Ejec. Rec Ext '!$13:$13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58" l="1"/>
  <c r="E38" i="58" s="1"/>
  <c r="G35" i="58"/>
  <c r="H35" i="58" s="1"/>
  <c r="F35" i="58"/>
  <c r="H34" i="58"/>
  <c r="G33" i="58"/>
  <c r="H33" i="58" s="1"/>
  <c r="F33" i="58"/>
  <c r="F32" i="58"/>
  <c r="H32" i="58" s="1"/>
  <c r="H31" i="58"/>
  <c r="G31" i="58"/>
  <c r="F30" i="58"/>
  <c r="H30" i="58" s="1"/>
  <c r="H29" i="58"/>
  <c r="F29" i="58"/>
  <c r="F28" i="58"/>
  <c r="H28" i="58" s="1"/>
  <c r="H27" i="58"/>
  <c r="F26" i="58"/>
  <c r="H26" i="58" s="1"/>
  <c r="H25" i="58"/>
  <c r="H24" i="58"/>
  <c r="F23" i="58"/>
  <c r="H23" i="58" s="1"/>
  <c r="H22" i="58"/>
  <c r="H21" i="58"/>
  <c r="F21" i="58"/>
  <c r="H20" i="58"/>
  <c r="H19" i="58"/>
  <c r="H18" i="58"/>
  <c r="F17" i="58"/>
  <c r="H17" i="58" s="1"/>
  <c r="F16" i="58"/>
  <c r="H16" i="58" s="1"/>
  <c r="F15" i="58"/>
  <c r="H15" i="58" s="1"/>
  <c r="F14" i="58"/>
  <c r="F36" i="58" s="1"/>
  <c r="H13" i="58"/>
  <c r="H12" i="58"/>
  <c r="G36" i="58" l="1"/>
  <c r="H14" i="58"/>
  <c r="H36" i="58" s="1"/>
  <c r="H33" i="57" l="1"/>
  <c r="H32" i="57"/>
  <c r="H31" i="57"/>
  <c r="H30" i="57"/>
  <c r="H29" i="57"/>
  <c r="H28" i="57"/>
  <c r="H27" i="57"/>
  <c r="H26" i="57"/>
  <c r="H23" i="57"/>
  <c r="H21" i="57"/>
  <c r="H20" i="57"/>
  <c r="H19" i="57"/>
  <c r="H18" i="57"/>
  <c r="I34" i="57" s="1"/>
  <c r="I35" i="57" s="1"/>
  <c r="H17" i="57"/>
  <c r="H16" i="57"/>
  <c r="H35" i="57" s="1"/>
  <c r="J51" i="56" l="1"/>
  <c r="G51" i="56"/>
  <c r="D51" i="56"/>
  <c r="J49" i="56"/>
  <c r="G49" i="56"/>
  <c r="D49" i="56"/>
  <c r="H45" i="56"/>
  <c r="J132" i="52" l="1"/>
  <c r="G132" i="52"/>
  <c r="D132" i="52"/>
  <c r="J130" i="52"/>
  <c r="G130" i="52"/>
  <c r="D130" i="52"/>
  <c r="H126" i="52"/>
  <c r="L412" i="22" l="1"/>
  <c r="L409" i="22"/>
  <c r="O403" i="22"/>
  <c r="M403" i="22"/>
  <c r="E403" i="22"/>
  <c r="D403" i="22"/>
  <c r="G136" i="50" l="1"/>
  <c r="G28" i="50" s="1"/>
  <c r="G33" i="50" s="1"/>
  <c r="E114" i="50"/>
  <c r="G18" i="50" s="1"/>
  <c r="G91" i="50"/>
  <c r="E65" i="50"/>
  <c r="G12" i="50" s="1"/>
  <c r="G15" i="50" s="1"/>
  <c r="G17" i="50"/>
  <c r="G20" i="50" l="1"/>
  <c r="G33" i="49" l="1"/>
  <c r="G27" i="49"/>
  <c r="H33" i="49"/>
  <c r="H27" i="49"/>
  <c r="H35" i="49" s="1"/>
  <c r="G22" i="49"/>
  <c r="H22" i="49"/>
  <c r="G17" i="49"/>
  <c r="G35" i="49" s="1"/>
  <c r="H17" i="49"/>
  <c r="S24" i="21"/>
  <c r="Q16" i="21" l="1"/>
  <c r="F16" i="21"/>
  <c r="F19" i="21" l="1"/>
  <c r="H27" i="36" l="1"/>
  <c r="I27" i="36" l="1"/>
  <c r="K24" i="36"/>
  <c r="K23" i="36"/>
  <c r="K22" i="36"/>
  <c r="K21" i="36"/>
  <c r="K19" i="36"/>
  <c r="G22" i="45" l="1"/>
  <c r="H22" i="45"/>
  <c r="D37" i="46" l="1"/>
  <c r="D7" i="46"/>
  <c r="I28" i="45" l="1"/>
  <c r="F28" i="45"/>
  <c r="C28" i="45"/>
  <c r="I26" i="45"/>
  <c r="F26" i="45"/>
  <c r="C26" i="45"/>
  <c r="I29" i="44"/>
  <c r="F29" i="44"/>
  <c r="C29" i="44"/>
  <c r="I27" i="44"/>
  <c r="F27" i="44"/>
  <c r="C27" i="44"/>
  <c r="F23" i="42"/>
  <c r="H22" i="42"/>
  <c r="H21" i="42"/>
  <c r="H20" i="42"/>
  <c r="H19" i="42"/>
  <c r="H18" i="42"/>
  <c r="G17" i="42"/>
  <c r="H17" i="42" s="1"/>
  <c r="H16" i="42"/>
  <c r="H15" i="42"/>
  <c r="H14" i="42"/>
  <c r="H13" i="42"/>
  <c r="H12" i="42"/>
  <c r="H11" i="42"/>
  <c r="H10" i="42"/>
  <c r="H9" i="42"/>
  <c r="H8" i="42"/>
  <c r="H7" i="42"/>
  <c r="H6" i="42"/>
  <c r="H23" i="42" l="1"/>
  <c r="G23" i="42"/>
  <c r="H22" i="33" l="1"/>
  <c r="R19" i="23" l="1"/>
  <c r="R51" i="37" l="1"/>
  <c r="W31" i="5"/>
  <c r="O32" i="4"/>
  <c r="G23" i="3"/>
  <c r="D10" i="3"/>
  <c r="N30" i="17"/>
  <c r="J30" i="17"/>
  <c r="B30" i="17"/>
  <c r="N28" i="17"/>
  <c r="J28" i="17"/>
  <c r="B28" i="17"/>
  <c r="N23" i="17"/>
  <c r="I23" i="17"/>
  <c r="P22" i="17"/>
  <c r="P21" i="17"/>
  <c r="P20" i="17"/>
  <c r="P19" i="17"/>
  <c r="P18" i="17"/>
  <c r="M21" i="14" l="1"/>
  <c r="M20" i="14"/>
  <c r="M19" i="14"/>
  <c r="M22" i="14" l="1"/>
  <c r="M23" i="14" s="1"/>
  <c r="M24" i="14" s="1"/>
  <c r="M25" i="14" s="1"/>
  <c r="M26" i="14" s="1"/>
  <c r="M27" i="14" s="1"/>
  <c r="M28" i="14" s="1"/>
  <c r="M29" i="14" s="1"/>
  <c r="M30" i="14" s="1"/>
  <c r="M31" i="14" s="1"/>
  <c r="M32" i="14" s="1"/>
  <c r="M33" i="14" s="1"/>
  <c r="M34" i="14" s="1"/>
  <c r="M35" i="14" s="1"/>
  <c r="M36" i="14" s="1"/>
  <c r="M37" i="14" s="1"/>
  <c r="K75" i="14"/>
  <c r="H75" i="14"/>
  <c r="D75" i="14"/>
  <c r="K72" i="14"/>
  <c r="H72" i="14"/>
  <c r="D72" i="14"/>
  <c r="L68" i="14"/>
  <c r="G68" i="14"/>
  <c r="M38" i="14" l="1"/>
  <c r="M39" i="14" l="1"/>
  <c r="M40" i="14" l="1"/>
  <c r="M41" i="14" s="1"/>
  <c r="M42" i="14" l="1"/>
  <c r="M43" i="14" s="1"/>
  <c r="M44" i="14" s="1"/>
  <c r="M45" i="14" s="1"/>
  <c r="M46" i="14" s="1"/>
  <c r="M47" i="14" s="1"/>
  <c r="M48" i="14" s="1"/>
  <c r="M49" i="14" s="1"/>
  <c r="M50" i="14" s="1"/>
  <c r="M51" i="14" s="1"/>
  <c r="M52" i="14" s="1"/>
  <c r="M53" i="14" s="1"/>
  <c r="M54" i="14" s="1"/>
  <c r="M55" i="14" s="1"/>
  <c r="M56" i="14" s="1"/>
  <c r="M57" i="14" s="1"/>
  <c r="M58" i="14" s="1"/>
  <c r="M59" i="14" s="1"/>
  <c r="M60" i="14" s="1"/>
  <c r="M61" i="14" s="1"/>
  <c r="M62" i="14" s="1"/>
  <c r="M63" i="14" s="1"/>
  <c r="M64" i="14" s="1"/>
  <c r="M65" i="14" s="1"/>
  <c r="M66" i="14" l="1"/>
  <c r="M67" i="14" s="1"/>
  <c r="M68" i="14" l="1"/>
  <c r="L24" i="21" l="1"/>
  <c r="E9" i="28" l="1"/>
  <c r="D12" i="26" l="1"/>
  <c r="E15" i="6" l="1"/>
  <c r="T29" i="21" l="1"/>
  <c r="T27" i="21"/>
  <c r="N29" i="21"/>
  <c r="N27" i="21"/>
  <c r="G29" i="21"/>
  <c r="G27" i="21"/>
  <c r="M32" i="36"/>
  <c r="M30" i="36"/>
  <c r="I32" i="36"/>
  <c r="I30" i="36"/>
  <c r="E32" i="36"/>
  <c r="E30" i="36"/>
  <c r="H14" i="36"/>
  <c r="J27" i="36"/>
  <c r="K27" i="36"/>
  <c r="I27" i="35"/>
  <c r="H27" i="35"/>
  <c r="J27" i="35"/>
  <c r="M32" i="35"/>
  <c r="M30" i="35"/>
  <c r="I32" i="35"/>
  <c r="I30" i="35"/>
  <c r="E32" i="35"/>
  <c r="E30" i="35"/>
  <c r="H12" i="35"/>
  <c r="Q42" i="15" l="1"/>
  <c r="Q40" i="15"/>
  <c r="J42" i="15"/>
  <c r="J40" i="15"/>
  <c r="D42" i="15"/>
  <c r="D40" i="15"/>
  <c r="H44" i="33"/>
  <c r="F44" i="33"/>
  <c r="D44" i="33"/>
  <c r="H41" i="33"/>
  <c r="H41" i="31"/>
  <c r="F41" i="31"/>
  <c r="D41" i="31"/>
  <c r="D39" i="31"/>
  <c r="I35" i="32"/>
  <c r="G35" i="32"/>
  <c r="E35" i="32"/>
  <c r="E33" i="32"/>
  <c r="H51" i="28"/>
  <c r="H49" i="28"/>
  <c r="J37" i="34"/>
  <c r="G37" i="34"/>
  <c r="D37" i="34"/>
  <c r="C31" i="26"/>
  <c r="C29" i="26"/>
  <c r="F31" i="26"/>
  <c r="F29" i="26"/>
  <c r="F43" i="16"/>
  <c r="F41" i="16"/>
  <c r="J43" i="16"/>
  <c r="J41" i="16"/>
  <c r="R41" i="7"/>
  <c r="R39" i="7"/>
  <c r="O37" i="23"/>
  <c r="O35" i="23"/>
  <c r="F41" i="33" l="1"/>
  <c r="D41" i="33"/>
  <c r="H39" i="31"/>
  <c r="F39" i="31"/>
  <c r="I33" i="32"/>
  <c r="G33" i="32"/>
  <c r="F51" i="28"/>
  <c r="F49" i="28"/>
  <c r="D51" i="28"/>
  <c r="D49" i="28"/>
  <c r="J35" i="34"/>
  <c r="G35" i="34"/>
  <c r="D35" i="34"/>
  <c r="I31" i="26"/>
  <c r="I29" i="26"/>
  <c r="C43" i="16"/>
  <c r="C41" i="16"/>
  <c r="L41" i="7"/>
  <c r="L39" i="7"/>
  <c r="E41" i="7"/>
  <c r="E39" i="7"/>
  <c r="E94" i="6"/>
  <c r="G47" i="20"/>
  <c r="D47" i="20"/>
  <c r="B47" i="20"/>
  <c r="W51" i="24"/>
  <c r="W49" i="24"/>
  <c r="Q51" i="24"/>
  <c r="Q49" i="24"/>
  <c r="D51" i="24"/>
  <c r="D49" i="24"/>
  <c r="K37" i="23"/>
  <c r="K35" i="23"/>
  <c r="G37" i="23"/>
  <c r="G35" i="23"/>
  <c r="H52" i="10"/>
  <c r="E52" i="10"/>
  <c r="B52" i="10"/>
  <c r="C18" i="28" l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H49" i="10" l="1"/>
  <c r="E49" i="10"/>
  <c r="B49" i="10"/>
  <c r="J12" i="21" l="1"/>
  <c r="G45" i="28" l="1"/>
  <c r="B9" i="26" l="1"/>
  <c r="K25" i="26" l="1"/>
  <c r="E25" i="26"/>
  <c r="G24" i="26"/>
  <c r="G23" i="26"/>
  <c r="G22" i="26"/>
  <c r="G21" i="26"/>
  <c r="G20" i="26"/>
  <c r="G19" i="26"/>
  <c r="G18" i="26"/>
  <c r="G17" i="26"/>
  <c r="G16" i="26"/>
  <c r="G25" i="26" l="1"/>
  <c r="P19" i="21" l="1"/>
  <c r="Q19" i="21" s="1"/>
  <c r="R19" i="21"/>
  <c r="P17" i="21"/>
  <c r="Q17" i="21" s="1"/>
  <c r="P18" i="21"/>
  <c r="Q18" i="21" s="1"/>
  <c r="S19" i="21" l="1"/>
  <c r="T19" i="21" s="1"/>
  <c r="U19" i="21" s="1"/>
  <c r="Z45" i="24" l="1"/>
  <c r="W45" i="24"/>
  <c r="U45" i="24"/>
  <c r="R45" i="24"/>
  <c r="P45" i="24"/>
  <c r="O45" i="24"/>
  <c r="Q44" i="24"/>
  <c r="V44" i="24" s="1"/>
  <c r="Q43" i="24"/>
  <c r="V43" i="24" s="1"/>
  <c r="Q42" i="24"/>
  <c r="V42" i="24" s="1"/>
  <c r="Q41" i="24"/>
  <c r="V41" i="24" s="1"/>
  <c r="Q40" i="24"/>
  <c r="V40" i="24" s="1"/>
  <c r="Q39" i="24"/>
  <c r="V39" i="24" s="1"/>
  <c r="Q38" i="24"/>
  <c r="V38" i="24" s="1"/>
  <c r="Q37" i="24"/>
  <c r="V37" i="24" s="1"/>
  <c r="Q36" i="24"/>
  <c r="V36" i="24" s="1"/>
  <c r="Q35" i="24"/>
  <c r="V35" i="24" s="1"/>
  <c r="Q34" i="24"/>
  <c r="V34" i="24" s="1"/>
  <c r="Q33" i="24"/>
  <c r="V33" i="24" s="1"/>
  <c r="Q32" i="24"/>
  <c r="V32" i="24" s="1"/>
  <c r="Q31" i="24"/>
  <c r="V31" i="24" s="1"/>
  <c r="Q30" i="24"/>
  <c r="V30" i="24" s="1"/>
  <c r="Q29" i="24"/>
  <c r="V29" i="24" s="1"/>
  <c r="Q28" i="24"/>
  <c r="V28" i="24" s="1"/>
  <c r="Q27" i="24"/>
  <c r="V27" i="24" s="1"/>
  <c r="Q26" i="24"/>
  <c r="V26" i="24" s="1"/>
  <c r="Q25" i="24"/>
  <c r="V25" i="24" s="1"/>
  <c r="Q24" i="24"/>
  <c r="V24" i="24" s="1"/>
  <c r="Q23" i="24"/>
  <c r="V23" i="24" s="1"/>
  <c r="Q22" i="24"/>
  <c r="V22" i="24" s="1"/>
  <c r="Q21" i="24"/>
  <c r="V21" i="24" s="1"/>
  <c r="V45" i="24" l="1"/>
  <c r="Q45" i="24"/>
  <c r="F24" i="21" l="1"/>
  <c r="R18" i="21"/>
  <c r="R17" i="21"/>
  <c r="R16" i="21"/>
  <c r="S16" i="21" s="1"/>
  <c r="T16" i="21" s="1"/>
  <c r="U16" i="21" l="1"/>
  <c r="S17" i="21"/>
  <c r="T17" i="21" s="1"/>
  <c r="U17" i="21" s="1"/>
  <c r="S18" i="21"/>
  <c r="T18" i="21" s="1"/>
  <c r="U18" i="21" s="1"/>
  <c r="T24" i="21" l="1"/>
  <c r="U24" i="21"/>
  <c r="G28" i="20"/>
  <c r="G29" i="20"/>
  <c r="G30" i="20"/>
  <c r="F32" i="20"/>
  <c r="G27" i="20"/>
  <c r="F25" i="20"/>
  <c r="G23" i="20"/>
  <c r="G22" i="20"/>
  <c r="G21" i="20"/>
  <c r="G20" i="20"/>
  <c r="G19" i="20"/>
  <c r="G18" i="20"/>
  <c r="F33" i="20" l="1"/>
  <c r="G25" i="20"/>
  <c r="G32" i="20"/>
  <c r="G33" i="20" l="1"/>
  <c r="H39" i="20" s="1"/>
  <c r="H40" i="20" s="1"/>
  <c r="R36" i="15"/>
  <c r="S36" i="15"/>
  <c r="T36" i="15"/>
  <c r="U36" i="15"/>
  <c r="Q36" i="15"/>
  <c r="D10" i="16" l="1"/>
  <c r="L11" i="7"/>
  <c r="J23" i="13" l="1"/>
  <c r="J22" i="13"/>
  <c r="J21" i="13"/>
  <c r="J20" i="13"/>
  <c r="I41" i="10"/>
  <c r="I46" i="10" s="1"/>
  <c r="I25" i="10"/>
  <c r="I32" i="10" s="1"/>
  <c r="P35" i="7"/>
  <c r="J88" i="6"/>
  <c r="H88" i="6"/>
  <c r="H90" i="6" s="1"/>
  <c r="J24" i="13" l="1"/>
</calcChain>
</file>

<file path=xl/comments1.xml><?xml version="1.0" encoding="utf-8"?>
<comments xmlns="http://schemas.openxmlformats.org/spreadsheetml/2006/main">
  <authors>
    <author>Autor</author>
  </authors>
  <commentList>
    <comment ref="E12" authorId="0" shapeId="0">
      <text>
        <r>
          <rPr>
            <sz val="9"/>
            <color indexed="81"/>
            <rFont val="Tahoma"/>
            <family val="2"/>
          </rPr>
          <t xml:space="preserve">Factura o cubicación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Ccp Auxiliar cuenta de pasivo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Ccp Auxiliar del gasto o activo adquirido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G32" authorId="0" shapeId="0">
      <text>
        <r>
          <rPr>
            <sz val="9"/>
            <color indexed="81"/>
            <rFont val="Tahoma"/>
            <family val="2"/>
          </rPr>
          <t>Esta cuenta esta en proceso de construcion</t>
        </r>
      </text>
    </comment>
  </commentList>
</comments>
</file>

<file path=xl/sharedStrings.xml><?xml version="1.0" encoding="utf-8"?>
<sst xmlns="http://schemas.openxmlformats.org/spreadsheetml/2006/main" count="4093" uniqueCount="1757">
  <si>
    <t>VALOR RD$</t>
  </si>
  <si>
    <t>Institución</t>
  </si>
  <si>
    <t>EJECUCION DEL PRESUPUESTO</t>
  </si>
  <si>
    <t>OBSERVACIONES</t>
  </si>
  <si>
    <t>DAF</t>
  </si>
  <si>
    <t>UE</t>
  </si>
  <si>
    <t>TOTAL GENERAL</t>
  </si>
  <si>
    <t>Preparado por</t>
  </si>
  <si>
    <t>Revisado por</t>
  </si>
  <si>
    <t>Aprobado por el Director General de Contabilidad Gubernamental</t>
  </si>
  <si>
    <t>DATOS DEL BIEN</t>
  </si>
  <si>
    <t>DESCARGO INSTITUCIONAL</t>
  </si>
  <si>
    <t xml:space="preserve">  Capítulo </t>
  </si>
  <si>
    <t>Aprobado por el Director General de DIGECOG</t>
  </si>
  <si>
    <t>ESTRUCTURA PROGRAMATICA</t>
  </si>
  <si>
    <t>DATOS DEL BIEN MUEBLE</t>
  </si>
  <si>
    <t>INSTITUCION RECEPTORA</t>
  </si>
  <si>
    <t xml:space="preserve"> </t>
  </si>
  <si>
    <t xml:space="preserve">   </t>
  </si>
  <si>
    <t xml:space="preserve">DESCRIPCION DEL INMUEBLE </t>
  </si>
  <si>
    <t>Capítulo:</t>
  </si>
  <si>
    <t>Exp. No.</t>
  </si>
  <si>
    <t xml:space="preserve">Cta. Bancaria: </t>
  </si>
  <si>
    <t>Sub-Cap.:</t>
  </si>
  <si>
    <t>Lib. #</t>
  </si>
  <si>
    <t>Resp. del Fondo:</t>
  </si>
  <si>
    <t>DAF:</t>
  </si>
  <si>
    <t>Monto Lib.</t>
  </si>
  <si>
    <t>Teléfono:</t>
  </si>
  <si>
    <t>UE:</t>
  </si>
  <si>
    <t>Topo de Fondo:</t>
  </si>
  <si>
    <t>Número Cheque</t>
  </si>
  <si>
    <t xml:space="preserve">Total Recibido </t>
  </si>
  <si>
    <t>BALANCE EN LIBRO</t>
  </si>
  <si>
    <t>Auditor</t>
  </si>
  <si>
    <t>Código SNIP</t>
  </si>
  <si>
    <t>Dirección General de Contabilidad Gubernamental</t>
  </si>
  <si>
    <t>Datos Institución</t>
  </si>
  <si>
    <t>Período</t>
  </si>
  <si>
    <t>Del mes de:</t>
  </si>
  <si>
    <t>Sub-Capítulo:</t>
  </si>
  <si>
    <t>Al mes de:</t>
  </si>
  <si>
    <t>Año:</t>
  </si>
  <si>
    <t xml:space="preserve"> Balance Inicial (A): RD$</t>
  </si>
  <si>
    <t>Ingresos Recaudados
(B)</t>
  </si>
  <si>
    <t>Balance Disponible
(D)= (A+C)</t>
  </si>
  <si>
    <t>Balance en Cuenta
(G) = (D - F)</t>
  </si>
  <si>
    <t>Fecha</t>
  </si>
  <si>
    <t>No. Recibo 
/ Factura</t>
  </si>
  <si>
    <t>No. Cheque
/ Transf.</t>
  </si>
  <si>
    <t>Nombre del Beneficiario</t>
  </si>
  <si>
    <t>Monto Ejecutado
(F)</t>
  </si>
  <si>
    <t>Totales</t>
  </si>
  <si>
    <t>Institución:</t>
  </si>
  <si>
    <t xml:space="preserve">              TOTALES RD$</t>
  </si>
  <si>
    <t xml:space="preserve">Institución: </t>
  </si>
  <si>
    <t>Nombre de Cta.:</t>
  </si>
  <si>
    <t>Número Cta.:</t>
  </si>
  <si>
    <t>Banco:</t>
  </si>
  <si>
    <t>LIBRO</t>
  </si>
  <si>
    <t>MAS:</t>
  </si>
  <si>
    <t>Notas de Crédito</t>
  </si>
  <si>
    <t>TOTAL DISPONIBLE</t>
  </si>
  <si>
    <t>MENOS:</t>
  </si>
  <si>
    <t>Cheques emitidos</t>
  </si>
  <si>
    <t>Notas de Débito</t>
  </si>
  <si>
    <t>Comisiones Bancarias</t>
  </si>
  <si>
    <t xml:space="preserve">TOTAL CONCILIADO </t>
  </si>
  <si>
    <t>BANCO</t>
  </si>
  <si>
    <t>BALANCE EN BANCO</t>
  </si>
  <si>
    <t>Depósitos en tránsito</t>
  </si>
  <si>
    <t xml:space="preserve">Cheques en tránsito </t>
  </si>
  <si>
    <t>DG-CB-02-02</t>
  </si>
  <si>
    <t>Hasta</t>
  </si>
  <si>
    <t>Organismo Financiador</t>
  </si>
  <si>
    <t>Prog</t>
  </si>
  <si>
    <t>Sub-Prog</t>
  </si>
  <si>
    <t>Proy</t>
  </si>
  <si>
    <t>Total</t>
  </si>
  <si>
    <t>Formulario de Arqueo de Cheques</t>
  </si>
  <si>
    <t>Bancos</t>
  </si>
  <si>
    <t>Monto Total</t>
  </si>
  <si>
    <t>Monto Total de Cheques</t>
  </si>
  <si>
    <t>RD$</t>
  </si>
  <si>
    <t>Total Desembolsado</t>
  </si>
  <si>
    <t xml:space="preserve">RD$ </t>
  </si>
  <si>
    <t>Efectivo y Comprobantes</t>
  </si>
  <si>
    <t>Faltante y Sobrante</t>
  </si>
  <si>
    <t>Balance en Cuenta
(F) = (C - E)</t>
  </si>
  <si>
    <t>Institución de la Transferencia</t>
  </si>
  <si>
    <t>(C)
Monto Recibido</t>
  </si>
  <si>
    <t>Monto Ejecutado
(E)</t>
  </si>
  <si>
    <t>DG-INS-02-22</t>
  </si>
  <si>
    <t>Fecha desde</t>
  </si>
  <si>
    <t>DG-INS-07-01</t>
  </si>
  <si>
    <t>Unidad Ejecutora</t>
  </si>
  <si>
    <t xml:space="preserve"> Sub-prog.</t>
  </si>
  <si>
    <t>Fuente Específica</t>
  </si>
  <si>
    <t>Concepto Proyecto</t>
  </si>
  <si>
    <t>1er Trimestre</t>
  </si>
  <si>
    <t>2do Trimestre</t>
  </si>
  <si>
    <t>3er Trimestre</t>
  </si>
  <si>
    <t>4to Trimestre</t>
  </si>
  <si>
    <t xml:space="preserve">Acumulado </t>
  </si>
  <si>
    <t>Modalidad</t>
  </si>
  <si>
    <t>Direccion General de Contabilidad General</t>
  </si>
  <si>
    <t>Formulario de Bienes Inmuebles</t>
  </si>
  <si>
    <t xml:space="preserve">Sub-Capítulo </t>
  </si>
  <si>
    <t xml:space="preserve">DAF </t>
  </si>
  <si>
    <t>Ubicación</t>
  </si>
  <si>
    <t>Valor Terreno RD$</t>
  </si>
  <si>
    <t>Fecha Ultima Tasación Terreno</t>
  </si>
  <si>
    <t>Edificación RD$</t>
  </si>
  <si>
    <t>Mejoras RD$</t>
  </si>
  <si>
    <t>Valor Edificaciones RD$</t>
  </si>
  <si>
    <t>Observaciones</t>
  </si>
  <si>
    <t>Sub-Cap.</t>
  </si>
  <si>
    <t>Cap.</t>
  </si>
  <si>
    <t xml:space="preserve"> Prog.</t>
  </si>
  <si>
    <t>Proy.</t>
  </si>
  <si>
    <t>Activ.</t>
  </si>
  <si>
    <t>Fuente</t>
  </si>
  <si>
    <t>Fuente Esp.</t>
  </si>
  <si>
    <t>Act/Obr</t>
  </si>
  <si>
    <t>Ccp-Aux</t>
  </si>
  <si>
    <t>Monto De Adquisición (A)</t>
  </si>
  <si>
    <t>Sub Prog</t>
  </si>
  <si>
    <t>Monto Devengado (B)</t>
  </si>
  <si>
    <t>Org. Financ.</t>
  </si>
  <si>
    <t>Municipio</t>
  </si>
  <si>
    <t>CCP Auxiliar</t>
  </si>
  <si>
    <t>Aplicación o Uso de los Recursos Recibidos ( D )</t>
  </si>
  <si>
    <t>Transferencia Recibida (B)</t>
  </si>
  <si>
    <t>Descripción</t>
  </si>
  <si>
    <t>Fondo</t>
  </si>
  <si>
    <t>CCP. Auxiliar</t>
  </si>
  <si>
    <t>ID</t>
  </si>
  <si>
    <t>CCP Auxiliar
 de Gasto</t>
  </si>
  <si>
    <t>Org. Financ</t>
  </si>
  <si>
    <t>Fte Esp</t>
  </si>
  <si>
    <t>Fecha de Adquisición</t>
  </si>
  <si>
    <t xml:space="preserve">Forma de Adquisición </t>
  </si>
  <si>
    <t xml:space="preserve">Monto de Adquisición </t>
  </si>
  <si>
    <t>Cantidad</t>
  </si>
  <si>
    <t>Precio Por Unidad</t>
  </si>
  <si>
    <t xml:space="preserve">Total </t>
  </si>
  <si>
    <t>Gobierno Central</t>
  </si>
  <si>
    <t>Instituciones Descentralizadas</t>
  </si>
  <si>
    <t>Sector Privado</t>
  </si>
  <si>
    <t xml:space="preserve">Descripción del Bien </t>
  </si>
  <si>
    <t>Valor de Adquisición</t>
  </si>
  <si>
    <t>Ccp Auxiliar</t>
  </si>
  <si>
    <t>Motivo</t>
  </si>
  <si>
    <t>Para llenar datos principales, en el caso que tenga variación en nombres y cargos, favor actualizar en el lugar correspondiente</t>
  </si>
  <si>
    <t>Formulario de Arqueo de Cajas y Valores</t>
  </si>
  <si>
    <t>Billetes</t>
  </si>
  <si>
    <t>Total en Billetes</t>
  </si>
  <si>
    <t>Monedas</t>
  </si>
  <si>
    <t>Total en Monedas</t>
  </si>
  <si>
    <t>Total en Billetes y Monedas</t>
  </si>
  <si>
    <t>Total Efectivo y Comprobantes</t>
  </si>
  <si>
    <t>Monto Asignado</t>
  </si>
  <si>
    <t>Custodio</t>
  </si>
  <si>
    <t>Los datos imputados en estas celdas, llenaran todos los formularios que requieran de esas informaciones.</t>
  </si>
  <si>
    <t>Descripción del Bien</t>
  </si>
  <si>
    <t>Datos de la Póliza</t>
  </si>
  <si>
    <t>Asientos Contables 110410 Gastos Pagados por Adelantado</t>
  </si>
  <si>
    <t>Proveedor de la Póliza</t>
  </si>
  <si>
    <t>Fecha Final</t>
  </si>
  <si>
    <t>Fecha de Corte</t>
  </si>
  <si>
    <t>Días de Póliza</t>
  </si>
  <si>
    <t>Monto Por Días</t>
  </si>
  <si>
    <t>Días Consumido</t>
  </si>
  <si>
    <t>Monto de Días Consumidos</t>
  </si>
  <si>
    <t>Cta. Contable</t>
  </si>
  <si>
    <t xml:space="preserve"> Descripción Contable </t>
  </si>
  <si>
    <t>Observación</t>
  </si>
  <si>
    <t>Fte Fin</t>
  </si>
  <si>
    <t>Fuente Financ.</t>
  </si>
  <si>
    <t>AL</t>
  </si>
  <si>
    <t>Devengado Aprobado</t>
  </si>
  <si>
    <t>Distribución para Asientos</t>
  </si>
  <si>
    <t>Número Documento</t>
  </si>
  <si>
    <t>Fecha Doc.</t>
  </si>
  <si>
    <t xml:space="preserve">Monto RD$ </t>
  </si>
  <si>
    <t>Beneficiario</t>
  </si>
  <si>
    <t>Concepto del Pago</t>
  </si>
  <si>
    <t>Número</t>
  </si>
  <si>
    <t xml:space="preserve">Monto Devengado </t>
  </si>
  <si>
    <t xml:space="preserve">Distribución Devengado </t>
  </si>
  <si>
    <t>DG-INS-02-29</t>
  </si>
  <si>
    <t xml:space="preserve">   Periodo Desde</t>
  </si>
  <si>
    <t>No. Cuenta</t>
  </si>
  <si>
    <t>Denominación</t>
  </si>
  <si>
    <t>Tipo de Cuenta</t>
  </si>
  <si>
    <t>Banco</t>
  </si>
  <si>
    <t>Sucursal</t>
  </si>
  <si>
    <t>Saldos (b)</t>
  </si>
  <si>
    <t>Saldo Final</t>
  </si>
  <si>
    <t>Inicial</t>
  </si>
  <si>
    <t>Débito</t>
  </si>
  <si>
    <t>Crédito</t>
  </si>
  <si>
    <t xml:space="preserve">S/Libros </t>
  </si>
  <si>
    <t>S/Banco</t>
  </si>
  <si>
    <t>Observaciones:</t>
  </si>
  <si>
    <t xml:space="preserve">Salidas </t>
  </si>
  <si>
    <t xml:space="preserve">Balance Final </t>
  </si>
  <si>
    <t>Valor RD$</t>
  </si>
  <si>
    <t>Código</t>
  </si>
  <si>
    <t>A</t>
  </si>
  <si>
    <t>B</t>
  </si>
  <si>
    <t>C</t>
  </si>
  <si>
    <t>D</t>
  </si>
  <si>
    <t>E</t>
  </si>
  <si>
    <t>F</t>
  </si>
  <si>
    <t>ESTRUCTURA PROGRAMÁTICA</t>
  </si>
  <si>
    <t>TIPO DE ANTICIPO  FINANCIERO</t>
  </si>
  <si>
    <t>No. de Expendiente</t>
  </si>
  <si>
    <t>MOVIMIENTO ANTICIPO FINANCIERO</t>
  </si>
  <si>
    <t>Act/Obra</t>
  </si>
  <si>
    <t>FRI</t>
  </si>
  <si>
    <t>FEA</t>
  </si>
  <si>
    <t>FRE</t>
  </si>
  <si>
    <t>FAS</t>
  </si>
  <si>
    <t>FAC</t>
  </si>
  <si>
    <t>Monto de Apertura
1</t>
  </si>
  <si>
    <t>Aumento
(Disminución)
2</t>
  </si>
  <si>
    <t>Total Anticipo Financiero
3 = 1+2</t>
  </si>
  <si>
    <t>Monto Transferido por la T. N.
4</t>
  </si>
  <si>
    <t>Rendición del Anticipo Financiero</t>
  </si>
  <si>
    <t>Devolución de Disponibilidades</t>
  </si>
  <si>
    <t>Regularizaciones</t>
  </si>
  <si>
    <t>Parcial</t>
  </si>
  <si>
    <t>Monto Rendido
5</t>
  </si>
  <si>
    <t>Monto por Rendir
6 = 3-5</t>
  </si>
  <si>
    <t>Monto Depositado</t>
  </si>
  <si>
    <t>No. Volante / Transfer. en la Cuenta R. D.</t>
  </si>
  <si>
    <t>No. de Documento</t>
  </si>
  <si>
    <t>Monto Regularizado</t>
  </si>
  <si>
    <t xml:space="preserve">TOTALES GENERALES </t>
  </si>
  <si>
    <t>DG-INS-02-18</t>
  </si>
  <si>
    <t>DG-INS-02-46</t>
  </si>
  <si>
    <t>Incorporación al SIGEF</t>
  </si>
  <si>
    <t>Si</t>
  </si>
  <si>
    <t>No</t>
  </si>
  <si>
    <t>Numero de Cheques</t>
  </si>
  <si>
    <t>Proveedor</t>
  </si>
  <si>
    <t>Act/  Obr</t>
  </si>
  <si>
    <t>Org. Fin.</t>
  </si>
  <si>
    <t>Fuente Finac</t>
  </si>
  <si>
    <t>Fuente Esp</t>
  </si>
  <si>
    <t>Origen De Los Recursos</t>
  </si>
  <si>
    <t>Fecha de Inicio de Obra</t>
  </si>
  <si>
    <t>Presupuesto Original de la Obra</t>
  </si>
  <si>
    <t>Adendas</t>
  </si>
  <si>
    <t xml:space="preserve">Total Presupuestado </t>
  </si>
  <si>
    <t>Detalles</t>
  </si>
  <si>
    <t xml:space="preserve">  </t>
  </si>
  <si>
    <t xml:space="preserve">Fecha </t>
  </si>
  <si>
    <t>Tipo Moneda</t>
  </si>
  <si>
    <t>Monto en Moneda Original</t>
  </si>
  <si>
    <t xml:space="preserve">Tasa Oficial </t>
  </si>
  <si>
    <t>Monto en Pesos</t>
  </si>
  <si>
    <t xml:space="preserve">Referencia </t>
  </si>
  <si>
    <t>Tasa anual</t>
  </si>
  <si>
    <t>Duración</t>
  </si>
  <si>
    <t>Intereses</t>
  </si>
  <si>
    <t>DG-INS-02-45</t>
  </si>
  <si>
    <t xml:space="preserve">Formulario de Propuestas de Asientos de Ajustes y/o Reclasificaciones </t>
  </si>
  <si>
    <t>Nombre de la Cuenta</t>
  </si>
  <si>
    <t>Detalle de la Ejecución de las Transferencia de la Presidencia</t>
  </si>
  <si>
    <t>Nombre de Institución Beneficiaria</t>
  </si>
  <si>
    <t>Monto</t>
  </si>
  <si>
    <t>Concepto</t>
  </si>
  <si>
    <t>DG-INS-02-47</t>
  </si>
  <si>
    <t>DGII</t>
  </si>
  <si>
    <t>DGA</t>
  </si>
  <si>
    <t>Persona Física</t>
  </si>
  <si>
    <t>Jurídica</t>
  </si>
  <si>
    <t>Reg Especiales</t>
  </si>
  <si>
    <t>Otros</t>
  </si>
  <si>
    <t>Tipo de Impuesto</t>
  </si>
  <si>
    <t>Montos</t>
  </si>
  <si>
    <t>Estatus Legal</t>
  </si>
  <si>
    <t>Capital</t>
  </si>
  <si>
    <t>Interes</t>
  </si>
  <si>
    <t>Multa</t>
  </si>
  <si>
    <t>Recargos</t>
  </si>
  <si>
    <t>Tesorería Nacional</t>
  </si>
  <si>
    <t>Fecha de Registro</t>
  </si>
  <si>
    <t>Reg. Especiales</t>
  </si>
  <si>
    <t>Desde:</t>
  </si>
  <si>
    <t>Hasta:</t>
  </si>
  <si>
    <t>Tipo de Fondo:</t>
  </si>
  <si>
    <t>Monto Moneda Original :</t>
  </si>
  <si>
    <t>Identificación de la Caja</t>
  </si>
  <si>
    <t>Balance Inicial</t>
  </si>
  <si>
    <t>Aumento</t>
  </si>
  <si>
    <t xml:space="preserve">Disminución </t>
  </si>
  <si>
    <t>Balance Final</t>
  </si>
  <si>
    <t>DG-INS-02-50</t>
  </si>
  <si>
    <t>Aplicación o Uso de los Recursos Recibidos</t>
  </si>
  <si>
    <t>Monto del Crédito</t>
  </si>
  <si>
    <t>Monto Por Ejecutar</t>
  </si>
  <si>
    <t>Monto Ejecutado</t>
  </si>
  <si>
    <t>Tipo de Deuda</t>
  </si>
  <si>
    <t>REGISTRO EN EL SIAB</t>
  </si>
  <si>
    <t>Cuenta Contable</t>
  </si>
  <si>
    <t>Valor en libro</t>
  </si>
  <si>
    <t>Código de Bienes Nacionales</t>
  </si>
  <si>
    <t>Código Institucional</t>
  </si>
  <si>
    <t>Depósitos del mes</t>
  </si>
  <si>
    <t>Responsable de Cuenta Bancaria:</t>
  </si>
  <si>
    <t>Organismo Financiador:</t>
  </si>
  <si>
    <t>Monto Moneda Original:</t>
  </si>
  <si>
    <t>Tipo de Moneda:</t>
  </si>
  <si>
    <t>Nombre Institución:</t>
  </si>
  <si>
    <t>Sub-Cap:</t>
  </si>
  <si>
    <r>
      <t>C. Bancaria N</t>
    </r>
    <r>
      <rPr>
        <b/>
        <vertAlign val="superscript"/>
        <sz val="12"/>
        <rFont val="Times New Roman"/>
        <family val="1"/>
      </rPr>
      <t>o</t>
    </r>
    <r>
      <rPr>
        <b/>
        <sz val="12"/>
        <rFont val="Times New Roman"/>
        <family val="1"/>
      </rPr>
      <t>:</t>
    </r>
  </si>
  <si>
    <t>Balance Inicial (A) : RD$</t>
  </si>
  <si>
    <t xml:space="preserve">No. Libramiento </t>
  </si>
  <si>
    <t>Tipo de Transferencia</t>
  </si>
  <si>
    <t>Fecha:</t>
  </si>
  <si>
    <t>Formulario de Adquisición de Bienes para ser Transferidos a Terceros</t>
  </si>
  <si>
    <t xml:space="preserve">Descripción Del Bien </t>
  </si>
  <si>
    <t>Código De Institución Receptora</t>
  </si>
  <si>
    <t>DG-INS-02-36</t>
  </si>
  <si>
    <t>Formulario para Obras en Proceso (Proyectos de Inversión)</t>
  </si>
  <si>
    <t>DG-INS-02-37</t>
  </si>
  <si>
    <t>DG-INS-02-40</t>
  </si>
  <si>
    <t>DG-INS-02-44</t>
  </si>
  <si>
    <t>Área M²</t>
  </si>
  <si>
    <t>Depreciación</t>
  </si>
  <si>
    <t>RNC/Cédula</t>
  </si>
  <si>
    <t>Monto Cheque</t>
  </si>
  <si>
    <t>Valor Distribuido</t>
  </si>
  <si>
    <t>Pag. Pres.</t>
  </si>
  <si>
    <t>Total Ejecutado RD$</t>
  </si>
  <si>
    <t>Balance en Libro</t>
  </si>
  <si>
    <t>Aplicación o Uso de los Recursos
(E)</t>
  </si>
  <si>
    <t xml:space="preserve">Sub- Capítulo: </t>
  </si>
  <si>
    <t xml:space="preserve"> DAF:</t>
  </si>
  <si>
    <t>Fecha de Terminación de Obra</t>
  </si>
  <si>
    <t>Superficie M²</t>
  </si>
  <si>
    <t>Unidad Contable:</t>
  </si>
  <si>
    <t>Partida Presupuestaria</t>
  </si>
  <si>
    <t>No. libramiento/Cheque</t>
  </si>
  <si>
    <t xml:space="preserve">Monto Póliza </t>
  </si>
  <si>
    <t>DG-INS-02-48 b</t>
  </si>
  <si>
    <t>Sub- Capítulo:</t>
  </si>
  <si>
    <t>DG-INS-02-48 c</t>
  </si>
  <si>
    <t xml:space="preserve">NCF </t>
  </si>
  <si>
    <t xml:space="preserve">Fecha NCF </t>
  </si>
  <si>
    <t xml:space="preserve">Orden de Pago </t>
  </si>
  <si>
    <t xml:space="preserve">Orden de Pago Pendiente </t>
  </si>
  <si>
    <t xml:space="preserve">Descripción de Póliza </t>
  </si>
  <si>
    <t xml:space="preserve">Fecha de Inicio  </t>
  </si>
  <si>
    <t>Póliza Por Amortizar s/Periodo</t>
  </si>
  <si>
    <t>Persona Jurídica</t>
  </si>
  <si>
    <t>DG-INS-02-49 b</t>
  </si>
  <si>
    <t>Descripción Capítulo:</t>
  </si>
  <si>
    <t>No. Préstamo o Código de Donación:</t>
  </si>
  <si>
    <t>DG-INS-02-30</t>
  </si>
  <si>
    <t>DG-INS-02-31</t>
  </si>
  <si>
    <t>DG-INS-02-32</t>
  </si>
  <si>
    <t>No ________</t>
  </si>
  <si>
    <t>Fuente Específica:</t>
  </si>
  <si>
    <r>
      <t xml:space="preserve">Observaciones: </t>
    </r>
    <r>
      <rPr>
        <sz val="12"/>
        <rFont val="Times New Roman"/>
        <family val="1"/>
      </rPr>
      <t>Explique sobrante o faltante</t>
    </r>
  </si>
  <si>
    <r>
      <t xml:space="preserve">Observaciones: </t>
    </r>
    <r>
      <rPr>
        <sz val="8.3000000000000007"/>
        <rFont val="Times New Roman"/>
        <family val="1"/>
      </rPr>
      <t>Explique sobrante o faltante</t>
    </r>
  </si>
  <si>
    <t>Fuente de Financiamiento</t>
  </si>
  <si>
    <t>Persona receptora</t>
  </si>
  <si>
    <t>Puesto que ocupa</t>
  </si>
  <si>
    <t>Autorizado por</t>
  </si>
  <si>
    <t>Fecha de preparación</t>
  </si>
  <si>
    <t>Fecha de revisión</t>
  </si>
  <si>
    <t xml:space="preserve">Formulario Bienes para fines de Descargo a Bienes Nacionales </t>
  </si>
  <si>
    <t xml:space="preserve">       Resp. De la Cuenta  Bancaria:</t>
  </si>
  <si>
    <t>Cta. Bancaria:</t>
  </si>
  <si>
    <t>Tipo de Caja:</t>
  </si>
  <si>
    <t>Formulario Estado de Movimientos Bancarios</t>
  </si>
  <si>
    <t>Formulario Resumen Movimientos Anticipos Financieros</t>
  </si>
  <si>
    <t>Formulario Detalle de la Ejecución de las Transferencias Recibidas</t>
  </si>
  <si>
    <t>Formulario Relación de Cheques Anticipos Financieros</t>
  </si>
  <si>
    <t xml:space="preserve">Formulario Inversiones Financieras </t>
  </si>
  <si>
    <t>Formulario Anticipo de Crédito Impositivo</t>
  </si>
  <si>
    <t>Formulario Cuentas Por Cobrar Organimos Recaudadores</t>
  </si>
  <si>
    <t xml:space="preserve">Formulario Resumen de Valores </t>
  </si>
  <si>
    <t>Formulario Ejecución de Gastos de Recursos Externos</t>
  </si>
  <si>
    <t>Fecha de autorización</t>
  </si>
  <si>
    <t>Datos de la Licencia o Software</t>
  </si>
  <si>
    <t>Licencia No.</t>
  </si>
  <si>
    <t>Tipo de Licencia</t>
  </si>
  <si>
    <t>Nombre del Proveedor</t>
  </si>
  <si>
    <t xml:space="preserve">No. Libramiento, Cheque o Transferencia </t>
  </si>
  <si>
    <t>Monto Anticipado</t>
  </si>
  <si>
    <t>Monto Consumido</t>
  </si>
  <si>
    <t>Monto Actual</t>
  </si>
  <si>
    <t xml:space="preserve">Licencias Por Amortizar S/Período </t>
  </si>
  <si>
    <t>DG-INS-02-48</t>
  </si>
  <si>
    <t>Subcapítulo:</t>
  </si>
  <si>
    <t xml:space="preserve">Formulario Pago Anticipados a proveedores de Bienes y/o Servicios </t>
  </si>
  <si>
    <t>Datos del Proveedor</t>
  </si>
  <si>
    <t>RNC del Proveedor</t>
  </si>
  <si>
    <t xml:space="preserve"> Póliza Por Amortizar S/Periodo </t>
  </si>
  <si>
    <t>Diferencia (A+B-C)</t>
  </si>
  <si>
    <t>Ajuste o Reclasificación (C)</t>
  </si>
  <si>
    <t>Tipo de moneda de la Cta.:</t>
  </si>
  <si>
    <t>Formulario Conciliación Bancaria</t>
  </si>
  <si>
    <t>Tipo de moneda $</t>
  </si>
  <si>
    <t>DG-INS-02-19 a</t>
  </si>
  <si>
    <t>DG-INS-02-19 b</t>
  </si>
  <si>
    <t>Codigo</t>
  </si>
  <si>
    <t>No. de devengado o libramiento</t>
  </si>
  <si>
    <t>Subcuenta</t>
  </si>
  <si>
    <t>Cta. Bancaria No:</t>
  </si>
  <si>
    <t>Subcuenta No.</t>
  </si>
  <si>
    <t>Cta. Bancaria No.</t>
  </si>
  <si>
    <t>Concepto del Ingreso</t>
  </si>
  <si>
    <t>Monto Recibido ( C )</t>
  </si>
  <si>
    <t>Fecha Última Tasación</t>
  </si>
  <si>
    <t>Fuente Especifica</t>
  </si>
  <si>
    <t>Formulario de Referencia</t>
  </si>
  <si>
    <t>Formulario Pago Anticipados a Licencias de Software</t>
  </si>
  <si>
    <t xml:space="preserve">Número Devengado </t>
  </si>
  <si>
    <t>Monto Devengado</t>
  </si>
  <si>
    <t xml:space="preserve">Número de Póliza </t>
  </si>
  <si>
    <t>Monto pendiente de Amortizar</t>
  </si>
  <si>
    <t>Tipo de Contribuyente</t>
  </si>
  <si>
    <t xml:space="preserve">       Anticipo de:</t>
  </si>
  <si>
    <t xml:space="preserve">Organismo Recaudador:  </t>
  </si>
  <si>
    <t>Fuente Especifica:</t>
  </si>
  <si>
    <t>CCP-AUX</t>
  </si>
  <si>
    <t>Unidad Coordinadora</t>
  </si>
  <si>
    <t xml:space="preserve"> Formulario de Levantamiento de Adquisición de Bienes Inmuebles </t>
  </si>
  <si>
    <t>Certificado De Título Núm..</t>
  </si>
  <si>
    <t>Registro Núm.</t>
  </si>
  <si>
    <t>Folio Núm</t>
  </si>
  <si>
    <t>Libro Núm.</t>
  </si>
  <si>
    <t>Solar Núm</t>
  </si>
  <si>
    <t>Manzana Núm</t>
  </si>
  <si>
    <t>Porción Núm.</t>
  </si>
  <si>
    <t>Parcela  Núm</t>
  </si>
  <si>
    <t>Distrito Catastral Núm.</t>
  </si>
  <si>
    <t xml:space="preserve"> Formulario de Levantamiento de Adquisición de Bienes Muebles e Intangibles </t>
  </si>
  <si>
    <t>DESCRIPCION DEL BIEN MUEBLE O INTANGIBLE</t>
  </si>
  <si>
    <t>Fte. Esp.</t>
  </si>
  <si>
    <t>Cód. Inst.</t>
  </si>
  <si>
    <t>Cód. Bienes Nacionales</t>
  </si>
  <si>
    <t>Nombre del Bien Mueble o Intangible</t>
  </si>
  <si>
    <t>RNC</t>
  </si>
  <si>
    <t xml:space="preserve">Núm. Libramiento, Cheque o Transferencia </t>
  </si>
  <si>
    <t xml:space="preserve">Cuenta Contable </t>
  </si>
  <si>
    <t>DG-INS-02-33b</t>
  </si>
  <si>
    <t>DG-INS-02-33 a</t>
  </si>
  <si>
    <t>Formulario Amortización de Gastos Pagados por Adelantado de Pólizas</t>
  </si>
  <si>
    <t>NO APLICA</t>
  </si>
  <si>
    <t>Conciliación Bancaria al  30 de   JUNIO  del año  2022</t>
  </si>
  <si>
    <t>DIGESETT</t>
  </si>
  <si>
    <t xml:space="preserve">CUENTA OPERATIVA </t>
  </si>
  <si>
    <t>010-238983-7</t>
  </si>
  <si>
    <t xml:space="preserve"> RESERVAS </t>
  </si>
  <si>
    <t>Lic. Ybelise A. Tejada D.</t>
  </si>
  <si>
    <t>Director Admvo. y Financiero</t>
  </si>
  <si>
    <t>Enc. De Contabilidad</t>
  </si>
  <si>
    <t>Enc. Contabilidad</t>
  </si>
  <si>
    <t>Director Administrativo y Financiero</t>
  </si>
  <si>
    <t>Lic. Sevilla Cipion M.</t>
  </si>
  <si>
    <t>Tesorera</t>
  </si>
  <si>
    <t>Director Administativo y Financiero</t>
  </si>
  <si>
    <t>Arqueo de Cajas y Valores al 30 de  junio  del año  2022</t>
  </si>
  <si>
    <t>x</t>
  </si>
  <si>
    <t>Direccion Gral. De Seguridad de Transito y Transporte Terrestre- Digesett-</t>
  </si>
  <si>
    <t>AV. SAN MARTIN</t>
  </si>
  <si>
    <t>ESQ. 5TO. CENTENARIO</t>
  </si>
  <si>
    <t>VILLA JUANA, D.N.</t>
  </si>
  <si>
    <t>1,722.06 MTS 2</t>
  </si>
  <si>
    <t>Lic. Juan A. Solis Rosario, Gral. De Brig. ®  P.N.</t>
  </si>
  <si>
    <t>Director Administrativo Y Financiero</t>
  </si>
  <si>
    <t xml:space="preserve">NOTA </t>
  </si>
  <si>
    <t>Lic. Ybelise A.  Tejada D.</t>
  </si>
  <si>
    <t>NOTA        ESTE FORMULARIO NO APLICA PARA ESTA INSTITUCION PORQUE EN ESTE PERIODO NO TENEMOS OBRAS EN PROCESO</t>
  </si>
  <si>
    <t>Director Administrativo y Finaciero</t>
  </si>
  <si>
    <t>NOTA      EL LLENADO DE ESTE FORMULARIO NO APLICA PARA ESTA INST., YA QUE NO TENEMOS ANTICIPOS FINANCIEROS PARA ESTE PERIODO.</t>
  </si>
  <si>
    <t>NO APLICA*</t>
  </si>
  <si>
    <t>NO  APLICA*</t>
  </si>
  <si>
    <t>NOTA</t>
  </si>
  <si>
    <t>NOTA *</t>
  </si>
  <si>
    <t>CUENTA OPERATIVA DIGESETT</t>
  </si>
  <si>
    <t>CORRIENTE</t>
  </si>
  <si>
    <t>RESERVAS</t>
  </si>
  <si>
    <t>X</t>
  </si>
  <si>
    <t>*</t>
  </si>
  <si>
    <t>NO APLICA *</t>
  </si>
  <si>
    <t>Lic Sevilla Cipion M.</t>
  </si>
  <si>
    <t>Institución:  DIGESETT    Fecha:   30/06/2022</t>
  </si>
  <si>
    <t>Institución:DIRECCION GENERAL DE SEGURIDAD DE TRANSITO Y TRANSP. TERRESTRE</t>
  </si>
  <si>
    <t>CUENTA CORRIENTE</t>
  </si>
  <si>
    <t>Lic. Ybelise A. Tejada  D.</t>
  </si>
  <si>
    <t>Enc. deContablidad</t>
  </si>
  <si>
    <t xml:space="preserve">Lic. Juan A. Solis Rosario, Gral. De Brigada ® P.N. </t>
  </si>
  <si>
    <t>Lic. Juan A. Solis Rosario, Gral. De Brigada® P.N.</t>
  </si>
  <si>
    <t>Lic. Juan A. Solis Rosario, Gral. De Brigada ® P.N.</t>
  </si>
  <si>
    <t>Lc Ybelise A. Tejada D.</t>
  </si>
  <si>
    <t>Lic. Sevilla Cipon M.</t>
  </si>
  <si>
    <t>Director Admvo. y  Financiero</t>
  </si>
  <si>
    <t>Lic Ybelise A. Tejada D.</t>
  </si>
  <si>
    <t>Institución:  Digesett    Fecha: 30/06/2022</t>
  </si>
  <si>
    <t>NO  APLICA *</t>
  </si>
  <si>
    <t xml:space="preserve">Esta incorporada en SIGEF:   Si    X  </t>
  </si>
  <si>
    <t xml:space="preserve">SEGUROS RESERVAS </t>
  </si>
  <si>
    <t>2-2-502-0179070</t>
  </si>
  <si>
    <t>POLIZA DE VEHS. DE MOTOR</t>
  </si>
  <si>
    <t>2-2-501-0228591</t>
  </si>
  <si>
    <t>2-2-502-0000112</t>
  </si>
  <si>
    <t>2-2-502-0000111</t>
  </si>
  <si>
    <t>B1500031612</t>
  </si>
  <si>
    <t>B1500031942</t>
  </si>
  <si>
    <t>B1500032734</t>
  </si>
  <si>
    <t>B1500032875</t>
  </si>
  <si>
    <t>Lic. Eladia Mercedes Peña</t>
  </si>
  <si>
    <t xml:space="preserve">Auditor UAI  </t>
  </si>
  <si>
    <t>Lic Eladia Mercedes Peña</t>
  </si>
  <si>
    <t>AUDITOR UAI</t>
  </si>
  <si>
    <t>Auditor UAI</t>
  </si>
  <si>
    <t>Lic. Ybelise A.Tejada D.</t>
  </si>
  <si>
    <t>SEGUROS RESERVAS</t>
  </si>
  <si>
    <t>POLIZA SEGURO DE VEHS.</t>
  </si>
  <si>
    <t>0100</t>
  </si>
  <si>
    <t>CALCULO PARA AMORTIZAR</t>
  </si>
  <si>
    <t>No Aplica*</t>
  </si>
  <si>
    <t>No Aplica</t>
  </si>
  <si>
    <t xml:space="preserve">Identificación de la Caja          </t>
  </si>
  <si>
    <t>LA REPUBLICA NINGUNA TRANSFERENCIA DE RECURSOS EN ESTE PERIODO.</t>
  </si>
  <si>
    <t>Cuenta Corriente Operativa</t>
  </si>
  <si>
    <t>OFICINA PRINCIPAL DIGESETT</t>
  </si>
  <si>
    <t>DIRECCION GRAL. DE SEGURIDAD DE TRANSITO Y TRANSP. TERRESTRE -DIGESETT-</t>
  </si>
  <si>
    <t>ISABEL LA CATOLICA</t>
  </si>
  <si>
    <t>Lic. Juan A. Solis Rosario, Gral. De Brigada ®P.N.</t>
  </si>
  <si>
    <t>Caja Chica Direccion Adm. y Financiera</t>
  </si>
  <si>
    <t>Lic. Juan A. Solis Rosario, Gral. De Brig.®P.N.</t>
  </si>
  <si>
    <t>Lic. Juan A. Solis Rosario, Gral. De Brig.® P.N.</t>
  </si>
  <si>
    <t xml:space="preserve">    * ESTE FORMULARIO NO APLICA PARA ESTA INSTITUCION, YA QUE NO EJECUTAMOS RECURSOS DE CAPTACION DIRECTA EN ESTE PERIODO</t>
  </si>
  <si>
    <t>ESTE FORMULARIO NO APLICA PARA ESTA INSTITUCION YA QUE NO CONTAMOS CON INVERSIONES FINANCIERAS P/ ESTE PERIODO</t>
  </si>
  <si>
    <t>NOTA *            ESTE FORMULARIO NO APLICA P/ESTA INST.,YA QUE NO HEMOS RECIBIDO DE LA PRESIDENCIA DE</t>
  </si>
  <si>
    <t xml:space="preserve">ESTE FORM. NO APLICA PARA ESTA INSTITUCION YA QUE EN ESTE PERIODO NO SE REALIZO NUINGUN PAGO DE ANTICIPOS DE  LICENCIAS DE SOFTWARE. </t>
  </si>
  <si>
    <r>
      <rPr>
        <b/>
        <sz val="12"/>
        <rFont val="Times New Roman"/>
        <family val="1"/>
      </rPr>
      <t>Observaciones:</t>
    </r>
    <r>
      <rPr>
        <sz val="12"/>
        <rFont val="Times New Roman"/>
        <family val="1"/>
      </rPr>
      <t xml:space="preserve">  Este form. no aplica, ya que no realizamos operaciones directas c/ Organismos Recaudadores *</t>
    </r>
  </si>
  <si>
    <t>Arqueo de Cheques al  30 de junio del año 2022</t>
  </si>
  <si>
    <t>EDITORA DEL CARIBE, S.A.</t>
  </si>
  <si>
    <r>
      <t xml:space="preserve">Siendo las   </t>
    </r>
    <r>
      <rPr>
        <u/>
        <sz val="11"/>
        <rFont val="Times New Roman"/>
        <family val="1"/>
      </rPr>
      <t>2.45 P.M.</t>
    </r>
    <r>
      <rPr>
        <sz val="11"/>
        <rFont val="Times New Roman"/>
        <family val="1"/>
      </rPr>
      <t xml:space="preserve">  procedimos a contar el efectivo y revisión de los comprobantes en caja en presencia de custodio de la misma  </t>
    </r>
    <r>
      <rPr>
        <u/>
        <sz val="11"/>
        <rFont val="Times New Roman"/>
        <family val="1"/>
      </rPr>
      <t>LIC. SEVILLA CIPION M.</t>
    </r>
    <r>
      <rPr>
        <sz val="11"/>
        <rFont val="Times New Roman"/>
        <family val="1"/>
      </rPr>
      <t xml:space="preserve"> Terminado el proceso hemos devuelto intacto los valores y documentos recibidos.</t>
    </r>
  </si>
  <si>
    <r>
      <t xml:space="preserve">Siendo las </t>
    </r>
    <r>
      <rPr>
        <u/>
        <sz val="10"/>
        <rFont val="Times New Roman"/>
        <family val="1"/>
      </rPr>
      <t xml:space="preserve"> 9.35 A. M</t>
    </r>
    <r>
      <rPr>
        <sz val="10"/>
        <rFont val="Times New Roman"/>
        <family val="1"/>
      </rPr>
      <t xml:space="preserve"> .procedimos a contar el efectivo y revisión de los comprobantes en caja CHICA  en presencia de </t>
    </r>
    <r>
      <rPr>
        <u/>
        <sz val="10"/>
        <rFont val="Times New Roman"/>
        <family val="1"/>
      </rPr>
      <t>SEVILLA CIPION M</t>
    </r>
    <r>
      <rPr>
        <sz val="10"/>
        <rFont val="Times New Roman"/>
        <family val="1"/>
      </rPr>
      <t>., custodio de la misma. Terminado el proceso hemos devuelto intacto los valores y documentos recibidos.</t>
    </r>
  </si>
  <si>
    <t>Cheque de Reposición No. ________-_________</t>
  </si>
  <si>
    <r>
      <t xml:space="preserve">Tipo de Caja:   </t>
    </r>
    <r>
      <rPr>
        <sz val="11"/>
        <rFont val="Times New Roman"/>
        <family val="1"/>
      </rPr>
      <t xml:space="preserve">____ Caja General  ____ Caja Chica </t>
    </r>
  </si>
  <si>
    <r>
      <t xml:space="preserve">Comprobantes definitivos del No.  </t>
    </r>
    <r>
      <rPr>
        <u/>
        <sz val="10"/>
        <rFont val="Times New Roman"/>
        <family val="1"/>
      </rPr>
      <t>1919</t>
    </r>
    <r>
      <rPr>
        <sz val="10"/>
        <rFont val="Times New Roman"/>
        <family val="1"/>
      </rPr>
      <t xml:space="preserve">   al No. </t>
    </r>
    <r>
      <rPr>
        <u/>
        <sz val="10"/>
        <rFont val="Times New Roman"/>
        <family val="1"/>
      </rPr>
      <t>1968</t>
    </r>
  </si>
  <si>
    <r>
      <t xml:space="preserve">Comprobantes Provisionales del No.   </t>
    </r>
    <r>
      <rPr>
        <u/>
        <sz val="10"/>
        <rFont val="Times New Roman"/>
        <family val="1"/>
      </rPr>
      <t>S/N</t>
    </r>
    <r>
      <rPr>
        <sz val="10"/>
        <rFont val="Times New Roman"/>
        <family val="1"/>
      </rPr>
      <t xml:space="preserve">  al No.  </t>
    </r>
    <r>
      <rPr>
        <u/>
        <sz val="10"/>
        <rFont val="Times New Roman"/>
        <family val="1"/>
      </rPr>
      <t xml:space="preserve"> S/N</t>
    </r>
  </si>
  <si>
    <t xml:space="preserve">      EDITORA LISTIN DIARIO, S.A.</t>
  </si>
  <si>
    <t>818 Y 151</t>
  </si>
  <si>
    <t>Lic. Elias N. Ferreras Rivera</t>
  </si>
  <si>
    <t>TRANSFERENCIA PGR</t>
  </si>
  <si>
    <t>TRANSFERENCIA C M A</t>
  </si>
  <si>
    <t>TRANSFERENCIA</t>
  </si>
  <si>
    <t>PARDA SOLUTIONS, SRL.</t>
  </si>
  <si>
    <t>40453</t>
  </si>
  <si>
    <t>COLECTOR DE IMP. INTERNOS</t>
  </si>
  <si>
    <t>XIOMARI VELOZ / D, LUJO FIESTA</t>
  </si>
  <si>
    <t>TESORERIA DE LA SEGURIDAD SOCIAL</t>
  </si>
  <si>
    <t>SEVILLA CIPION MORILLO -C.C.-</t>
  </si>
  <si>
    <t>MULTIGESTIONES LUCERO, SRL</t>
  </si>
  <si>
    <t>SEVILLA CIPION MORILLO</t>
  </si>
  <si>
    <t>ATLANTA BIOFARMS ,SRL</t>
  </si>
  <si>
    <t>EDITORA DEL CARIBE</t>
  </si>
  <si>
    <t>LUIS PIMENTEL Y COMPAÑÍA , SRL</t>
  </si>
  <si>
    <t>EDITORA EL NUEVO DIARIO ,S.A.</t>
  </si>
  <si>
    <t>EDITORA EL LISTIN DIARIO,  S.A.</t>
  </si>
  <si>
    <t>ADOLFO DIPRE CASTRO</t>
  </si>
  <si>
    <t>SEVILLA CIPION MORILLO C-C-</t>
  </si>
  <si>
    <t>EDITORA LISTIN DIARIO, S.A.</t>
  </si>
  <si>
    <t>EDITORA EL CARIBE, S.A.</t>
  </si>
  <si>
    <t xml:space="preserve">                                </t>
  </si>
  <si>
    <t>ENERO</t>
  </si>
  <si>
    <t>JUNIO</t>
  </si>
  <si>
    <t>CONTREX ,CONSTS. Y EXCAVACIONES</t>
  </si>
  <si>
    <t>LIC. PONCIANA ENCARNACION N., SGTO. M. P.N.</t>
  </si>
  <si>
    <t>AUXILIAR CONTABLE</t>
  </si>
  <si>
    <t>DIRECTOR ADMVO. Y FINANCIERO</t>
  </si>
  <si>
    <t>MINISTERIO DE INTERIOR Y POLICIA</t>
  </si>
  <si>
    <t>POLICIA NACIONAL</t>
  </si>
  <si>
    <t>DIRECCION GENERAL DE SEGURIDAD DE TRANSITO Y TRANSPORTE TERRESTRE</t>
  </si>
  <si>
    <t>DIRECCION GRAL. DE SEGURIDAD DE TRANSITO Y TRANSPORTE TERRESTRE</t>
  </si>
  <si>
    <t>MINISTERIO DE INTERIROR Y POLICIA</t>
  </si>
  <si>
    <t>Capítulo</t>
  </si>
  <si>
    <t>0202</t>
  </si>
  <si>
    <t>02</t>
  </si>
  <si>
    <t>Sub-Capítulo</t>
  </si>
  <si>
    <t>01</t>
  </si>
  <si>
    <t>0005</t>
  </si>
  <si>
    <t>Balance Inicial Al Cierre 2021</t>
  </si>
  <si>
    <t>Entradas S/SIGEF</t>
  </si>
  <si>
    <t>2.3.1.1.01</t>
  </si>
  <si>
    <t>Alimentos y bebidas para personas</t>
  </si>
  <si>
    <t>2.3.2.1.01</t>
  </si>
  <si>
    <t>Hilados y Telas</t>
  </si>
  <si>
    <t>2.3.2.2.01</t>
  </si>
  <si>
    <t xml:space="preserve">Acabados textiles </t>
  </si>
  <si>
    <t>2.3.2.3.01</t>
  </si>
  <si>
    <t>Prendas y accesorios de vestir</t>
  </si>
  <si>
    <t>2.3.2.4.01</t>
  </si>
  <si>
    <t>Calzados</t>
  </si>
  <si>
    <t>2.3.3.1.01</t>
  </si>
  <si>
    <t>Papel de escritorio</t>
  </si>
  <si>
    <t>2.3.3.2.01</t>
  </si>
  <si>
    <t>Productos de papel y cartón</t>
  </si>
  <si>
    <t>2.3.3.4.01</t>
  </si>
  <si>
    <t>Libros, revistas y periódicos</t>
  </si>
  <si>
    <t>2.3.5.3.01</t>
  </si>
  <si>
    <t>Llantas y neumáticos</t>
  </si>
  <si>
    <t>2.3.5.5.01</t>
  </si>
  <si>
    <t>Artículos de plástico</t>
  </si>
  <si>
    <t>2.3.7.1.01</t>
  </si>
  <si>
    <t>Gasolina</t>
  </si>
  <si>
    <t>2.3.7.1.02</t>
  </si>
  <si>
    <t>Gasoil</t>
  </si>
  <si>
    <t>2.3.7.1.04</t>
  </si>
  <si>
    <t>GLP</t>
  </si>
  <si>
    <t>2.3.7.1.06</t>
  </si>
  <si>
    <t>Lubricantes</t>
  </si>
  <si>
    <t>2.3.7.2.03</t>
  </si>
  <si>
    <t>Productos químicos de laboratorio y de uso personal</t>
  </si>
  <si>
    <t>2.3.7.2.06</t>
  </si>
  <si>
    <t>pinturas, lacas, barnices, diluyentes y absorvertes para pintura</t>
  </si>
  <si>
    <t>2.3.9.1.01</t>
  </si>
  <si>
    <t>Material para limpieza</t>
  </si>
  <si>
    <t>2.3.9.2.01</t>
  </si>
  <si>
    <t>Útiles de escritorio, oficina e informática 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</si>
  <si>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</si>
  <si>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</si>
  <si>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</si>
  <si>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</si>
  <si>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</si>
  <si>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</si>
  <si>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2.3.9.9.01</t>
  </si>
  <si>
    <t>Productos y Utiles Varios  n.i.p</t>
  </si>
  <si>
    <t>2.3.9.9.04</t>
  </si>
  <si>
    <t>Productos y Utiles de defensa y seguridad</t>
  </si>
  <si>
    <t>DG-AC-02-43</t>
  </si>
  <si>
    <t xml:space="preserve">Lic. SEVILLA CIPION </t>
  </si>
  <si>
    <t>Enc. DIV. ALMACEN Y SUMINISTRO</t>
  </si>
  <si>
    <t xml:space="preserve">Tesorera </t>
  </si>
  <si>
    <t>Aprobado por</t>
  </si>
  <si>
    <t>Fecha de Preparación</t>
  </si>
  <si>
    <t>Fecha de Revisión</t>
  </si>
  <si>
    <t>Fecha de Aprobación</t>
  </si>
  <si>
    <t xml:space="preserve">  DIRECCION GENERAL DE SEGURIDAD DE TRANSITO Y TRANSPORTE TERRESTRE - DIGESETT-</t>
  </si>
  <si>
    <t>DIRECTOR ADM. Y FINANCIERO</t>
  </si>
  <si>
    <t>Lic. JUAN A. SOLIS ROSARIO, GRAL. DE BRIG.® P.N.</t>
  </si>
  <si>
    <t>Lic.JENNIFFER D/L. SANTOS BONILLA , 1ER TTE. P.N.</t>
  </si>
  <si>
    <t>BIENES DE CONSUMO EN ALMACÉN DESDE EL 1ERO. DE ENERO AL 30 JUNIO 2022</t>
  </si>
  <si>
    <t>Ccp. Aux</t>
  </si>
  <si>
    <t>10</t>
  </si>
  <si>
    <t>100</t>
  </si>
  <si>
    <t>00</t>
  </si>
  <si>
    <t>2.6.5.5.01</t>
  </si>
  <si>
    <t>Equipo de Comunicación, Telecomunicacion y señalamiento</t>
  </si>
  <si>
    <t xml:space="preserve">      Auxiliar de Activos Fijos</t>
  </si>
  <si>
    <t>Encdo. De Activos Fijos</t>
  </si>
  <si>
    <t>Director Admistrativo y Financiero</t>
  </si>
  <si>
    <t>30/06/2022</t>
  </si>
  <si>
    <t>01/07/2022</t>
  </si>
  <si>
    <t>Cabo P.N., Licda. Cristina Avelino Navarro</t>
  </si>
  <si>
    <t>Mayor P.N., Lic. Cesar Ant. Rosario Diaz</t>
  </si>
  <si>
    <t>Gral. De Brig. ® P.N. Lic. Juan A. Solis Rosario.</t>
  </si>
  <si>
    <t xml:space="preserve">                                              Preparado por</t>
  </si>
  <si>
    <t>Rebisado por</t>
  </si>
  <si>
    <t xml:space="preserve">                            Cabo P.N., Licda. Cristina Avelino Navarro</t>
  </si>
  <si>
    <t>Gral. De Brig. ® P.N., Lic. Juan A. Solis Rosario.</t>
  </si>
  <si>
    <r>
      <rPr>
        <b/>
        <sz val="10"/>
        <color rgb="FFFF0000"/>
        <rFont val="Times New Roman"/>
        <family val="1"/>
      </rPr>
      <t>NOTA:</t>
    </r>
    <r>
      <rPr>
        <b/>
        <sz val="10"/>
        <rFont val="Times New Roman"/>
        <family val="1"/>
      </rPr>
      <t xml:space="preserve"> ESTE FORMULARIO NO APLICA, YA QUE EN ESTE PERIODO NO SE ADQUIRIO NINGUN BIEN PARA SER TRANSFERIDO O DONADO A TERCEROS.</t>
    </r>
  </si>
  <si>
    <t xml:space="preserve">         Director Admistrativo y Financiero</t>
  </si>
  <si>
    <t xml:space="preserve"> Gral.de Brig. ® P.N. Lic. Juan A. Solis Rosario.</t>
  </si>
  <si>
    <t xml:space="preserve">                            Cabo P. N., Licda. Cristina Avelino Navarro</t>
  </si>
  <si>
    <t>-</t>
  </si>
  <si>
    <t>09449</t>
  </si>
  <si>
    <t>RADAR STAKER I CON SU BATERIA Y CALGADOR</t>
  </si>
  <si>
    <t>BELTRON INVESTMENT, SRL</t>
  </si>
  <si>
    <t>LIB. NO. 762-1</t>
  </si>
  <si>
    <t>1206010006</t>
  </si>
  <si>
    <t>ACTA DE ADJUD. NO. 18/22</t>
  </si>
  <si>
    <t>09450</t>
  </si>
  <si>
    <t>09451</t>
  </si>
  <si>
    <t>09452</t>
  </si>
  <si>
    <t>09453</t>
  </si>
  <si>
    <t>09454</t>
  </si>
  <si>
    <t>09455</t>
  </si>
  <si>
    <t>09456</t>
  </si>
  <si>
    <t>09457</t>
  </si>
  <si>
    <t>09458</t>
  </si>
  <si>
    <t>09459</t>
  </si>
  <si>
    <t>09460</t>
  </si>
  <si>
    <t>09461</t>
  </si>
  <si>
    <t>09462</t>
  </si>
  <si>
    <t>09463</t>
  </si>
  <si>
    <t>09465</t>
  </si>
  <si>
    <t>09466</t>
  </si>
  <si>
    <t>09467</t>
  </si>
  <si>
    <t>09468</t>
  </si>
  <si>
    <t>09474</t>
  </si>
  <si>
    <t>09478</t>
  </si>
  <si>
    <t>09479</t>
  </si>
  <si>
    <t>09480</t>
  </si>
  <si>
    <t>09481</t>
  </si>
  <si>
    <t>09482</t>
  </si>
  <si>
    <t>09483</t>
  </si>
  <si>
    <t>09484</t>
  </si>
  <si>
    <t>09485</t>
  </si>
  <si>
    <t>09486</t>
  </si>
  <si>
    <t>09487</t>
  </si>
  <si>
    <t>09488</t>
  </si>
  <si>
    <t>09489</t>
  </si>
  <si>
    <t>09490</t>
  </si>
  <si>
    <t xml:space="preserve">     Cabo P.N., Licda. Cristina Avelino Navarro</t>
  </si>
  <si>
    <r>
      <rPr>
        <b/>
        <sz val="12"/>
        <color rgb="FFFF0000"/>
        <rFont val="Times New Roman"/>
        <family val="1"/>
      </rPr>
      <t>NOTA</t>
    </r>
    <r>
      <rPr>
        <b/>
        <sz val="10"/>
        <rFont val="Times New Roman"/>
        <family val="1"/>
      </rPr>
      <t>: NO SE HA REALIZADO NINGUN DESCARGO DE BIENES DE LA INSTITUCION DURANTE ESTE PERIODO A BIENES NACIONALES</t>
    </r>
  </si>
  <si>
    <r>
      <rPr>
        <b/>
        <sz val="10"/>
        <color rgb="FFFF0000"/>
        <rFont val="Times New Roman"/>
        <family val="1"/>
      </rPr>
      <t xml:space="preserve">    NOTA:</t>
    </r>
    <r>
      <rPr>
        <b/>
        <sz val="10"/>
        <rFont val="Times New Roman"/>
        <family val="1"/>
      </rPr>
      <t xml:space="preserve">  ESTE FORMULARIO NO APLICA PARA ESTA INSTITUCION, YA QUE NO SE HA ADQUIRIDO NINGUN BIEN INMUEBLE EN ESTE PERIODO.</t>
    </r>
  </si>
  <si>
    <t>ESTE FORMULARIO NO APLICA PARA ESTA INSTITUCION,  EN RAZON DE QUE NO TENEMOS SOLICITADOS NI APROBADOS  ANTICIPOS FINANCIEROS EN ESTE PERIODO.</t>
  </si>
  <si>
    <t>CARGOS BANCARIOS</t>
  </si>
  <si>
    <t>NOTA: ESTE FORMULARIO NO APLICA PARA ESTA INSTITUCION  YA QUE NO MANEJAMOS EN ESTE PERIODO RECURSOS EXTERNOS</t>
  </si>
  <si>
    <t xml:space="preserve">                            Cabo P.N., Licda. Cristina Avelino N.</t>
  </si>
  <si>
    <t>OJO</t>
  </si>
  <si>
    <t>Sub Enc. de Contabilidad</t>
  </si>
  <si>
    <t>DIRECCION GENERAL DE SEGURIDAD DE  TRANSITO Y TRANSPORTE TERRESTRE.</t>
  </si>
  <si>
    <t xml:space="preserve">Detalles de Cuadro Comparativo histórico </t>
  </si>
  <si>
    <t>Desde el 1/1/1900 hasta el 31 de diciembre del 2021</t>
  </si>
  <si>
    <t>Llave unificada</t>
  </si>
  <si>
    <t>Saldo SIGEF</t>
  </si>
  <si>
    <t>Saldo SIAB</t>
  </si>
  <si>
    <t>Diferencia</t>
  </si>
  <si>
    <t>0202020005</t>
  </si>
  <si>
    <t>DIRECCION GENERAL DE SEGURIDAD DE TRANSITO Y TRANSPORTE TERRESTRE (DIGESETT)</t>
  </si>
  <si>
    <t>1206010001</t>
  </si>
  <si>
    <t>MAQUINARIA Y EQUIPO DE PRODUCCION</t>
  </si>
  <si>
    <t>1206010002</t>
  </si>
  <si>
    <t>EQUIPO EDUCACIONAL, CIENTIFICOS  Y   RECREATIVOS</t>
  </si>
  <si>
    <t>1206010003</t>
  </si>
  <si>
    <t>EQUIPO DE TRANSPORTE, TRACCION Y ELEVACION</t>
  </si>
  <si>
    <t>1206010004</t>
  </si>
  <si>
    <t>EQUIPOS DE COMPUTACION</t>
  </si>
  <si>
    <t>1206010005</t>
  </si>
  <si>
    <t>EQUIPOS MEDICOS, SANITARIOS Y VETERINARIOS</t>
  </si>
  <si>
    <t>EQUIPO DE COMUNICACION Y SEÑALAMIENTO</t>
  </si>
  <si>
    <t>1206010007</t>
  </si>
  <si>
    <t>EQUIPOS Y MUEBLES PARA OFICINA</t>
  </si>
  <si>
    <t>1206010008</t>
  </si>
  <si>
    <t>HERRAMIENTAS Y REPUESTOS MAYORES</t>
  </si>
  <si>
    <t>COMPRAS MAQUINARIAS Y EQUIPOS EN TRANSITO</t>
  </si>
  <si>
    <t>1206010998</t>
  </si>
  <si>
    <t>EQUIPOS Y MOBILIARIOS DE ALOJAMIENTO</t>
  </si>
  <si>
    <t>1206020001</t>
  </si>
  <si>
    <t>TERRENOS</t>
  </si>
  <si>
    <t>1206020002</t>
  </si>
  <si>
    <t>EDIFICIOS</t>
  </si>
  <si>
    <t>1206980001</t>
  </si>
  <si>
    <t>EQUIPOS DE SEGURIDAD</t>
  </si>
  <si>
    <t>1206980004</t>
  </si>
  <si>
    <t>OBRAS DE ARTE Y ELEMENTOS COLECCIONABLES</t>
  </si>
  <si>
    <t>1206030998</t>
  </si>
  <si>
    <t>OTRAS CONSTRUCCIONES Y MEJORAS EN PROCESO</t>
  </si>
  <si>
    <t>1208010003</t>
  </si>
  <si>
    <t>PAQUETES Y PROGRAMAS DE COMPUTACIÓN</t>
  </si>
  <si>
    <t>12080100050001</t>
  </si>
  <si>
    <t>LICENCIAS INFORMÁTICAS</t>
  </si>
  <si>
    <t>Total General</t>
  </si>
  <si>
    <t>Cabo P.N. Licda. Cristina Avelino Navarro</t>
  </si>
  <si>
    <t>Formulario Comparativo de Bienes</t>
  </si>
  <si>
    <t>LIC. Eladia  Mercedes Peña</t>
  </si>
  <si>
    <r>
      <rPr>
        <b/>
        <sz val="12"/>
        <color rgb="FFFF0000"/>
        <rFont val="Times New Roman"/>
        <family val="1"/>
      </rPr>
      <t>NOTA:</t>
    </r>
    <r>
      <rPr>
        <b/>
        <sz val="10"/>
        <rFont val="Times New Roman"/>
        <family val="1"/>
      </rPr>
      <t xml:space="preserve">  </t>
    </r>
    <r>
      <rPr>
        <b/>
        <sz val="11"/>
        <rFont val="Calibri"/>
        <family val="2"/>
        <scheme val="minor"/>
      </rPr>
      <t xml:space="preserve">ACTUALMENENTE ESTAMOS EN EL PROCESO DE SANEAMIENTO EN CORDINACION  CON EL ANALISTA </t>
    </r>
    <r>
      <rPr>
        <b/>
        <sz val="11"/>
        <color rgb="FF0070C0"/>
        <rFont val="Calibri"/>
        <family val="2"/>
        <scheme val="minor"/>
      </rPr>
      <t>TOMAS GUZMAN</t>
    </r>
    <r>
      <rPr>
        <b/>
        <sz val="11"/>
        <rFont val="Calibri"/>
        <family val="2"/>
        <scheme val="minor"/>
      </rPr>
      <t>, PARA CORREGIR LAS DIFERENCIAS QUE EXISTEN EN LAS CUENTAS, ESPECIALMENTE EN LOS VEHICULOS DE TRANSPORTACION, PARA REALIZAR LOS AJUSTES CORRESPONDIENTES AL SIGEF Y SIAB.</t>
    </r>
  </si>
  <si>
    <t xml:space="preserve">                                    </t>
  </si>
  <si>
    <t>3101010001</t>
  </si>
  <si>
    <t>1101010002</t>
  </si>
  <si>
    <t>Caja Chica</t>
  </si>
  <si>
    <t>Ajuste al Patrimonio Inicial por Disponibidades Bancarias</t>
  </si>
  <si>
    <t xml:space="preserve">Ajuste al Patrimonio Inicial por Disponibilidades Bancarias </t>
  </si>
  <si>
    <r>
      <t xml:space="preserve">DIRECCION GENERAL DE SEGURIDAD DE TRANSITO </t>
    </r>
    <r>
      <rPr>
        <b/>
        <i/>
        <sz val="14"/>
        <rFont val="Times New Roman"/>
        <family val="1"/>
      </rPr>
      <t xml:space="preserve">Y </t>
    </r>
    <r>
      <rPr>
        <b/>
        <sz val="14"/>
        <rFont val="Times New Roman"/>
        <family val="1"/>
      </rPr>
      <t>TRANSPORTE TERR
REPORTE GENERAL RESUMIDO POR OBJ ETALES</t>
    </r>
  </si>
  <si>
    <t>Bienes Muebles Adquiridos en Ejercicios Anteriores</t>
  </si>
  <si>
    <t>Fecha Adquisicion: 1/1/1900 -  31/12/2021</t>
  </si>
  <si>
    <t xml:space="preserve">DESCRIPCION    </t>
  </si>
  <si>
    <t>Monto de Adq.            RDS</t>
  </si>
  <si>
    <t>Depree. Acum.              RDS</t>
  </si>
  <si>
    <t>Valor Libros              RDS</t>
  </si>
  <si>
    <t>Valor Mercado                RDS</t>
  </si>
  <si>
    <t>OBJETAL</t>
  </si>
  <si>
    <t>TOTAL A GENERAL</t>
  </si>
  <si>
    <t>Muebles de oficina y estanteria</t>
  </si>
  <si>
    <t>Muebles de alojamiento</t>
  </si>
  <si>
    <t>Equipos de computo</t>
  </si>
  <si>
    <t>Electrodomesticos</t>
  </si>
  <si>
    <t>4.773,744.09</t>
  </si>
  <si>
    <t>Otros mobiliarios y equipos no identificados precedentemente</t>
  </si>
  <si>
    <t>825.948.88</t>
  </si>
  <si>
    <t>Camaras fotograficas y de video</t>
  </si>
  <si>
    <t>Equipos  recrecativos</t>
  </si>
  <si>
    <r>
      <t>Equipo medico y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de laboratorio</t>
    </r>
  </si>
  <si>
    <t>Instrumental medico y de laboratorio</t>
  </si>
  <si>
    <t>Automoviles y camiones</t>
  </si>
  <si>
    <t>Carrocerias y remolques</t>
  </si>
  <si>
    <t>Equipo de elevacion</t>
  </si>
  <si>
    <t>Otros equipos de transporte                                                                .</t>
  </si>
  <si>
    <t>Maquinaria y equipo industrial</t>
  </si>
  <si>
    <t>Sistema. de aire acondicionado, calefaccion y refrigeraci6n industrial</t>
  </si>
  <si>
    <t>Equipo de comunicncacion telecomunicaciones y señalamiento</t>
  </si>
  <si>
    <t>Equipo de generaci6n electrica, aparatos y accesorios electricos</t>
  </si>
  <si>
    <t>Herramientas y maquinas-herramientas</t>
  </si>
  <si>
    <t>Otros equipos</t>
  </si>
  <si>
    <t>Equipos de defensa</t>
  </si>
  <si>
    <t>Equipos de seguridad</t>
  </si>
  <si>
    <t>Programas de informatica y base de datos</t>
  </si>
  <si>
    <t>Antiguedades, bienes artisticos y otros objetos de arte</t>
  </si>
  <si>
    <t>Otras estructuras y objectos de valor</t>
  </si>
  <si>
    <t>Mejoras de tierras y terrenos</t>
  </si>
  <si>
    <t>Bienes Inmuebles Adquiridos en Ejercicios Anteriores</t>
  </si>
  <si>
    <t>EDIFICIO</t>
  </si>
  <si>
    <t>12,508.374.24</t>
  </si>
  <si>
    <t>TERRENO</t>
  </si>
  <si>
    <t>Para reconocer el monto del fondo de caja chica para gastos menores  al 30/06/2022, de la Direccion General de Seguridad de Transito y Transporte Terrestre -Digesett-</t>
  </si>
  <si>
    <t>Asiento num. 1</t>
  </si>
  <si>
    <t>Asiento num. 2</t>
  </si>
  <si>
    <t>11041000010002</t>
  </si>
  <si>
    <t>Gastos Pagados por Adelantado Seguro de Bienes Muebles</t>
  </si>
  <si>
    <t>Seguro de Bienes Muebles</t>
  </si>
  <si>
    <t>510102000100070002</t>
  </si>
  <si>
    <t>Director Admvo. y financiero</t>
  </si>
  <si>
    <t>Director Admvo. Y Financiero</t>
  </si>
  <si>
    <t>Para reconocer el monto del fondo de caja chica en efvo.  disponible  al 30/06/2022, de la Direccion General de Seguridad de Transito y Transporte Terrestre -Digesett-</t>
  </si>
  <si>
    <t>Formulario Ejecucion de Captacion Directa</t>
  </si>
  <si>
    <t>Enero</t>
  </si>
  <si>
    <t>Junio</t>
  </si>
  <si>
    <t>LIB 2912/21 Y 160/22</t>
  </si>
  <si>
    <t>LIB 155/22</t>
  </si>
  <si>
    <t>LIB 157/22 Y 835/22</t>
  </si>
  <si>
    <t>05/02/22 Y 27/04/22</t>
  </si>
  <si>
    <t>LIB 158/22</t>
  </si>
  <si>
    <t>27/12/21 Y 05/02/22</t>
  </si>
  <si>
    <t>POLIZA PAGADA EN 2021  TOTAL Y QUE VENCE EN OCT-2022</t>
  </si>
  <si>
    <r>
      <rPr>
        <sz val="11"/>
        <rFont val="Times New Roman"/>
        <family val="1"/>
      </rPr>
      <t>Observacione</t>
    </r>
    <r>
      <rPr>
        <b/>
        <sz val="11"/>
        <rFont val="Times New Roman"/>
        <family val="1"/>
      </rPr>
      <t xml:space="preserve">s Este formulario no califica p/ esta inst. ya que no trabajamos con Anticipos de Creditos Impositivos. </t>
    </r>
  </si>
  <si>
    <t>FECHA POLIZA NO ASUM</t>
  </si>
  <si>
    <t>148 Y 149</t>
  </si>
  <si>
    <t>145 -2899-21</t>
  </si>
  <si>
    <t>LIB 2911/2021-2312/21 Y 160/22</t>
  </si>
  <si>
    <t>LIB158- 159/22</t>
  </si>
  <si>
    <t>Para registrar Gastos Pagados por Adelantado de Seguro de Bienes Muebles , según devengado No.2899-21 y 145-22   de la poliza no. 2-2-502-0179070, Seguro de Vehiculos (Documentos Anexos)</t>
  </si>
  <si>
    <t>Para registrar Gastos Pagados por Adelantado de Seguro de Bienes Muebles, según devengado No.150-22  de la poliza no. 2-2-502-0228591, Seguro de Vehiculos (Documentos Anexos)</t>
  </si>
  <si>
    <t>Para registrar Gastos Pagados por Adelantado de Seguro de Bienes Muebles, según devengado No.151/22 y 818/22 de la poliza no. 2-2-502-0000112, Seguro de Vehiculos (Documentos Anexos)</t>
  </si>
  <si>
    <t>LIC. YBELISE A. TEJADA</t>
  </si>
  <si>
    <t xml:space="preserve">Lic Sevilla Cipion </t>
  </si>
  <si>
    <t>Lic. Juan A. solis Rosario, Gral. deB. ® P.N.</t>
  </si>
  <si>
    <t>Director Adm.y Financiero</t>
  </si>
  <si>
    <t>VER ARCHIVO DIGITAL PDF CON ESTA INF.</t>
  </si>
  <si>
    <t xml:space="preserve">  DIRECCION ADMINISTRATIVA Y FINANCIERA</t>
  </si>
  <si>
    <t>CONCILIACION BANCARIA</t>
  </si>
  <si>
    <t>CORRESPONDIENTE AL MES DE JUNIO DEL 2022</t>
  </si>
  <si>
    <t>BANCO DE RESERVAS CUENTA OPERATIVA DE RECURSOS DIRECTOS  # 010-238983-7</t>
  </si>
  <si>
    <t>(VALORES EN RD$)</t>
  </si>
  <si>
    <t>BALANCE SEGÚN LIBRO AL 31/05/2022</t>
  </si>
  <si>
    <t>MAS</t>
  </si>
  <si>
    <t>DEPOSITOS</t>
  </si>
  <si>
    <t>DISPONIBLE SEGÚN LIBRO</t>
  </si>
  <si>
    <t>CHEQUES EMITIDOS</t>
  </si>
  <si>
    <t xml:space="preserve">     </t>
  </si>
  <si>
    <t>CARGOS BANCARIO</t>
  </si>
  <si>
    <t>.</t>
  </si>
  <si>
    <t>BALANCE SEGÚN CONCILIACION  S/ LIBRO AL 30/06/2022</t>
  </si>
  <si>
    <t xml:space="preserve">      </t>
  </si>
  <si>
    <t>BALANCE SEGÚN BANCO AL 30/06/2022</t>
  </si>
  <si>
    <t>DEPOSITOS EN TRANSITO</t>
  </si>
  <si>
    <t>CHEQUES EN TRANSITO</t>
  </si>
  <si>
    <t>BALANCE SEGÚN CONCILIACION S/ BANCO AL 30/06/2022</t>
  </si>
  <si>
    <t>Realizado por</t>
  </si>
  <si>
    <t xml:space="preserve">Auditado por </t>
  </si>
  <si>
    <t xml:space="preserve">Autorizado por </t>
  </si>
  <si>
    <t xml:space="preserve">RELACION DE LOS DEPOSITOS EN LA CUENTA OPERATIVA DE RECURSOS </t>
  </si>
  <si>
    <t xml:space="preserve"> DIRECTOS CORRESPONDIENTE AL MES DE JUNIO DEL 2022.</t>
  </si>
  <si>
    <t>FECHA</t>
  </si>
  <si>
    <t>CONCEPTO</t>
  </si>
  <si>
    <t>VALOR</t>
  </si>
  <si>
    <t>TRANSFERENCIA PGR.</t>
  </si>
  <si>
    <t>PAGO ACUERDO CASA DEL AUTOMAVILISTA</t>
  </si>
  <si>
    <t xml:space="preserve">TOTAL </t>
  </si>
  <si>
    <t xml:space="preserve">RELACION DE CHEQUES EMITIDOS CORRESPONDIENTES </t>
  </si>
  <si>
    <t>AL MES DE JUNIO DEL 2022.</t>
  </si>
  <si>
    <t>BENEFICIARIO</t>
  </si>
  <si>
    <t>CK. NO.</t>
  </si>
  <si>
    <t>EDITORA EL NUEVO DIARIO, S.A.</t>
  </si>
  <si>
    <t xml:space="preserve">COLECTOR DE IMPUESTOS INTERNOS </t>
  </si>
  <si>
    <t xml:space="preserve">PARDAS SOLUTIONS, S.R.L. </t>
  </si>
  <si>
    <t>RELACION DE LOS CARGOS BANCARIOS CORRESPONDIENTES</t>
  </si>
  <si>
    <t xml:space="preserve"> AL MES DE JUNIO 2022.</t>
  </si>
  <si>
    <t>BANCO DE RESERVAS CTA. OPERATIVA   010-238983-7</t>
  </si>
  <si>
    <t>VALORES EN RD$</t>
  </si>
  <si>
    <t xml:space="preserve">    </t>
  </si>
  <si>
    <t>TOTAL</t>
  </si>
  <si>
    <t>RELACION DE CHEQUES EN TRANSITO CORRESPONDIENTE</t>
  </si>
  <si>
    <t>AL MES DE JUNIO DE 2022.</t>
  </si>
  <si>
    <t>DETALLE</t>
  </si>
  <si>
    <t>MULTIGESTION LUCERO</t>
  </si>
  <si>
    <t>CONTREX, CONTRUCCIONES Y DECORACIONES</t>
  </si>
  <si>
    <t>GASTOS PAGADOS POR ADELANTADO</t>
  </si>
  <si>
    <t>estan anexos al formulario correspondiente.</t>
  </si>
  <si>
    <t>Formulario Detalle de la Deuda Administrativa</t>
  </si>
  <si>
    <t>Instituc._DIGESETT</t>
  </si>
  <si>
    <t>´02</t>
  </si>
  <si>
    <t>Capítulo__________________________________________</t>
  </si>
  <si>
    <t>´0202</t>
  </si>
  <si>
    <t xml:space="preserve">UE </t>
  </si>
  <si>
    <t>´0005</t>
  </si>
  <si>
    <t>Fecha ____________________________________________</t>
  </si>
  <si>
    <t>Jueves 30 de Junio 2022</t>
  </si>
  <si>
    <t>Mto. Original</t>
  </si>
  <si>
    <t>14 -15</t>
  </si>
  <si>
    <t>26-27/07/2001</t>
  </si>
  <si>
    <t>HORIZONTE DE VIAS Y SEÑALES</t>
  </si>
  <si>
    <t>Largo plazo</t>
  </si>
  <si>
    <t>PAGO SEÑALIZACION DE VIAS</t>
  </si>
  <si>
    <t>INDUCIVIL</t>
  </si>
  <si>
    <t>ASISTENCIA TECNICA</t>
  </si>
  <si>
    <t>FS-5558</t>
  </si>
  <si>
    <t>CONSULTORES DE LA TELECOMUNICACIONES</t>
  </si>
  <si>
    <t>COMP. D/BATERIAS MOTOROLA</t>
  </si>
  <si>
    <t>85/33</t>
  </si>
  <si>
    <t>10-23/01/2002</t>
  </si>
  <si>
    <t>VIDTEL, S.A.</t>
  </si>
  <si>
    <t>COMP. ROLLOS MAT. REFLECTIVOS</t>
  </si>
  <si>
    <t>1528653770-71-971</t>
  </si>
  <si>
    <t>10 Y 12/2002</t>
  </si>
  <si>
    <t>FERRETERIA HACHE</t>
  </si>
  <si>
    <t>COMP. ELECTRICOS Y MAT. FERRETEROS</t>
  </si>
  <si>
    <t>S/N</t>
  </si>
  <si>
    <t>31/12/102</t>
  </si>
  <si>
    <t>PRIAMO A. MEDINA P.</t>
  </si>
  <si>
    <t>PAGO SERVICIO PUBLICIDAD</t>
  </si>
  <si>
    <t>EDIFICACIONES &amp; CARRETERAS</t>
  </si>
  <si>
    <t>OBRAS MENORES</t>
  </si>
  <si>
    <t>EDITORA DE REVISTA</t>
  </si>
  <si>
    <t>IMPRESIÓN MANUAL EDUCACION VIAL</t>
  </si>
  <si>
    <t>SERVICIOS DOMINICANOS DE SALUD</t>
  </si>
  <si>
    <t>PAGO SERVICIOS MEDICO</t>
  </si>
  <si>
    <t>THE PRINT SHOP</t>
  </si>
  <si>
    <t>COMPRA DE TINTAS</t>
  </si>
  <si>
    <t>FERRETERIA DIMEICA</t>
  </si>
  <si>
    <t>COMP. D/MATERIALES VARIOS FERRETEROS</t>
  </si>
  <si>
    <t>ESTACIONES DE SERVICIO H Y B</t>
  </si>
  <si>
    <t>CONSUMO COMBUSTIBLE SAN JUAN D/L M.</t>
  </si>
  <si>
    <t>8925-2002</t>
  </si>
  <si>
    <t>EQUIPSOS DE TECNICOS EN TRANSPORTE</t>
  </si>
  <si>
    <t>DESARROLLO 2DA. FASE ESTUDIO VIABILIDAD</t>
  </si>
  <si>
    <t>LOGOMAR-CA</t>
  </si>
  <si>
    <t>COMPRA DE SELLOS</t>
  </si>
  <si>
    <t>5702/5785</t>
  </si>
  <si>
    <t>EXTRA COPIADORAS</t>
  </si>
  <si>
    <t>COMP. DE TINTA Y DRUM NP</t>
  </si>
  <si>
    <t>182968/201805</t>
  </si>
  <si>
    <t>SANTO DOMINGO INTERPRISE</t>
  </si>
  <si>
    <t>COMP. DE ACEITE PARA VEHICULOS</t>
  </si>
  <si>
    <t>5156/5225</t>
  </si>
  <si>
    <t>PAPELERIA CAPITOLIO, C. POR A.</t>
  </si>
  <si>
    <t>COMPRA DE MATERIALES DE OFICINA</t>
  </si>
  <si>
    <t>411-510-14-16-18-19-21-22-25</t>
  </si>
  <si>
    <t>CV FULBIEMS</t>
  </si>
  <si>
    <t>COMP. MAT. D/OFIC. Y PAGO IMPRESOS</t>
  </si>
  <si>
    <r>
      <t xml:space="preserve">ESTAC. ISLA VIDAL LIZARDO </t>
    </r>
    <r>
      <rPr>
        <b/>
        <sz val="8"/>
        <color theme="1"/>
        <rFont val="Calibri"/>
        <family val="2"/>
        <scheme val="minor"/>
      </rPr>
      <t>(RECIBIDA DIC./16)</t>
    </r>
  </si>
  <si>
    <t>CONSUMO DE COMBUSTIBLE</t>
  </si>
  <si>
    <t>426/456/486</t>
  </si>
  <si>
    <t>CAREL COMERCIAL</t>
  </si>
  <si>
    <t>COMP. D/MATERIALES VARIOS D/OFICINA</t>
  </si>
  <si>
    <t>10827/10828</t>
  </si>
  <si>
    <t>ESTACION TEXACO LA HOZ</t>
  </si>
  <si>
    <t>CONSUMO COMBUSTIBLE LA ROMANA</t>
  </si>
  <si>
    <t>OHTSU DEL CARIBE</t>
  </si>
  <si>
    <t>COMP. DE GOMAS P/VEHICULO</t>
  </si>
  <si>
    <t>R B PUBLICIDAD</t>
  </si>
  <si>
    <t>PAGO IMPRESISON DE CARNET P/MOTORITA</t>
  </si>
  <si>
    <t>SYNTES</t>
  </si>
  <si>
    <t>COMPRA DE CARTUCHOS</t>
  </si>
  <si>
    <t>COMERCIAL MATEX</t>
  </si>
  <si>
    <t>COMP. DE OVERALLS Y GORRAS</t>
  </si>
  <si>
    <t>SEGUROS BANRESERVAS</t>
  </si>
  <si>
    <t>AUMENTO FACT. POLIZA SEGURO D/VEHIC.</t>
  </si>
  <si>
    <t>ESTACION LOS ARMANDO</t>
  </si>
  <si>
    <t>CONSUMO COMBUSTIBLE LA VEGA</t>
  </si>
  <si>
    <t xml:space="preserve">LUIS PIMENTEL &amp; Co. </t>
  </si>
  <si>
    <t>COMP. ARTICULOS PARA LA BARBERIA</t>
  </si>
  <si>
    <t>CRISTAL MUEBLES</t>
  </si>
  <si>
    <t>COMPRA DE ELECTROMESTICOS</t>
  </si>
  <si>
    <t>18895/19272-273</t>
  </si>
  <si>
    <t>REPUESTOS DE JESUS</t>
  </si>
  <si>
    <t>COMP. D/REPUESTOS P/VEHICULO</t>
  </si>
  <si>
    <t>SUPLIDORA DE LAS ANTILLAS</t>
  </si>
  <si>
    <t>14081/14428</t>
  </si>
  <si>
    <t>12/2002/01/03</t>
  </si>
  <si>
    <t>MATERIALES INDUSTRIALES DOMINGO, C.PO A.</t>
  </si>
  <si>
    <t>COMP. DE MATERIALES ELECTRICOS</t>
  </si>
  <si>
    <t>ESTACION SHELL PRIMAVERA</t>
  </si>
  <si>
    <t>DIFFO, S.A.</t>
  </si>
  <si>
    <t>COMP. DE UNIFORMES P/PERSONAL CIVIL</t>
  </si>
  <si>
    <t>98015913/14 98015187</t>
  </si>
  <si>
    <t>IMPRESOS Y SERVICIOS LOPEZ</t>
  </si>
  <si>
    <t>COMP. DE ARTICULOS D COMPUTADORA</t>
  </si>
  <si>
    <t>DISTRIBUIDORA UNIVERSAL</t>
  </si>
  <si>
    <t>COMP. DE MOTOR SHARP</t>
  </si>
  <si>
    <t>96-95-002076</t>
  </si>
  <si>
    <t>ARS HUMANO</t>
  </si>
  <si>
    <t>COBERTURA MEDICA</t>
  </si>
  <si>
    <t>A010010011500000146</t>
  </si>
  <si>
    <t>CDL COMUNICACIONES, C. POR A.</t>
  </si>
  <si>
    <t>COMPRA DE CLIP PARA BATERRIA</t>
  </si>
  <si>
    <t>A010010011500000174</t>
  </si>
  <si>
    <t>COMPRA DE ARTICULOS DE INFORMATICA</t>
  </si>
  <si>
    <t>A010010011500000178</t>
  </si>
  <si>
    <t>A010010011500001570</t>
  </si>
  <si>
    <t>IMPRESOS &amp; SERVIC. LOPEZ C. POR A. (IMPRESEL)</t>
  </si>
  <si>
    <t>COMPRA DE CAMARA DIGITAL</t>
  </si>
  <si>
    <t>A010010011500000012</t>
  </si>
  <si>
    <t>SUPLIDORES LOPEZ, S.A. (SUDILSA)</t>
  </si>
  <si>
    <t>COMPRA DE PINTURAS Y OTROS</t>
  </si>
  <si>
    <t>A010010011500000053</t>
  </si>
  <si>
    <t>SERVICIOS FERRETEROS J &amp; M , S.A.</t>
  </si>
  <si>
    <t>COMPRA DE MATERIALES ELECTRICOS</t>
  </si>
  <si>
    <t>A010010011500002088</t>
  </si>
  <si>
    <t>COMPRA DE TONER Y CARTUCHOS</t>
  </si>
  <si>
    <t>A010010011500001086</t>
  </si>
  <si>
    <t>MOTO FRANCIS, C.POR A.</t>
  </si>
  <si>
    <t>COMPRA DE REPUESTOS P/VEHICULOS</t>
  </si>
  <si>
    <t>A010010011500001087</t>
  </si>
  <si>
    <t>A010010011500001100</t>
  </si>
  <si>
    <t>MOTO FRANCIS, C. POR A.</t>
  </si>
  <si>
    <t>A010010011500000984</t>
  </si>
  <si>
    <t>IMPORTADORA DOPEL, S.A.</t>
  </si>
  <si>
    <t>COMPRA DE PAPEL BOND</t>
  </si>
  <si>
    <t>A010010011500000019</t>
  </si>
  <si>
    <t xml:space="preserve">LIJAS         </t>
  </si>
  <si>
    <t>A010010011500001238</t>
  </si>
  <si>
    <t>A010010011500000001</t>
  </si>
  <si>
    <t>REPUESTOS &amp; GOMAS EL CONDUCTOR , S.A.</t>
  </si>
  <si>
    <t>A010010011500000111</t>
  </si>
  <si>
    <r>
      <t xml:space="preserve">IMPRESOS BREA, C. POR A.  </t>
    </r>
    <r>
      <rPr>
        <b/>
        <sz val="8"/>
        <color indexed="8"/>
        <rFont val="Calibri"/>
        <family val="2"/>
      </rPr>
      <t xml:space="preserve"> (RESTO)</t>
    </r>
  </si>
  <si>
    <t>COMPRA DE BANDERINES SERIGRAFIADOS</t>
  </si>
  <si>
    <t>A010010011500000006</t>
  </si>
  <si>
    <t>MADE IN THE HEAVEN</t>
  </si>
  <si>
    <t>COMPRA DE BANDERAS</t>
  </si>
  <si>
    <t>A010010011500000265</t>
  </si>
  <si>
    <t>MAIMI DIESEL</t>
  </si>
  <si>
    <t>PAGO SERVICIO REPARACION DE VEHICULO</t>
  </si>
  <si>
    <t>A010010011500000268</t>
  </si>
  <si>
    <t>MIAMI DIESEL</t>
  </si>
  <si>
    <t>A010010011500000065</t>
  </si>
  <si>
    <t>SALDENT INTERNACIONAL</t>
  </si>
  <si>
    <t>PRODUCTOS MEDICINALES</t>
  </si>
  <si>
    <t>A010010011500000099</t>
  </si>
  <si>
    <t>MERCANTIL RAMI,  S. A.</t>
  </si>
  <si>
    <t>COMPRA DE PAPEL ABBY 81/2X11</t>
  </si>
  <si>
    <t>A010010011500000119</t>
  </si>
  <si>
    <t>RV IMPERIO ELECTRICO, S. A.</t>
  </si>
  <si>
    <t>COMPRA DE MATERIALES D PLOMERIA</t>
  </si>
  <si>
    <t>A010010011500000076</t>
  </si>
  <si>
    <t>LENYIRUB, C. POR A.</t>
  </si>
  <si>
    <t>COMPRA DE MATERIALES MEDICO</t>
  </si>
  <si>
    <t>A010010011500000100</t>
  </si>
  <si>
    <t>COMPRA DE APARATOS TELEFONICOS</t>
  </si>
  <si>
    <t>A010010011500000129</t>
  </si>
  <si>
    <t>A010010011500000566</t>
  </si>
  <si>
    <r>
      <t xml:space="preserve">MGP AUTOMOTRIZ, S. A. </t>
    </r>
    <r>
      <rPr>
        <b/>
        <sz val="8"/>
        <color indexed="8"/>
        <rFont val="Calibri"/>
        <family val="2"/>
      </rPr>
      <t xml:space="preserve"> (RESTO)</t>
    </r>
  </si>
  <si>
    <t>COMPRA REPUESTOS P/VEHICULO</t>
  </si>
  <si>
    <t>A010010011500000131</t>
  </si>
  <si>
    <t>A010010011500000144</t>
  </si>
  <si>
    <t>AVL TECH</t>
  </si>
  <si>
    <t>IMPRESIÓN DE BAJANTES</t>
  </si>
  <si>
    <t>A010010011500000005</t>
  </si>
  <si>
    <t>GUZMAN &amp; THEN COMERCIAL</t>
  </si>
  <si>
    <t>COMPRA DE CAMISAS</t>
  </si>
  <si>
    <t>A010010011500000114</t>
  </si>
  <si>
    <t xml:space="preserve">JOCH DOMINICANA C X A </t>
  </si>
  <si>
    <t>A010010011500001211</t>
  </si>
  <si>
    <t>REMANUFACTURE SOLUTION DOMINICANA , S.A.</t>
  </si>
  <si>
    <t>COMPRA DE TONERS</t>
  </si>
  <si>
    <t>A010010011500000575</t>
  </si>
  <si>
    <t>MGP AUTOMOTRIZ, S. A.</t>
  </si>
  <si>
    <t>A010010011500000576</t>
  </si>
  <si>
    <t>A010010011500001218</t>
  </si>
  <si>
    <t>A010010011500001226</t>
  </si>
  <si>
    <t>A010010011500000003</t>
  </si>
  <si>
    <t xml:space="preserve">MEGA FRIO &amp; FRENOS MEDINA, S.A. </t>
  </si>
  <si>
    <t>COMPRA D/MATERIALES D/REFRIGERACION</t>
  </si>
  <si>
    <t>A010010011500000581</t>
  </si>
  <si>
    <t>A010010011500000110</t>
  </si>
  <si>
    <t>A010010011500000585</t>
  </si>
  <si>
    <t>A010010011500000586</t>
  </si>
  <si>
    <t>A010010011500000135</t>
  </si>
  <si>
    <t>MATERIALES DE PLOMERIA</t>
  </si>
  <si>
    <t>A010010011500000136</t>
  </si>
  <si>
    <t>A010010011500000140</t>
  </si>
  <si>
    <t>MATERIALES DE CONSTRUCCION</t>
  </si>
  <si>
    <t>A010010011500000226</t>
  </si>
  <si>
    <t>INSTALACIONES E&amp;M, S.A.</t>
  </si>
  <si>
    <t>COMPRA DE ESPEJOS</t>
  </si>
  <si>
    <t>COMP. D/MATERIALES D/REFRIGERACION</t>
  </si>
  <si>
    <t>A010010011500000004</t>
  </si>
  <si>
    <t>A010010011500000142</t>
  </si>
  <si>
    <t>MATERIALES DE PINTURA</t>
  </si>
  <si>
    <t>A010010011500001549</t>
  </si>
  <si>
    <t>OFICINA UNIVERSAL , S. A.</t>
  </si>
  <si>
    <t>COMPRA DE SILLA DE TELA</t>
  </si>
  <si>
    <t>A010010011500003266</t>
  </si>
  <si>
    <t>PUBLICACIONES AHORA, C.  POR  A.</t>
  </si>
  <si>
    <t>RENOVACION ANUAL DE PERIODICO</t>
  </si>
  <si>
    <t>A010010011500000007</t>
  </si>
  <si>
    <t>A010010011500000123</t>
  </si>
  <si>
    <t>COMPRA DE ARTICULOS VARIOS</t>
  </si>
  <si>
    <t>A010010011500000008</t>
  </si>
  <si>
    <t>A010010011500000009</t>
  </si>
  <si>
    <t xml:space="preserve">NOVOSIT , C. POR A. </t>
  </si>
  <si>
    <t>COMPRA DE SCANNER</t>
  </si>
  <si>
    <t>A010010011500000082</t>
  </si>
  <si>
    <t>COMERCIAL LA SIDRA</t>
  </si>
  <si>
    <t>COMPRA DE LUBRICANTES P/VEHICULOS</t>
  </si>
  <si>
    <t>A010010011500000083</t>
  </si>
  <si>
    <t>A010010011500000013</t>
  </si>
  <si>
    <t>A010010011500000010</t>
  </si>
  <si>
    <t>A010010011500000011</t>
  </si>
  <si>
    <t>A010010011500000104</t>
  </si>
  <si>
    <t>A010010011500000256</t>
  </si>
  <si>
    <t>COMPRA DE PUERTA DE CRISTAL</t>
  </si>
  <si>
    <t>A010010011500000132</t>
  </si>
  <si>
    <t>IMPRESOS Y PAPELERIA DALBERT S.A.</t>
  </si>
  <si>
    <t>IMPRESIONES VARIAS</t>
  </si>
  <si>
    <t>A010010011500000096</t>
  </si>
  <si>
    <t>COMPRA DE FILTROS P/VEHICULOS</t>
  </si>
  <si>
    <t>A010010011500000124</t>
  </si>
  <si>
    <t>SERVICIOS FERRETEROS J &amp; M, S. A.</t>
  </si>
  <si>
    <t>COMP. D/MATERIALES FERRETEROS VARIOS</t>
  </si>
  <si>
    <r>
      <t xml:space="preserve">MADE INTHE HEAVEN   </t>
    </r>
    <r>
      <rPr>
        <b/>
        <sz val="8"/>
        <color indexed="8"/>
        <rFont val="Calibri"/>
        <family val="2"/>
      </rPr>
      <t xml:space="preserve">  (RESTO)</t>
    </r>
  </si>
  <si>
    <t>A010010011500000186</t>
  </si>
  <si>
    <t>NUÑEZ DIAZ AUTO PARTS, S.R.L.</t>
  </si>
  <si>
    <t>COMP. DE REPUESTOS PARA VEHICULO</t>
  </si>
  <si>
    <t>A010010011500000191</t>
  </si>
  <si>
    <t>A010010011500000338</t>
  </si>
  <si>
    <t>ALMACENES ROSARIO, C.POR A.</t>
  </si>
  <si>
    <t>COMPRA DE COMESTIBLES</t>
  </si>
  <si>
    <t>A010010011500000339</t>
  </si>
  <si>
    <t>COMPRA DE BEBIDAS VARIAS</t>
  </si>
  <si>
    <t>A010010011500000361</t>
  </si>
  <si>
    <t>A010010011500000295</t>
  </si>
  <si>
    <t>A010010011500000039</t>
  </si>
  <si>
    <t>ARTIEX, S.R.L.</t>
  </si>
  <si>
    <t>COMP. DE UNIFORMES PARA POLICIAS</t>
  </si>
  <si>
    <t>A010010011500000688</t>
  </si>
  <si>
    <t>SUPLIDORA HERNANDEZ GONZALEZ, S.A.</t>
  </si>
  <si>
    <t>A010010011500000411</t>
  </si>
  <si>
    <t>PRODUCTOS MEDICINALES. SRL</t>
  </si>
  <si>
    <t>COMPRA DE MEDICAMENTOS</t>
  </si>
  <si>
    <t>A010010011500000656</t>
  </si>
  <si>
    <t>A010010011500000660</t>
  </si>
  <si>
    <t>J.P. CRISTAL, S.R.L.</t>
  </si>
  <si>
    <t>MANTENIMIENTO DE PISOS</t>
  </si>
  <si>
    <t>A010010011500000698</t>
  </si>
  <si>
    <t>A010010011500000379</t>
  </si>
  <si>
    <t>A010010011500000695</t>
  </si>
  <si>
    <t>A010010011500000683</t>
  </si>
  <si>
    <t>A010010011500000684</t>
  </si>
  <si>
    <t>A010010011500000694</t>
  </si>
  <si>
    <t>A010010011500000690</t>
  </si>
  <si>
    <t>A010010011500000692</t>
  </si>
  <si>
    <t>A010010011500000933</t>
  </si>
  <si>
    <t>ESTACION DE SERVICIOS ANACAONA</t>
  </si>
  <si>
    <t>COMP. D/COMBUSTIBLES SAN D/L MAGUANA</t>
  </si>
  <si>
    <t>A010010011500000935</t>
  </si>
  <si>
    <t>A010010011500000934</t>
  </si>
  <si>
    <t>A010010011500005721</t>
  </si>
  <si>
    <r>
      <t xml:space="preserve">OFFITEK   </t>
    </r>
    <r>
      <rPr>
        <b/>
        <sz val="8"/>
        <color theme="1"/>
        <rFont val="Calibri"/>
        <family val="2"/>
        <scheme val="minor"/>
      </rPr>
      <t xml:space="preserve">  </t>
    </r>
  </si>
  <si>
    <t>A010010011500000936</t>
  </si>
  <si>
    <t>COMP. D/COMBUSTIBLES SAN D/L  MAGUANA</t>
  </si>
  <si>
    <t>JUAN CARLOS DE LA CRUZ</t>
  </si>
  <si>
    <t>A010010011500000098</t>
  </si>
  <si>
    <t>A010010011500003311</t>
  </si>
  <si>
    <t>REPUESTOS DE JESUS, S.R.L.</t>
  </si>
  <si>
    <t>A010010011500000726</t>
  </si>
  <si>
    <t>MIAMI DIESEL TURBOCHARGERS, C.POR A.</t>
  </si>
  <si>
    <t>A010010011500000736</t>
  </si>
  <si>
    <t>A010010011500003222</t>
  </si>
  <si>
    <t>M&amp;N FIESTAS Y DECORACIONES</t>
  </si>
  <si>
    <t>ALQ. D/ARTICULOS VARIOS P/CELEB. D/ACT.</t>
  </si>
  <si>
    <t>A010010011500003223</t>
  </si>
  <si>
    <t>A010010011500000751</t>
  </si>
  <si>
    <t>A010010011500000752</t>
  </si>
  <si>
    <t>A010010011500000754</t>
  </si>
  <si>
    <t>A010010011500000755</t>
  </si>
  <si>
    <t>A010010011500000775</t>
  </si>
  <si>
    <t>A010010011500000759</t>
  </si>
  <si>
    <t>A010010011500000777</t>
  </si>
  <si>
    <t>A010010011500000771</t>
  </si>
  <si>
    <t>A010010011500000773</t>
  </si>
  <si>
    <t>P010010011502093205</t>
  </si>
  <si>
    <t>DEQUINSA COMERCIAL S. A.</t>
  </si>
  <si>
    <t>REPARACION DE VEHICULO</t>
  </si>
  <si>
    <t>P010010011502093206</t>
  </si>
  <si>
    <t>A010010011500000779</t>
  </si>
  <si>
    <t>REPARAC. Y COMP REPUESTOS P/VEHICULO</t>
  </si>
  <si>
    <t>A010010011500000798</t>
  </si>
  <si>
    <t>A010010011500000801</t>
  </si>
  <si>
    <t>A010010011500000799</t>
  </si>
  <si>
    <t>A010010011500000800</t>
  </si>
  <si>
    <t>A010010011500000802</t>
  </si>
  <si>
    <t>COMP. D/REPUESTOS Y REPARAC. D/VEHICULO</t>
  </si>
  <si>
    <t>A010010011500000804</t>
  </si>
  <si>
    <t>A010010011500000805</t>
  </si>
  <si>
    <t>A010010011500000806</t>
  </si>
  <si>
    <t>A010010011500000807</t>
  </si>
  <si>
    <t>A010010011500000812</t>
  </si>
  <si>
    <t>A010010011500000815</t>
  </si>
  <si>
    <t>A010010011500009589</t>
  </si>
  <si>
    <t>EDITORA HOY, S.A.</t>
  </si>
  <si>
    <t>SUSCRIPCION ANUAL</t>
  </si>
  <si>
    <t>P010010011500020038</t>
  </si>
  <si>
    <t>D LUJO FIESTA O XIOMARI VELOZ</t>
  </si>
  <si>
    <t>ALQUILER DE VARIOS</t>
  </si>
  <si>
    <t>A010010011500000817</t>
  </si>
  <si>
    <t>A010010011500000824</t>
  </si>
  <si>
    <t>A010010011500000825</t>
  </si>
  <si>
    <t>P010010011500097404</t>
  </si>
  <si>
    <t>A010010011500000829</t>
  </si>
  <si>
    <t xml:space="preserve">MIAMI DIESEL TURBOCHARGERS, C. POR A. </t>
  </si>
  <si>
    <t>PAGO SERVICIO REPARACION D/VEHICULO</t>
  </si>
  <si>
    <t>A010010011500000837</t>
  </si>
  <si>
    <t>A010010011500000845</t>
  </si>
  <si>
    <t>A010010011500001309</t>
  </si>
  <si>
    <t>SERVICIOS GENERALES, MA, SRL</t>
  </si>
  <si>
    <t>COMP. DE INDUMENTARIAS</t>
  </si>
  <si>
    <t>A010010011500000532</t>
  </si>
  <si>
    <t>ARMAS M&amp;R, SRL</t>
  </si>
  <si>
    <t>A010010011500001328</t>
  </si>
  <si>
    <t>A010010011500000869</t>
  </si>
  <si>
    <t>P010010011500294019</t>
  </si>
  <si>
    <t>D LUJO FIESTA O XIOMARI VELOZ ROSARIO</t>
  </si>
  <si>
    <t>ALQUILER D/VARIOS</t>
  </si>
  <si>
    <t>A010010031500000013</t>
  </si>
  <si>
    <t>EDITORA PHOENIX, SRL</t>
  </si>
  <si>
    <t>COMP. DE MATERIALES DE LIMPIEZA</t>
  </si>
  <si>
    <t>P010010011500361605</t>
  </si>
  <si>
    <t>A010010031500000008</t>
  </si>
  <si>
    <t>A020010021500009522</t>
  </si>
  <si>
    <r>
      <t xml:space="preserve">EDITORA LISTIN DIARIO   </t>
    </r>
    <r>
      <rPr>
        <b/>
        <sz val="8"/>
        <color theme="1"/>
        <rFont val="Calibri"/>
        <family val="2"/>
        <scheme val="minor"/>
      </rPr>
      <t xml:space="preserve"> (RESTO)</t>
    </r>
  </si>
  <si>
    <t>PAGO SERVICIO DE PUBLICIDA D/LICITACION</t>
  </si>
  <si>
    <t>A010010011500002910</t>
  </si>
  <si>
    <t>CHICO AUTO PAINT EIRL</t>
  </si>
  <si>
    <t>PAGO SERVICIO REPARAC. DE VEHICULO</t>
  </si>
  <si>
    <t>A010010011500003531</t>
  </si>
  <si>
    <t>AUTO REPUESTOS RODRIGUEZ MONTILLA, SRL</t>
  </si>
  <si>
    <t>COMPRA DE BATERIAS PARA VEHICULOS</t>
  </si>
  <si>
    <t>A010010011500000155</t>
  </si>
  <si>
    <t>RAFAEL ANT. PEREZ BELLIARD</t>
  </si>
  <si>
    <t>COMP. DE PICADERAS Y ALQUILER DE VARIOS</t>
  </si>
  <si>
    <t>A010010011500003004</t>
  </si>
  <si>
    <r>
      <t xml:space="preserve">CHICO AUTO PAINT EIRL </t>
    </r>
    <r>
      <rPr>
        <b/>
        <sz val="8"/>
        <color theme="1"/>
        <rFont val="Calibri"/>
        <family val="2"/>
        <scheme val="minor"/>
      </rPr>
      <t xml:space="preserve"> ( RESTO)</t>
    </r>
  </si>
  <si>
    <t>A020010011500000032</t>
  </si>
  <si>
    <t>COMP. DE REPUESTOS P/VEHICULOS</t>
  </si>
  <si>
    <t>A020010011500000033</t>
  </si>
  <si>
    <t>COMP. DE REPUESTOS P/MOTOCICLETAS</t>
  </si>
  <si>
    <t>A010010021500000001</t>
  </si>
  <si>
    <r>
      <t>EMILIO VICTORIANO GIL           (</t>
    </r>
    <r>
      <rPr>
        <b/>
        <sz val="8"/>
        <color indexed="8"/>
        <rFont val="Calibri"/>
        <family val="2"/>
      </rPr>
      <t>RESTO)</t>
    </r>
  </si>
  <si>
    <t>COMP. DE MATERIALES P/REPARAC. D/GRUAS</t>
  </si>
  <si>
    <t>A010010011500000169</t>
  </si>
  <si>
    <t>A010010011500001435</t>
  </si>
  <si>
    <t>SUPLIDORES INDUSTRIALES MELLA, SRL</t>
  </si>
  <si>
    <t>COMP. D/PTAS COMERCIALES Y OTROS MATERIAL.</t>
  </si>
  <si>
    <t>CUCINA DI YARI Y/O RAFAEL PEREZ BELLIARD</t>
  </si>
  <si>
    <t>A010010011500003726</t>
  </si>
  <si>
    <t>INVERSIONES MIGS, SRL</t>
  </si>
  <si>
    <t>COMPRA DE GASOLINA REGULAR</t>
  </si>
  <si>
    <t>A010010011500003742</t>
  </si>
  <si>
    <t>A010010011500003744</t>
  </si>
  <si>
    <t>A010010011500003758</t>
  </si>
  <si>
    <t>A010010011500003765</t>
  </si>
  <si>
    <t>A010010011500003773</t>
  </si>
  <si>
    <t>A010010011500003800</t>
  </si>
  <si>
    <t>A030010011500000039</t>
  </si>
  <si>
    <r>
      <t xml:space="preserve">EQUIPOS DIESEL, S.A.  </t>
    </r>
    <r>
      <rPr>
        <b/>
        <sz val="8"/>
        <color indexed="8"/>
        <rFont val="Calibri"/>
        <family val="2"/>
      </rPr>
      <t xml:space="preserve"> (RESTO)</t>
    </r>
  </si>
  <si>
    <t xml:space="preserve">COMPRA DE TRACTORES AGRICOLAS </t>
  </si>
  <si>
    <t>A010010011500006870</t>
  </si>
  <si>
    <t>SERVICIO SISTEMA  MOTRIZ A.M.G., E.I.R.L.</t>
  </si>
  <si>
    <t>COMPRA DE PINTURA DE CASCO DE MOTOR</t>
  </si>
  <si>
    <t>A020010011500000034</t>
  </si>
  <si>
    <t>A010010011500000210</t>
  </si>
  <si>
    <t>QUIRICO NEON, SRL</t>
  </si>
  <si>
    <t>ELABORACION DE LETRERO EN ACRILICO</t>
  </si>
  <si>
    <t>A010010011500000027</t>
  </si>
  <si>
    <r>
      <t xml:space="preserve">GUILLEN GROUP   </t>
    </r>
    <r>
      <rPr>
        <b/>
        <sz val="8"/>
        <color theme="1"/>
        <rFont val="Calibri"/>
        <family val="2"/>
        <scheme val="minor"/>
      </rPr>
      <t xml:space="preserve"> (RESTO)</t>
    </r>
  </si>
  <si>
    <t>COMPRA DE SOMBREROS</t>
  </si>
  <si>
    <t>A010010031500033201</t>
  </si>
  <si>
    <t>COMP. D/CARPETAS D/SEG. P/ACTA COMP.</t>
  </si>
  <si>
    <t>A010010011500003063</t>
  </si>
  <si>
    <t>GR GROUP SERVICE, SRL</t>
  </si>
  <si>
    <t>CONFECCIONES E IMPORTACIONES ZAGLUL, SRL</t>
  </si>
  <si>
    <t xml:space="preserve">COMP. DE CAMISETAS BLANCA Y MEDIAS </t>
  </si>
  <si>
    <t>A010010011500000016</t>
  </si>
  <si>
    <r>
      <t>GRUPO S J T A, SRL</t>
    </r>
    <r>
      <rPr>
        <b/>
        <sz val="8"/>
        <color theme="1"/>
        <rFont val="Calibri"/>
        <family val="2"/>
        <scheme val="minor"/>
      </rPr>
      <t xml:space="preserve">        (RESTO)</t>
    </r>
  </si>
  <si>
    <t>BARRA DE 12 VOLTIOS O 24 VOLTIOS</t>
  </si>
  <si>
    <t>A010010011500000627</t>
  </si>
  <si>
    <t>VIAMAR, S.A.</t>
  </si>
  <si>
    <t>COMP. DE CAMIONETA MAZDA 4X4</t>
  </si>
  <si>
    <r>
      <t xml:space="preserve">LGS COMERCIAL, SRL   </t>
    </r>
    <r>
      <rPr>
        <b/>
        <sz val="8"/>
        <color theme="1"/>
        <rFont val="Calibri"/>
        <family val="2"/>
        <scheme val="minor"/>
      </rPr>
      <t xml:space="preserve">  (RESTO)</t>
    </r>
  </si>
  <si>
    <t>COMP. RADAL D/CONTROL D/VELOCIDAD</t>
  </si>
  <si>
    <r>
      <t xml:space="preserve">MALVIN AZARIAS HERRERA CONTRERAS </t>
    </r>
    <r>
      <rPr>
        <b/>
        <sz val="8"/>
        <color theme="1"/>
        <rFont val="Calibri"/>
        <family val="2"/>
        <scheme val="minor"/>
      </rPr>
      <t>(RESTO)</t>
    </r>
  </si>
  <si>
    <t>COMPRA DE CHALECOS P/POLICIAS</t>
  </si>
  <si>
    <t>INVERSIONES ANCAPE, SRL</t>
  </si>
  <si>
    <t>COMPRA DE TELEVISOR LG DE  "48</t>
  </si>
  <si>
    <t>A010010011500000340</t>
  </si>
  <si>
    <t>INVERSIONES STWARD, SRL</t>
  </si>
  <si>
    <t>PAGO IMPRESIÓN DE TALONARIOS</t>
  </si>
  <si>
    <t>MATERIA GRIS PRODUCTIONS, C.X A.</t>
  </si>
  <si>
    <t>PAGO POR IMPRESIONES VARIAS</t>
  </si>
  <si>
    <t>A010010011500011438</t>
  </si>
  <si>
    <t>A010010011500011439</t>
  </si>
  <si>
    <t>EL PISO DE ARRIBA</t>
  </si>
  <si>
    <t>CONFECCION DE MUÑECOS AMETICOS</t>
  </si>
  <si>
    <t>O/C  113/15</t>
  </si>
  <si>
    <t>INVERSIONES ANCAPE</t>
  </si>
  <si>
    <t>COMPRA DE TEXTILES</t>
  </si>
  <si>
    <r>
      <t xml:space="preserve">UFAMA COMERCIALIZADORA, C.POR A. </t>
    </r>
    <r>
      <rPr>
        <b/>
        <sz val="8"/>
        <color indexed="8"/>
        <rFont val="Calibri"/>
        <family val="2"/>
      </rPr>
      <t>(RESTO)</t>
    </r>
  </si>
  <si>
    <t>A010010011500003149</t>
  </si>
  <si>
    <t>CEBAS, SRL</t>
  </si>
  <si>
    <t>COMP. DE PRODUCTOS ALIMENTICIOS</t>
  </si>
  <si>
    <t>P010010011501299024</t>
  </si>
  <si>
    <r>
      <t xml:space="preserve">JUAN E. CAMEJO </t>
    </r>
    <r>
      <rPr>
        <b/>
        <sz val="8"/>
        <color indexed="8"/>
        <rFont val="Calibri"/>
        <family val="2"/>
      </rPr>
      <t xml:space="preserve">  (RESTO)</t>
    </r>
  </si>
  <si>
    <t>PAGO CAPACITACION D CURSO SISTEMA INF. G.</t>
  </si>
  <si>
    <t>A010010011500003238</t>
  </si>
  <si>
    <t>GGC TECNOLOGIAS UNIDAS SRL</t>
  </si>
  <si>
    <t>COMP. DE EQUIPO DE SONIDO COMPLETO</t>
  </si>
  <si>
    <t>O/C   67/15</t>
  </si>
  <si>
    <t>REFRIGERACION F Y H</t>
  </si>
  <si>
    <t>COMP. DE BEBEDERO D AGUA</t>
  </si>
  <si>
    <t>A010010011500000109</t>
  </si>
  <si>
    <r>
      <t xml:space="preserve">FELIX CORDERO    </t>
    </r>
    <r>
      <rPr>
        <b/>
        <sz val="8"/>
        <color indexed="8"/>
        <rFont val="Calibri"/>
        <family val="2"/>
      </rPr>
      <t xml:space="preserve"> (RESTO)</t>
    </r>
  </si>
  <si>
    <t xml:space="preserve"> IMPRESOS VARIOS</t>
  </si>
  <si>
    <t>A010010011500000020</t>
  </si>
  <si>
    <r>
      <t xml:space="preserve">RUB SOLUTIOMS, SRL  </t>
    </r>
    <r>
      <rPr>
        <b/>
        <sz val="8"/>
        <color theme="1"/>
        <rFont val="Calibri"/>
        <family val="2"/>
        <scheme val="minor"/>
      </rPr>
      <t>-RESTO-</t>
    </r>
  </si>
  <si>
    <t>A010010011500000022</t>
  </si>
  <si>
    <t>RUB SOLUTIOMS, SRL</t>
  </si>
  <si>
    <t>COMP. D/BANDERAS, GUANTES Y LOGO D/AMET</t>
  </si>
  <si>
    <t>A010010011500000023</t>
  </si>
  <si>
    <t>ARTICULOS VARIOS P/BANDERA</t>
  </si>
  <si>
    <t>P010010011500060019</t>
  </si>
  <si>
    <t>DANIEL TAVERAS PERDOMO</t>
  </si>
  <si>
    <t>PAGO SERVICIO MAESTRO DE CEREMONIA</t>
  </si>
  <si>
    <t>A010010011500000213</t>
  </si>
  <si>
    <t>SUPLIDORA MULTIPLE JUMOSA, SRL</t>
  </si>
  <si>
    <t>COMP. D/MATERIALES D/PLOMERIA</t>
  </si>
  <si>
    <t>A010010011500000568</t>
  </si>
  <si>
    <t>HAILA, SRL</t>
  </si>
  <si>
    <t>COMP. DE MATERIALES GASTABLES DE OFICINA</t>
  </si>
  <si>
    <t>A010010011500004314</t>
  </si>
  <si>
    <r>
      <t xml:space="preserve">BATISTA PEÑA Y ASOCIADOS, SRL  </t>
    </r>
    <r>
      <rPr>
        <b/>
        <sz val="8"/>
        <color indexed="8"/>
        <rFont val="Calibri"/>
        <family val="2"/>
      </rPr>
      <t>(RESTO)</t>
    </r>
  </si>
  <si>
    <t>COMP. DE CHAMACOS, GORRAS Y BOTAS</t>
  </si>
  <si>
    <t>A010010011500001500</t>
  </si>
  <si>
    <t>MARTINEZ RAMOS, SRL</t>
  </si>
  <si>
    <t>COMP. D/REPUESTOS P/REPARAC. D/VEHICULO</t>
  </si>
  <si>
    <t>A010010011500004338</t>
  </si>
  <si>
    <t>BATISTA PEÑA Y ASOCIADOS, SRL</t>
  </si>
  <si>
    <t>COMPRA DE EQUIPOS DE COMPUTADORA</t>
  </si>
  <si>
    <t>A010010011500000252</t>
  </si>
  <si>
    <t>INVERSIONES BRAVA, S.A.</t>
  </si>
  <si>
    <t>COMPRA DE COMPRESOR PUMA</t>
  </si>
  <si>
    <t>A010010011500001068</t>
  </si>
  <si>
    <t>CLIMOSA ENTERPRISE, SRL</t>
  </si>
  <si>
    <t>COMP. DE MUEBLE DE ODONTOLOGIA</t>
  </si>
  <si>
    <t>RUB SOLUTIONS, SRL</t>
  </si>
  <si>
    <t>COMPRA DE CHALECOS REFLECTIVOS</t>
  </si>
  <si>
    <t>O/C  193/15</t>
  </si>
  <si>
    <t>COMPRA D/MATERIALES D/LIMPIEZA Y OTROS</t>
  </si>
  <si>
    <t>O/C  209/15</t>
  </si>
  <si>
    <t>TALLERES DE REPARACION DE EQUIPOS J&amp;F, SRL</t>
  </si>
  <si>
    <t>PAGO REPARACION DE VEHICULO</t>
  </si>
  <si>
    <t>O/C  210/15</t>
  </si>
  <si>
    <t>O/C  211/15</t>
  </si>
  <si>
    <t>O/C  218/15</t>
  </si>
  <si>
    <t>O/C  230/15</t>
  </si>
  <si>
    <t>CHICO AUTO PAINT</t>
  </si>
  <si>
    <t>A010010011500002299</t>
  </si>
  <si>
    <t>INSTALACIONES D/ALUMINIO SPEED SRL</t>
  </si>
  <si>
    <t>REMOZAMIENTO CENTRAL D/RADIO Y CCM.</t>
  </si>
  <si>
    <t>O/C  239/15</t>
  </si>
  <si>
    <t>O/C  240/15</t>
  </si>
  <si>
    <t>A010010011500001179</t>
  </si>
  <si>
    <t>INVERSONES PALMERO GIL, SRL</t>
  </si>
  <si>
    <t>COMP. DE EQUIPOS DE OFICINA</t>
  </si>
  <si>
    <t>A010010011500001522</t>
  </si>
  <si>
    <t>A010010011500001525</t>
  </si>
  <si>
    <t>A010010011500001534</t>
  </si>
  <si>
    <t>A010010011500003406</t>
  </si>
  <si>
    <t>A010010011500003409</t>
  </si>
  <si>
    <t>A010010011500003411</t>
  </si>
  <si>
    <t>A010010011500003413</t>
  </si>
  <si>
    <t>A010010011500003414</t>
  </si>
  <si>
    <t>A010010011500003415</t>
  </si>
  <si>
    <t>A010010011500000356</t>
  </si>
  <si>
    <t>O/C  219/15</t>
  </si>
  <si>
    <t>COMERCIALIZADORA DEL ANIRAK, SRL</t>
  </si>
  <si>
    <t>COMPRA DE CORREAS NEGRA MILITAR</t>
  </si>
  <si>
    <t>P010010011502059518</t>
  </si>
  <si>
    <t>DISTRIBUID.   D/NEUMATICOS Y REPUESTOS, SRL</t>
  </si>
  <si>
    <r>
      <t xml:space="preserve">COMPRA DE ARTICULOS ELECTRICOS  </t>
    </r>
    <r>
      <rPr>
        <b/>
        <sz val="8"/>
        <color theme="1"/>
        <rFont val="Calibri"/>
        <family val="2"/>
        <scheme val="minor"/>
      </rPr>
      <t>(RESTO)</t>
    </r>
  </si>
  <si>
    <t>DERMIA MERCEDES MEJIA ROSA  DE SEVERINO</t>
  </si>
  <si>
    <t>SENTENCIA No.1170/15 D/F 20/11/15</t>
  </si>
  <si>
    <t>VICTOR M.DIAZ,MARIA MORA Y WILIAM C. ACOSTA</t>
  </si>
  <si>
    <t>SENTENCIA No. 3242/13 D/F 13/09/13</t>
  </si>
  <si>
    <t>2018-0067</t>
  </si>
  <si>
    <t>LA ANTILLANA COMERCIAL, S.A.</t>
  </si>
  <si>
    <t>SERVIC. MANTENIMIENTO DE VEHICULO</t>
  </si>
  <si>
    <t>2018-0069</t>
  </si>
  <si>
    <t>B1500029020</t>
  </si>
  <si>
    <t>CAASD</t>
  </si>
  <si>
    <t>CONSUMO AGUA POTABLE CIUDAD AGRARIA AG./19</t>
  </si>
  <si>
    <t>B1500030305</t>
  </si>
  <si>
    <t>CONSUMO AGUA POTABLE CIUDAD AGRARIA SEPT./19</t>
  </si>
  <si>
    <t>B1500031717</t>
  </si>
  <si>
    <t>CONSUMO AGUA POTABLE CIUDAD AGRARIA OCT./19</t>
  </si>
  <si>
    <t>B1500000629</t>
  </si>
  <si>
    <t>AYUNTAMIENTO DE BARAHONA</t>
  </si>
  <si>
    <t>SERVIC. RECOGIDA DE BASURA  BARAHONA NOV./19</t>
  </si>
  <si>
    <t>B1500034534</t>
  </si>
  <si>
    <t>CONSUMO AGUA POTABLE CIUDAD AGRARIA NOV./19</t>
  </si>
  <si>
    <t>B1500000658</t>
  </si>
  <si>
    <t>SERVIC. RECOGIDA DE BASURA  BARAHONA DIC./19</t>
  </si>
  <si>
    <t>CONTRATO  S/N   D/F     31/07/2013</t>
  </si>
  <si>
    <t>OCT CORPORATION, S.R.L.</t>
  </si>
  <si>
    <t>ALQUILER DE PARQUEO P/RETENCION D/VEHICULOS DE ABRIL A  JUL./19</t>
  </si>
  <si>
    <t>B1500098369</t>
  </si>
  <si>
    <t>INAPA</t>
  </si>
  <si>
    <t>CONSUMO AGUA POTABLE MAO VALVERDE EN./20</t>
  </si>
  <si>
    <t>B1500000695</t>
  </si>
  <si>
    <t>SERVIC. RECOGIDA DE BASURA  BARAHONA EN./20</t>
  </si>
  <si>
    <t>B1500000747</t>
  </si>
  <si>
    <t>SERVIC. RECOGIDA D/BASURA  BARAHONA FEB./20</t>
  </si>
  <si>
    <t>B1500000001</t>
  </si>
  <si>
    <t>COMERCIALIZADORA DEL ATLANTICO JAL, SRL</t>
  </si>
  <si>
    <r>
      <t>COMPRA DE ARTICULOS DEL HOGAR</t>
    </r>
    <r>
      <rPr>
        <b/>
        <sz val="8"/>
        <color theme="1"/>
        <rFont val="Calibri"/>
        <family val="2"/>
        <scheme val="minor"/>
      </rPr>
      <t xml:space="preserve">  (RESTO)</t>
    </r>
  </si>
  <si>
    <t>B1500011754</t>
  </si>
  <si>
    <t>CORAAPLATA</t>
  </si>
  <si>
    <t>CONSUMO AGUA POTABLE PTO. PTA.  MR./21</t>
  </si>
  <si>
    <t>B1500011853</t>
  </si>
  <si>
    <t>B1500011875</t>
  </si>
  <si>
    <t>CONSUMO AGUA POTABLE SOSUA  MR./21</t>
  </si>
  <si>
    <t>B1500013378</t>
  </si>
  <si>
    <t>CONSUMO AGUA POTABLE PTO. PTA.  JUL./21</t>
  </si>
  <si>
    <t>B1500013279</t>
  </si>
  <si>
    <t>B1500013400</t>
  </si>
  <si>
    <t>CONSUMO AGUA POTABLE SOSUA  JUL./21</t>
  </si>
  <si>
    <t>B1500013751</t>
  </si>
  <si>
    <t>CONSUMO AGUA POTABLE PTO. PTA.  AGT./21</t>
  </si>
  <si>
    <t>B1500013652</t>
  </si>
  <si>
    <t>B1500013773</t>
  </si>
  <si>
    <t>CONSUMO AGUA POTABLE SOSUA  AGT./21</t>
  </si>
  <si>
    <t>B1500014132</t>
  </si>
  <si>
    <t>CONSUMO AGUA POTABLE PTO. PTA.  SEPT./21</t>
  </si>
  <si>
    <t>B1500014033</t>
  </si>
  <si>
    <t>B1500014154</t>
  </si>
  <si>
    <t>CONSUMO AGUA POTABLE SOSUA  SEPT./21</t>
  </si>
  <si>
    <t>B1500003342</t>
  </si>
  <si>
    <t>AYUNTAMIENTO DE SANTO DGO. ESTE</t>
  </si>
  <si>
    <t>SERVIC. RECOGIDA D/BASURA STO. DGO. ESTE SEP./21</t>
  </si>
  <si>
    <t>B1500002881</t>
  </si>
  <si>
    <t>AYUNTAMIENTO DE BANI</t>
  </si>
  <si>
    <t>SERVIC. RECOGIDA D/BASURA BANI OCT./21</t>
  </si>
  <si>
    <t>B1500014499</t>
  </si>
  <si>
    <t>CONSUMO AGUA POTABLE PTO. PTA.  OCT./21</t>
  </si>
  <si>
    <t>B1500014403</t>
  </si>
  <si>
    <t>B1500014521</t>
  </si>
  <si>
    <t>CONSUMO AGUA POTABLE SOSUA  OCT./21</t>
  </si>
  <si>
    <t>B1500003389</t>
  </si>
  <si>
    <t>SERVIC. RECOGIDA D/BASURA STO. DGO. ESTE OCT./21</t>
  </si>
  <si>
    <t>B1500078394</t>
  </si>
  <si>
    <t>CONSUMO AGUA POTABLE STO. DGO. OESTE NOV./21</t>
  </si>
  <si>
    <t>B1500002898</t>
  </si>
  <si>
    <t>SERVIC. RECOGIDA D/BASURA BANI NOV./21</t>
  </si>
  <si>
    <t>B1500014873</t>
  </si>
  <si>
    <t>CONSUMO AGUA POTABLE PTO. PTA.  NOV./21</t>
  </si>
  <si>
    <t>B1500014777</t>
  </si>
  <si>
    <t>B1500014896</t>
  </si>
  <si>
    <t>CONSUMO AGUA POTABLE SOSUA  NOV./21</t>
  </si>
  <si>
    <t>B1500003390</t>
  </si>
  <si>
    <t>SERVIC. RECOGIDA D/BASURA STO. DGO. ESTE NOV./21</t>
  </si>
  <si>
    <t>B1500015247</t>
  </si>
  <si>
    <t>CONSUMO AGUA POTABLE PTO. PTA.  DIC./21</t>
  </si>
  <si>
    <t>B1500015151</t>
  </si>
  <si>
    <t>B1500015270</t>
  </si>
  <si>
    <t>CONSUMO AGUA POTABLE SOSUA  DIC../21</t>
  </si>
  <si>
    <t>B1500079716</t>
  </si>
  <si>
    <t>CONSUMO AGUA POTABLE STO. DGO. OESTE DIC./21</t>
  </si>
  <si>
    <t>B1500086036</t>
  </si>
  <si>
    <t>B1500015612</t>
  </si>
  <si>
    <t>Mediano Plazo</t>
  </si>
  <si>
    <t>CONSUMO AGUA POTABLE PTO. PTA.  EN./22</t>
  </si>
  <si>
    <t>B1500015516</t>
  </si>
  <si>
    <t>B1500015635</t>
  </si>
  <si>
    <t>CONSUMO AGUA POTABLE SOSUA  EN./22</t>
  </si>
  <si>
    <t>B1500015975</t>
  </si>
  <si>
    <t>CONSUMO AGUA POTABLE PTO. PTA.  FE./22</t>
  </si>
  <si>
    <t>B1500015879</t>
  </si>
  <si>
    <t>B1500015998</t>
  </si>
  <si>
    <t>CONSUMO AGUA POTABLE SOSUA  FE./22</t>
  </si>
  <si>
    <t>B1500033492</t>
  </si>
  <si>
    <t>AUMENTO FACTURA POLIZA 2-2-502-0000111</t>
  </si>
  <si>
    <t>B1500005306</t>
  </si>
  <si>
    <t>CORAAMOCA</t>
  </si>
  <si>
    <t>CONSUMO AGUA POTABLE MOCA  FB./22</t>
  </si>
  <si>
    <t>B1500090286</t>
  </si>
  <si>
    <t>CONSUMO AGUA POTABLE EDFC. PCPAL MR./22</t>
  </si>
  <si>
    <t>B1500090329</t>
  </si>
  <si>
    <t>CONSUMO AGUA POTABLE STO. DGO. OESTE MR./21</t>
  </si>
  <si>
    <t>B1500031853</t>
  </si>
  <si>
    <t>ALCALDIA DEL DISTRITO NACIONAL</t>
  </si>
  <si>
    <t>SERVIC. RECOGIDA D/BASURA EDIF. PRINC. MR./22</t>
  </si>
  <si>
    <t>B1500032341</t>
  </si>
  <si>
    <t>SERVIC. RECOGIDA D/BASURA CANODROMO MR./22</t>
  </si>
  <si>
    <t>B1500016339</t>
  </si>
  <si>
    <t>CORAAPPLATA</t>
  </si>
  <si>
    <t>CONSUMO AGUA POTABLE PTO. PTA.  MR./22</t>
  </si>
  <si>
    <t>B1500016242</t>
  </si>
  <si>
    <t>B1500016362</t>
  </si>
  <si>
    <t>CONSUMO AGUA POTABLE SOSUA  MR./22</t>
  </si>
  <si>
    <t>B1500144023</t>
  </si>
  <si>
    <t>AGUA PLANETA AZUL, S.A.</t>
  </si>
  <si>
    <t>COMPRA DE AGUA PARA CONSUMO PERSONAL</t>
  </si>
  <si>
    <t>B1500032560</t>
  </si>
  <si>
    <t>Corto Plazo</t>
  </si>
  <si>
    <t>SERVIC. RECOGIDA D/BASURA EDIF. PRINC. AB./22</t>
  </si>
  <si>
    <t>B1500033048</t>
  </si>
  <si>
    <t>SERVIC. RECOGIDA D/BASURA CANODROMO AB./22</t>
  </si>
  <si>
    <t>B1500092215</t>
  </si>
  <si>
    <t>CONSUMO AGUA POTABLE STO. DGO. OESTE AB./21</t>
  </si>
  <si>
    <t>B1500092172</t>
  </si>
  <si>
    <t>CONSUMO AGUA POTABLE EDFC. PCPAL AB./22</t>
  </si>
  <si>
    <t>B1500016606</t>
  </si>
  <si>
    <t>CONSUMO AGUA POTABLE PTO. PTA.  ABR./22</t>
  </si>
  <si>
    <t>B1500016702</t>
  </si>
  <si>
    <t>B1500016725</t>
  </si>
  <si>
    <t>CONSUMO AGUA POTABLE SOSUA  ABR./22</t>
  </si>
  <si>
    <t>B1500144776</t>
  </si>
  <si>
    <t>B1500144782</t>
  </si>
  <si>
    <t>B1500000431</t>
  </si>
  <si>
    <t>INVERSIONES YANG, SRL</t>
  </si>
  <si>
    <t>COMP. DE COMESTIBLES</t>
  </si>
  <si>
    <t>B1500008277</t>
  </si>
  <si>
    <t>TROPIGAS DOMINICANA, SRL</t>
  </si>
  <si>
    <t>COMPRA DE COMBUSTIBLE (GLP)</t>
  </si>
  <si>
    <t>B1500145119</t>
  </si>
  <si>
    <t xml:space="preserve">ACTA ADJ. No. 21-2022               21/04/2022                         O/C 00051         29/04/2022 </t>
  </si>
  <si>
    <t>REPARACIONES HIDRAULICAS Y MANGUERAS GLEZ.</t>
  </si>
  <si>
    <t>MANTENIMIENTO Y REPARACION DE VEHICULOS</t>
  </si>
  <si>
    <t>B1500000002</t>
  </si>
  <si>
    <t>DRASA COMERCIAL, SRL</t>
  </si>
  <si>
    <t>B1500033244</t>
  </si>
  <si>
    <t>SERVIC. RECOGIDA D/BASURA EDIF. PRINC. MY./22</t>
  </si>
  <si>
    <t>B1500033732</t>
  </si>
  <si>
    <t>SERVIC. RECOGIDA D/BASURA CANODROMO MY./22</t>
  </si>
  <si>
    <t>B1500145333</t>
  </si>
  <si>
    <t>B1500000138</t>
  </si>
  <si>
    <t>INVERSIONES CABRISA, S.R.L.</t>
  </si>
  <si>
    <t>COMP. DE VASOS Y PLATOS DESECHABLES</t>
  </si>
  <si>
    <t>B1500017134</t>
  </si>
  <si>
    <t>CONSUMO AGUA POTABLE PTO. PTA.  MAYO/22</t>
  </si>
  <si>
    <t>B1500017038</t>
  </si>
  <si>
    <t>B1500017157</t>
  </si>
  <si>
    <t>CONSUMO AGUA POTABLE SOSUA  MAYO/22</t>
  </si>
  <si>
    <t>B1500136567</t>
  </si>
  <si>
    <t xml:space="preserve">ACTA ADJ. No. 24-2022               10/05/2022                          O/C 00054          10/05/2022 </t>
  </si>
  <si>
    <t>INVERSIONES PALIUM, SRL</t>
  </si>
  <si>
    <t>COMP. DE CHALECOS MULTIUSOS</t>
  </si>
  <si>
    <t>B1500008336</t>
  </si>
  <si>
    <t>B1500000029</t>
  </si>
  <si>
    <t>SUPLIDORA MARA, SRL</t>
  </si>
  <si>
    <t>COMPRA DESECHABLES</t>
  </si>
  <si>
    <t>B1500000725</t>
  </si>
  <si>
    <t>INVRESIONES DLP, SRL</t>
  </si>
  <si>
    <t>COMP. DE COMESTIBLES ( VEGETALES)</t>
  </si>
  <si>
    <t>B1500136568</t>
  </si>
  <si>
    <t xml:space="preserve">ACTA ADJ. No. 28-20222            20/05/2022      </t>
  </si>
  <si>
    <t>AGAP CORPORATION BENCOSME, SRL</t>
  </si>
  <si>
    <t>COMPRA DE CAMISAS Y PANTALONES P/POLICIAS</t>
  </si>
  <si>
    <t>B1500000003</t>
  </si>
  <si>
    <t>B1500136670</t>
  </si>
  <si>
    <t>B1500008396</t>
  </si>
  <si>
    <t>B1500136379</t>
  </si>
  <si>
    <t>B1500000742</t>
  </si>
  <si>
    <t>B1500000743</t>
  </si>
  <si>
    <t>B1500033896</t>
  </si>
  <si>
    <t>SERVIC. RECOGIDA D/BASURA EDIF. PRINC. JU./22</t>
  </si>
  <si>
    <t>B1500034385</t>
  </si>
  <si>
    <t>SERVIC. RECOGIDA D/BASURA CANODROMO JU./22</t>
  </si>
  <si>
    <t>B1500096315</t>
  </si>
  <si>
    <t>CONSUMO AGUA POTABLE EDFC. PCPAL JU./22</t>
  </si>
  <si>
    <t>B1500096358</t>
  </si>
  <si>
    <t>CONSUMO AGUA POTABLE STO. DGO. OESTE JU./21</t>
  </si>
  <si>
    <t>B1500239768</t>
  </si>
  <si>
    <t>CONSUMO AGUA POTABLE SAN CRIST.JUN./22</t>
  </si>
  <si>
    <t>B1500239797</t>
  </si>
  <si>
    <t>CONSUMO AGUA POTABLE MAO VALVERDE JN./22</t>
  </si>
  <si>
    <t>B1500239876</t>
  </si>
  <si>
    <t>CONSUMO AGUA POTABLE BARAHONA JUN./22</t>
  </si>
  <si>
    <t>B1500038585</t>
  </si>
  <si>
    <t>SIGMA PETROLEUM CORP, SAS</t>
  </si>
  <si>
    <t>COMP.DE COMBUSTIBLES AL GRANEL</t>
  </si>
  <si>
    <t>B1500000004</t>
  </si>
  <si>
    <t>B1500021503</t>
  </si>
  <si>
    <t>CORAASAN</t>
  </si>
  <si>
    <t>CONSUMO AGUA POTABLE SANTIAGO  JUNIO/22</t>
  </si>
  <si>
    <t>B1500137582</t>
  </si>
  <si>
    <t xml:space="preserve">ACTA ADJ. No. 33-2022        08/06/2022         </t>
  </si>
  <si>
    <t>BELTRON INVESTMENTS SRL</t>
  </si>
  <si>
    <t>COMP. DE MACANA O BASTON POLICIAL CON SU PORTA MACANA</t>
  </si>
  <si>
    <t>B1500003589</t>
  </si>
  <si>
    <t>AYUNTAMIENTO SANTIAGO</t>
  </si>
  <si>
    <t>SERVIC. RECOGIDA D/BASURA SANTIAGO JUN./22</t>
  </si>
  <si>
    <t>B1500017460</t>
  </si>
  <si>
    <t>CONSUMO AGUA POTABLE PTO. PTA.  JUNIO/22</t>
  </si>
  <si>
    <t>B1500017555</t>
  </si>
  <si>
    <t>B1500017578</t>
  </si>
  <si>
    <t>CONSUMO AGUA POTABLE SOSUA  JUNIO/22</t>
  </si>
  <si>
    <t xml:space="preserve">ACTA ADJ. No. 34-2022    09/06/2022                                O/C 00068         10/06/2022 </t>
  </si>
  <si>
    <t>IMPORTADORA ELIONOR, SRL</t>
  </si>
  <si>
    <t>COMP. D CASCOS PROTECTORES P/MOTOCICLISTAS</t>
  </si>
  <si>
    <t>B1500136892</t>
  </si>
  <si>
    <t>B1500008485</t>
  </si>
  <si>
    <t xml:space="preserve">O/C 00070          20/06/2022 </t>
  </si>
  <si>
    <t>EMPRESAS E INGENIERIAS ESPECIALIZADAS  EIE, SRL</t>
  </si>
  <si>
    <t>SERVICIO DE MANTENIMIENTO PTA. ELECTRICA</t>
  </si>
  <si>
    <t>B1500000766</t>
  </si>
  <si>
    <t>COMP. DE COMESTIBLES ( VIVERES)</t>
  </si>
  <si>
    <t xml:space="preserve">ACTA ADJ. No. 36-2022    17/06/2022                          O/C 00077          24/06/2022 </t>
  </si>
  <si>
    <t>COMP. DE MATERIALES DE OFICINA</t>
  </si>
  <si>
    <t xml:space="preserve">ACTA ADJ. No. 36-2022    17/06/2022                          O/C 00077         24/06/2022 </t>
  </si>
  <si>
    <t>MAXIBODEGAS EOP DEL CARIBE, SRL</t>
  </si>
  <si>
    <t>B1500000363</t>
  </si>
  <si>
    <t>IMPRESORA COLOR PLAS, S.R.L.</t>
  </si>
  <si>
    <t>COMPRA DE SOGAS DE NYLON</t>
  </si>
  <si>
    <t>B1500000007</t>
  </si>
  <si>
    <t>GREEN PEST CONTROL JW, SRL</t>
  </si>
  <si>
    <t>SERVICIO DE FUMIGACION</t>
  </si>
  <si>
    <t xml:space="preserve">ACTA ADJ. No. 37-2022    23/06/2022                               O/C 00079                      27/06/2022 </t>
  </si>
  <si>
    <t>TEXTILES LUISANNY, SRL</t>
  </si>
  <si>
    <t>COMPRA DE CAPAS PARA LLUVIAS</t>
  </si>
  <si>
    <t>B1500000173</t>
  </si>
  <si>
    <t>DR.  JOSE PIO SANTANA HERRERA</t>
  </si>
  <si>
    <t>SERVICIOS HONORARIOS PROFECIONALES /2022</t>
  </si>
  <si>
    <t>B1500172896</t>
  </si>
  <si>
    <t>CLARO CODETEL</t>
  </si>
  <si>
    <t>PAGO SERVICIO TELEFONICO  JUNIO/2022</t>
  </si>
  <si>
    <t>B1500172921</t>
  </si>
  <si>
    <t>B1500172922</t>
  </si>
  <si>
    <t>B1500172923</t>
  </si>
  <si>
    <t>B1500172924</t>
  </si>
  <si>
    <t>B1500172925</t>
  </si>
  <si>
    <t>B1500172926</t>
  </si>
  <si>
    <t>B1500172927</t>
  </si>
  <si>
    <t>B1500172928</t>
  </si>
  <si>
    <t>S/F</t>
  </si>
  <si>
    <t>EX-EMPLEADOS DE AMET</t>
  </si>
  <si>
    <t>PRESTACIONES LABORALES  (INDEMNIZAC. Y VAC.)</t>
  </si>
  <si>
    <t>EX-EMPLEADOS DIGESETT (MAXIMO SANCHEZ B.)</t>
  </si>
  <si>
    <t>EX-EMPLEADOS DIGESETT (MIGUEL ARACENA C.)</t>
  </si>
  <si>
    <t>PRESTACIONES LABORALES  (VACACIONES)</t>
  </si>
  <si>
    <t>Total RD$</t>
  </si>
  <si>
    <t xml:space="preserve">                                    Preparado por</t>
  </si>
  <si>
    <t xml:space="preserve">                    Lic. Sevilla Cipion Morillo</t>
  </si>
  <si>
    <t xml:space="preserve">                          Fecha de Preparacion </t>
  </si>
  <si>
    <t xml:space="preserve">                                          Jueves  13 de Enero 2022</t>
  </si>
  <si>
    <t>3103010001</t>
  </si>
  <si>
    <t>Resultado Ejercicios Anteriores</t>
  </si>
  <si>
    <t>2189010002</t>
  </si>
  <si>
    <t>Disminucion de Pasivo Deuda Administrativa</t>
  </si>
  <si>
    <t>Para reconocer la Deuda Adm. 2.2.1.7.01 Disminucion de Ctas./Pagar Institucion de Corto Plazo Deud. Adm. Por Contratacion de Servicios agua Potable uso DIGESETT S/Fs. Nos. 12-16-35-75-79-98-339-242-362-606-702-725-7134-7038-7175-7460-7555-7578 del año 2022.  CORAAPLATA</t>
  </si>
  <si>
    <t>Para reconocer la Deuda Adm. 2.2.6.2.01 Disminucion de Ctas./Pagar Institucion de Mediano Plazo Deud. Adm. Por Contratacion de Servicios Seguros Vehiculos  DIGESETT S/F. No. 33492 d/f 09/02/2022, Seguros Banreservas.</t>
  </si>
  <si>
    <t>Para reconocer la Deuda Adm. 2.2.1.7.01 Disminucion de Ctas./Pagar Institucion de Mediano Plazo Deud. Adm. Por Contratacion de Servicios Agua Potable  DIGESETT S/F. No. 5306 d/f  01/03/2022, CORAAMOCA. (Moca).</t>
  </si>
  <si>
    <t>Para reconocer la Deuda Adm. 2.2.1.7.01 Disminucion de Ctas./Pagar Institucion de Corto y Mediano Plazo Deud. Adm. Por Contratacion de Servicios agua Potable uso DIGESETT S/Fs. Nos. 286-329-215-172-315-358 del año 2022, Corp. Acuet. Y Alcant. Sto. Dgo. CAASD.</t>
  </si>
  <si>
    <t>Para reconocer la Deuda Adm. 2.2.1.8.01 Disminucion de Ctas./Pagar Institucion de Corto y Mediano Plazo Deud. Adm. Por Contratacion de Servicios Recoleccion de Residuos Solidos DIGESETT S/Fs. Nos. 1853-2341-2560-3048-3244-3732-3896-4385-3589 del año 2022, Ayuntamiento Dist. Nac. y Santiago</t>
  </si>
  <si>
    <t>Para reconocer la Deuda Adm. 2.3.1.1.01 Disminucion de Ctas./Pagar Institucion de Corto y Mediano Plazo Deud. Adm. Por Contratacion de Bienes y Servicios adquisicion de Agua p/consumo Humano DIGESETT S/Fs. Nos. 4023-4776-4782-5119-5333-6567-6568-6670-6379-7582-6892 del año 2022, Agua Planeta Azul, S.A.</t>
  </si>
  <si>
    <t>Para reconocer la Deuda Adm. 2.3.1.1.01 Disminucion de Ctas./Pagar Institucion de Corto y Mediano Plazo Deud. Adm. Por Contratacion de Bienes y Servicios adquisicion de Alimentos Secos    DIGESETT S/F. No. 0431 d/f 25/04/2022, Inversiones Yang, SRL.</t>
  </si>
  <si>
    <t>Para reconocer la Deuda Adm. 2.3.7.1.04 Disminucion de Ctas./Pagar Institucion de Corto Plazo Deud. Adm. Por Contratacion de Bienes y Servicios adquisicion de Gas Licuado de Petroleo DIGESETT S/Fs. Nos. 8277-8336-8396-8485- del año 2022, Tropigas, SRL.</t>
  </si>
  <si>
    <t>Para reconocer la Deuda Adm. 2.2.7.2.06 Disminucion de Ctas./Pagar Institucion de Corto Plazo Deud. Adm. Por Contratacion de Bienes y Servicios, Mantenimiento y Reparacion de Vehiculos DIGESET segun O/C. No. 00051 d/f 29/04/2022, Reparaciones Hidraulicas y Mangueras Glez., SRL.</t>
  </si>
  <si>
    <t>Para reconocer la Deuda Adm. 2.3.1.1.01 Disminucion de Ctas./Pagar Institucion de Corto Plazo Deud. Adm. Por Contratacion de Bienes y Servicios ,adquisicion de Alimentos Secos    DIGESETT S/Fs. Nos. 0002-0003-0004 d/f mayo y junio 2022. Drasa Comercial, SRL.</t>
  </si>
  <si>
    <t>Para reconocer la Deuda Adm. 2.3.3.2.01 Disminucion de Ctas./Pagar Institucion de Corto Plazo Deud. Adm. Por Contratacion de Bienes y Servicios adquisicion de Desechables DIGESETT S/F. No. 0138 d/f  05/05/2022. Inversiones Cabrisa, SRL.</t>
  </si>
  <si>
    <t>Para reconocer la Deuda Adm. 2.3.2.3.01 Disminucion de Ctas./Pagar Institucion de Corto Plazo Deud. Adm. Por Contratacion de Bienes y Servicios          Adquisicion Chalecos Multiusos DIGESETT segun O/C. No. 00054 d/f 10/05/2022, Inversiones Palium, SRL.</t>
  </si>
  <si>
    <t>Para reconocer la Deuda Adm. 2.3.3.2.01 Disminucion de Ctas./Pagar Institucion de Corto Plazo Deud. Adm. Por Contratacion de Bienes y Servicios, adquisicion de Desechables DIGESETT S/F. No. 0029 d/f  11/05/2022. Suplidora Mara, SRL.</t>
  </si>
  <si>
    <t>Para reconocer la Deuda Adm. 2.3.1.1.01 Disminucion de Ctas./Pagar Institucion de Corto Plazo Deud. Adm. Por Contratacion de Bienes y Servicios ,adquisicion de Alimentos Secos    DIGESETT S/Fs. Nos. 0725-0742-0743-0766 d/f mayo y junio 2022. Inversiones DLP, SRL.</t>
  </si>
  <si>
    <t>Para reconocer la Deuda Adm. 2.3.2.3.01 Disminucion de Ctas./Pagar Institucion de Corto Plazo Deud. Adm. Por Contratacion de Bienes y Servicios,          Adquisicion Camisas y Pantalones  DIGESETT segun Contrato de Compra No. 28-2022 d/f 20/05/2022, Agap Corporation Bencosme, SRL.</t>
  </si>
  <si>
    <t>Para reconocer la Deuda Adm. 2.2.1.7.01 Disminucion de Ctas./Pagar Institucion de Corto Plazo Deud. Adm. Por Contratacion de Bienes y Servicios, Agua Potable uso DIGESETT S/Fs. Nos. 9768-9797-9876 d/f 01/06/2022, INAPA.</t>
  </si>
  <si>
    <t>Para reconocer la Deuda Adm. 2.3.7.1.01 Disminucion de Ctas./Pagar Institucion de Corto Plazo Deud. Adm. Por Contratacion de Bienes y Servicios adquisicion de Gasolina  DIGESETT S/F. No. 38585 d/f  02/06/2022, Sigma Petroleum Corp, SAS.</t>
  </si>
  <si>
    <t>Para reconocer la Deuda Adm. 2.2.1.7.01 Disminucion de Ctas./Pagar Institucion de Corto Plazo Deud. Adm. Por Contratacion de Bienes y Servicios, Agua Potable uso DIGESETT S/F. No.1503 d/f 06/06/2022, CORAASAN.</t>
  </si>
  <si>
    <t>Para reconocer la Deuda Adm. 2.6.6.2.01 Disminucion de Ctas./Pagar Institucion de Corto Plazo Deud. Adm. Por Contratacion de Bienes y Servicios,          Adquisicion Macanas o Baston Policial  DIGESETT, segun Contrato de Compra No. 33-2022 d/f  08/06/2022, Belton Investments, SRL.</t>
  </si>
  <si>
    <t>Para reconocer la Deuda Adm. 2.6.6.2.01 Disminucion de Ctas./Pagar Institucion de Corto Plazo Deud. Adm. Por Contratacion de Bienes y Servicios, Adquisicion Cascos Protectores p/Motoristas DIGESETT, segun Contrato de Compra No. 34-2022 d/f  09/06/2022, Importadora Elionor, SRL.</t>
  </si>
  <si>
    <t>Para reconocer la Deuda Adm. 2.2.7.2.08 Disminucion de Ctas./Pagar Institucion de Corto Plazo Deud. Adm. Por Contratacion de Bienes y Servicios, Mantenimiento de Planta Electrica DIGESETT segun O/C. No. 00070 d/f  20/06/2022, Empresas E Ingenierias Especializadas EIE, SRL.</t>
  </si>
  <si>
    <t>Para reconocer la Deuda Adm. 2.3.9.2.01 Disminucion de Ctas./Pagar Institucion de Corto Plazo Deud. Adm. Por Contratacion de Bienes y Servicios, Adquisicion de Materiales de Oficina DIGESETT segun O/C. No. 00077 d/f  24/06/2022, Multigestiones Lucero, SRL.</t>
  </si>
  <si>
    <t>Para reconocer la Deuda Adm. 2.3.9.2.01 Disminucion de Ctas./Pagar Institucion de Corto Plazo Deud. Adm. Por Contratacion de Bienes y Servicios, Adquisicion de Materiales de Oficina DIGESETT segun O/C. No. 00077 d/f  24/06/2022, Maxibodegas EOP del Caribe, SRL.</t>
  </si>
  <si>
    <t>Para reconocer la Deuda Adm. 2.3.5.5.01 Disminucion de Ctas./Pagar Institucion de Corto Plazo Deud. Adm. Por Contratacion de Bienes y Servicios, adquisicion de Sogas de Nylon DIGESETT S/F. No. 0363 d/f  24/06/2022. Impresora Color Plas, SRL.</t>
  </si>
  <si>
    <t>Para reconocer la Deuda Adm. 2.2.8.5.01 Disminucion de Ctas./Pagar Institucion de Corto Plazo Deud. Adm. Por Contratacion de Bienes y Servicios, Fumigacion de Oficinas DIGESETT S/F. No. 0007 d/f  26/06/2022. Green Pest Control JW, SRL.</t>
  </si>
  <si>
    <t>Para reconocer la Deuda Adm. 2.3.9.9.04 Disminucion de Ctas./Pagar Institucion de Corto Plazo Deud. Adm. Por Contratacion de Bienes y Servicios, Adquisicion de Capas p/Lluvia  DIGESETT segun O/C. No. 00079 d/f  27/06/2022, Textiles Luisanny, SRL.</t>
  </si>
  <si>
    <t>Para reconocer la Deuda Adm. 2.2.8.7.02 Disminucion de Ctas./Pagar Institucion de Corto Plazo Deud. Adm. Por Contratacion de Bienes y Servicios, Honorarios  Juridicos  DIGESETT  S/F. No. 0173 d/f  28/06/2022. Dr. Jose Pio Santana Herrera.</t>
  </si>
  <si>
    <t>Para reconocer la Deuda Adm. 2.2.1.3.01 Disminucion de Ctas./Pagar Institucion de Corto Plazo Deud. Adm. Por Contratacion de Bienes y Servicios, Telefonos Local DIGESETT  S/Fs. Nos. 2896 y 2921 al 2928 d/f  28/06/2022.  Claro Codetel.</t>
  </si>
  <si>
    <t>Lic. Sevilla Cipion Morillo</t>
  </si>
  <si>
    <t xml:space="preserve">            Lic. Ybelise A. Tejada </t>
  </si>
  <si>
    <t xml:space="preserve">             Lic. Juan A. Solis Rosario, Gral. De Brigada ® P. N.</t>
  </si>
  <si>
    <t xml:space="preserve">                  Director Administ. Y Financiero</t>
  </si>
  <si>
    <t>Prestaciones Laborales</t>
  </si>
  <si>
    <t>Para reconocer la desafectacion del pago formulario s/n.  d/f  30/12/2021  (Devengado No Pagado 2021), registrado nuevamente con cargo al presupuesto vigente 2022 según Dev. 300 d/f  28/02/2022 y  pagado mediante Lib. No. 301 d/f  28/02/2022.</t>
  </si>
  <si>
    <t>Seguros Bienes Muebles</t>
  </si>
  <si>
    <t>Para reconocer la desafectacion del pago de la fact. 32307 d/f 24/11/2021  (Devengado y Pagado 2021),  segun Dev. No. 2889 d/f 27/12/2021,  pagado mediante Lib. No. 2911 d/f  27/12/2021.  Y la factura. No. 31612 d/f  22/10/2021, (Devengado y No Pagado 2021) , registrado nuevamente con cargo al presupuesto vigente 2022 según Dev. 145 d/f  05/02/2022 y  pagado mediante Lib. No. 160 d/f  05/02/2022.</t>
  </si>
  <si>
    <t>510102000100020003</t>
  </si>
  <si>
    <t>Servicios Basicos</t>
  </si>
  <si>
    <t>Para reconocer la desafectacion del pago de las facturas Nos. 17190-98369-06121-78353 año 2021 (Devengado y Pagado 2021) según Dev. Nos. 1973-2445 d/f sept. Y nov./2021, pagado mediante Lib. 1977-2470 d/f 17/09/21 y 12/11/2021.</t>
  </si>
  <si>
    <t>510102000200010001</t>
  </si>
  <si>
    <t>Alimentos y Bebidas para Personas</t>
  </si>
  <si>
    <t>Para reconocer la desafectacion del pago de la facts. d/f  566-8937-0702-4259-7900-8623-8650-año 2021,  (Devengado No Pagado 2021), registrado nuevamente con cargo al presupuesto vigente 2022 según Dev. 191 d/f  11/02/2022 y  pagado mediante Lib. No. 194 d/f  11/02/2022.</t>
  </si>
  <si>
    <t>510102000200040004</t>
  </si>
  <si>
    <t>Combustibles y Lubricantes</t>
  </si>
  <si>
    <t xml:space="preserve">Para reconocer la desafectacion del pago de la fact. 26360 d/f  02/11/2021  (Devengado y Pagado 2021),  segun Dev. No. 2333 d/f  03/11/2021,  pagado mediante Lib. No. 2354  d/f  03/11/2021.  </t>
  </si>
  <si>
    <t>510102000200070010</t>
  </si>
  <si>
    <t>Productos y Utiles de Defensa y Seguridad</t>
  </si>
  <si>
    <t>Para reconocer la desafectacion del pago de la fact. 0138 d/f  10/12/2021  (Devengado No Pagado 2021), registrado nuevamente con cargo al presupuesto vigente 2022 según Dev. 127 d/f  01/02/2022 y  pagado mediante Lib. No. 128 d/f  01/02/2022.</t>
  </si>
  <si>
    <t>510102000200030001</t>
  </si>
  <si>
    <t>Utiles de Escritorio,Oficina,Informatica y Enseñanza</t>
  </si>
  <si>
    <t xml:space="preserve">Para reconocer la desafectacion del pago de la fact. 0237 d/f  18/11/2021  (Devengado y Pagado 2021),  segun Dev. No. 2517 d/f  22/11/2021,  pagado mediante Lib. No. 2518 d/f  22/11/2021.  </t>
  </si>
  <si>
    <t>510102000200070999</t>
  </si>
  <si>
    <t>Productos y Utiles Varios</t>
  </si>
  <si>
    <t xml:space="preserve">Para reconocer la desafectacion del pago de la fact. 0091 d/f  28/12/2021  (Devengado y Pagado 2021),  segun Dev. No. 2955 d/f  28/12/2021,  pagado mediante Lib. No. 2969 d/f  28/12/2021.  </t>
  </si>
  <si>
    <t xml:space="preserve">              Lic. Ybelise A. Tejada</t>
  </si>
  <si>
    <t xml:space="preserve">                   Lic. Juan A. Solis Rosario, Gral. De Brigada ® P. N.</t>
  </si>
  <si>
    <t xml:space="preserve">               Enc. Contabilidad</t>
  </si>
  <si>
    <t>Lic. JUAN ARISTI SOLIS ROSARIO , Gral. De B ® . P. N.</t>
  </si>
  <si>
    <t>daniel antinoe- fallecido</t>
  </si>
  <si>
    <t xml:space="preserve">                   Director Admvo y Financiero</t>
  </si>
  <si>
    <t>510102000200020001</t>
  </si>
  <si>
    <t>510102000200020002</t>
  </si>
  <si>
    <t>510102000200020003</t>
  </si>
  <si>
    <t>510102000200020004</t>
  </si>
  <si>
    <t>510102000200030002</t>
  </si>
  <si>
    <t>510102000200050003</t>
  </si>
  <si>
    <t>510102000200050005</t>
  </si>
  <si>
    <t>510102000200040003</t>
  </si>
  <si>
    <t>510102000200040006</t>
  </si>
  <si>
    <t>510102000200040008</t>
  </si>
  <si>
    <t>510102000200040015</t>
  </si>
  <si>
    <t>pinturas, lacas, barnices, diluyentes y abs.-</t>
  </si>
  <si>
    <t>510102000200070001</t>
  </si>
  <si>
    <t>510102000200070002</t>
  </si>
  <si>
    <t>510102000200070005</t>
  </si>
  <si>
    <t>510102000200070006</t>
  </si>
  <si>
    <t>510102000200070008</t>
  </si>
  <si>
    <t>Existencias de Bienes de Cambio y Consumo</t>
  </si>
  <si>
    <t xml:space="preserve">Lic.JENNIFFER D/L. SANTOS BONILLA </t>
  </si>
  <si>
    <t xml:space="preserve">Lic. JUAN A. SOLIS ROSARIO, Gral. De B. ® P.N </t>
  </si>
  <si>
    <t>2.3.1.3.03</t>
  </si>
  <si>
    <t>Productos forestales</t>
  </si>
  <si>
    <t>Analisis realizado</t>
  </si>
  <si>
    <t>Balance del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</si>
</sst>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000"/>
    <numFmt numFmtId="166" formatCode="00"/>
    <numFmt numFmtId="167" formatCode="dd/mm/yyyy;@"/>
    <numFmt numFmtId="168" formatCode="_(&quot;RD$&quot;* #,##0.00_);_(&quot;RD$&quot;* \(#,##0.00\);_(&quot;RD$&quot;* &quot;-&quot;??_);_(@_)"/>
    <numFmt numFmtId="169" formatCode="ddd\-dd\-mmm\-yy"/>
    <numFmt numFmtId="170" formatCode="ddd\-dd\-mmm\-yyyy"/>
    <numFmt numFmtId="171" formatCode="d\-mmm\-yyyy"/>
    <numFmt numFmtId="172" formatCode="dd\-mmmm\-yyyy"/>
    <numFmt numFmtId="173" formatCode="dd\-mmm\-yyyy"/>
    <numFmt numFmtId="174" formatCode="_(* #,##0_);_(* \(#,##0\);_(* &quot;-&quot;??_);_(@_)"/>
    <numFmt numFmtId="175" formatCode="#,##0.0"/>
    <numFmt numFmtId="176" formatCode="#,##0.00;[Red]#,##0.00"/>
  </numFmts>
  <fonts count="1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6"/>
      <name val="Times New Roman"/>
      <family val="1"/>
    </font>
    <font>
      <b/>
      <u/>
      <sz val="16"/>
      <name val="Times New Roman"/>
      <family val="1"/>
    </font>
    <font>
      <b/>
      <sz val="16"/>
      <name val="Times New Roman"/>
      <family val="1"/>
    </font>
    <font>
      <b/>
      <sz val="15"/>
      <name val="Times New Roman"/>
      <family val="1"/>
    </font>
    <font>
      <b/>
      <sz val="14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0"/>
      <color indexed="10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u/>
      <sz val="10"/>
      <name val="Times New Roman"/>
      <family val="1"/>
    </font>
    <font>
      <b/>
      <u/>
      <sz val="8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.5"/>
      <name val="Times New Roman"/>
      <family val="1"/>
    </font>
    <font>
      <b/>
      <sz val="7.5"/>
      <name val="Times New Roman"/>
      <family val="1"/>
    </font>
    <font>
      <sz val="7"/>
      <color theme="1"/>
      <name val="Calibri"/>
      <family val="2"/>
      <scheme val="minor"/>
    </font>
    <font>
      <sz val="10"/>
      <name val="Arial"/>
      <family val="2"/>
    </font>
    <font>
      <sz val="7"/>
      <name val="Times New Roman"/>
      <family val="1"/>
    </font>
    <font>
      <b/>
      <sz val="8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name val="Arial"/>
      <family val="2"/>
    </font>
    <font>
      <b/>
      <i/>
      <sz val="10"/>
      <name val="Times New Roman"/>
      <family val="1"/>
    </font>
    <font>
      <b/>
      <sz val="20"/>
      <color rgb="FFFF0000"/>
      <name val="Times New Roman"/>
      <family val="1"/>
    </font>
    <font>
      <b/>
      <u/>
      <sz val="11"/>
      <name val="Times New Roman"/>
      <family val="1"/>
    </font>
    <font>
      <sz val="9"/>
      <color theme="1"/>
      <name val="Calibri"/>
      <family val="2"/>
      <scheme val="minor"/>
    </font>
    <font>
      <u/>
      <sz val="11"/>
      <color theme="1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vertAlign val="superscript"/>
      <sz val="12"/>
      <name val="Times New Roman"/>
      <family val="1"/>
    </font>
    <font>
      <u/>
      <sz val="11"/>
      <name val="Times New Roman"/>
      <family val="1"/>
    </font>
    <font>
      <sz val="16"/>
      <color theme="1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.5"/>
      <name val="Times New Roman"/>
      <family val="1"/>
    </font>
    <font>
      <b/>
      <u/>
      <sz val="9"/>
      <name val="Times New Roman"/>
      <family val="1"/>
    </font>
    <font>
      <sz val="8.3000000000000007"/>
      <name val="Times New Roman"/>
      <family val="1"/>
    </font>
    <font>
      <b/>
      <u/>
      <sz val="10.5"/>
      <name val="Times New Roman"/>
      <family val="1"/>
    </font>
    <font>
      <sz val="10.5"/>
      <color theme="1"/>
      <name val="Times New Roman"/>
      <family val="1"/>
    </font>
    <font>
      <b/>
      <sz val="10.5"/>
      <color theme="1"/>
      <name val="Times New Roman"/>
      <family val="1"/>
    </font>
    <font>
      <sz val="13"/>
      <name val="Times New Roman"/>
      <family val="1"/>
    </font>
    <font>
      <sz val="14"/>
      <color theme="1"/>
      <name val="Times New Roman"/>
      <family val="1"/>
    </font>
    <font>
      <b/>
      <sz val="9"/>
      <color indexed="8"/>
      <name val="Times New Roman"/>
      <family val="1"/>
    </font>
    <font>
      <b/>
      <sz val="7"/>
      <name val="Times New Roman"/>
      <family val="1"/>
    </font>
    <font>
      <sz val="9"/>
      <color theme="1"/>
      <name val="Times New Roman"/>
      <family val="1"/>
    </font>
    <font>
      <u/>
      <sz val="10"/>
      <name val="Times New Roman"/>
      <family val="1"/>
    </font>
    <font>
      <b/>
      <sz val="20"/>
      <name val="Times New Roman"/>
      <family val="1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7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i/>
      <sz val="14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b/>
      <sz val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10.5"/>
      <name val="Arial"/>
      <family val="2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00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indexed="64"/>
      </patternFill>
    </fill>
  </fills>
  <borders count="1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8" fillId="0" borderId="0"/>
    <xf numFmtId="0" fontId="1" fillId="0" borderId="0"/>
    <xf numFmtId="43" fontId="37" fillId="0" borderId="0" applyFont="0" applyFill="0" applyBorder="0" applyAlignment="0" applyProtection="0"/>
    <xf numFmtId="0" fontId="1" fillId="0" borderId="0"/>
    <xf numFmtId="0" fontId="45" fillId="0" borderId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" fillId="0" borderId="0"/>
    <xf numFmtId="0" fontId="37" fillId="0" borderId="0"/>
    <xf numFmtId="0" fontId="53" fillId="0" borderId="0"/>
    <xf numFmtId="43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274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5" fillId="0" borderId="0" xfId="1" applyFont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49" fontId="14" fillId="0" borderId="14" xfId="1" applyNumberFormat="1" applyFont="1" applyBorder="1" applyAlignment="1" applyProtection="1">
      <alignment horizontal="left"/>
      <protection locked="0"/>
    </xf>
    <xf numFmtId="49" fontId="14" fillId="0" borderId="15" xfId="1" applyNumberFormat="1" applyFont="1" applyBorder="1" applyAlignment="1" applyProtection="1">
      <alignment horizontal="center"/>
      <protection locked="0"/>
    </xf>
    <xf numFmtId="49" fontId="14" fillId="0" borderId="14" xfId="1" applyNumberFormat="1" applyFont="1" applyBorder="1" applyAlignment="1" applyProtection="1">
      <alignment horizontal="center"/>
      <protection locked="0"/>
    </xf>
    <xf numFmtId="0" fontId="15" fillId="0" borderId="15" xfId="1" applyFont="1" applyBorder="1" applyProtection="1">
      <protection locked="0"/>
    </xf>
    <xf numFmtId="0" fontId="16" fillId="0" borderId="0" xfId="1" applyFont="1"/>
    <xf numFmtId="0" fontId="16" fillId="0" borderId="0" xfId="1" applyFont="1" applyBorder="1"/>
    <xf numFmtId="0" fontId="8" fillId="0" borderId="0" xfId="1" applyFont="1" applyBorder="1" applyAlignment="1"/>
    <xf numFmtId="0" fontId="2" fillId="0" borderId="0" xfId="3" applyFont="1"/>
    <xf numFmtId="0" fontId="9" fillId="2" borderId="0" xfId="0" applyFont="1" applyFill="1" applyBorder="1" applyAlignment="1">
      <alignment horizontal="center"/>
    </xf>
    <xf numFmtId="0" fontId="11" fillId="2" borderId="0" xfId="0" applyFont="1" applyFill="1" applyBorder="1"/>
    <xf numFmtId="0" fontId="10" fillId="2" borderId="0" xfId="0" applyFont="1" applyFill="1" applyBorder="1"/>
    <xf numFmtId="0" fontId="16" fillId="0" borderId="0" xfId="3" applyFont="1"/>
    <xf numFmtId="0" fontId="10" fillId="2" borderId="0" xfId="0" applyFont="1" applyFill="1"/>
    <xf numFmtId="0" fontId="15" fillId="0" borderId="14" xfId="1" applyFont="1" applyBorder="1" applyProtection="1">
      <protection locked="0"/>
    </xf>
    <xf numFmtId="0" fontId="15" fillId="0" borderId="14" xfId="1" applyFont="1" applyBorder="1" applyAlignment="1" applyProtection="1">
      <protection locked="0"/>
    </xf>
    <xf numFmtId="0" fontId="15" fillId="0" borderId="25" xfId="1" applyFont="1" applyBorder="1" applyAlignment="1" applyProtection="1">
      <protection locked="0"/>
    </xf>
    <xf numFmtId="0" fontId="2" fillId="0" borderId="0" xfId="1" applyFont="1" applyAlignment="1">
      <alignment horizontal="right"/>
    </xf>
    <xf numFmtId="0" fontId="16" fillId="4" borderId="0" xfId="1" applyFont="1" applyFill="1" applyBorder="1" applyAlignment="1"/>
    <xf numFmtId="0" fontId="2" fillId="0" borderId="0" xfId="1" applyFont="1" applyFill="1"/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2" fillId="0" borderId="30" xfId="1" applyFont="1" applyBorder="1" applyAlignment="1" applyProtection="1">
      <alignment horizontal="right" vertical="justify"/>
      <protection locked="0"/>
    </xf>
    <xf numFmtId="0" fontId="2" fillId="0" borderId="31" xfId="1" applyFont="1" applyBorder="1" applyAlignment="1" applyProtection="1">
      <alignment horizontal="right" vertical="justify"/>
      <protection locked="0"/>
    </xf>
    <xf numFmtId="0" fontId="2" fillId="0" borderId="31" xfId="1" applyFont="1" applyBorder="1" applyAlignment="1" applyProtection="1">
      <alignment horizontal="center"/>
      <protection locked="0"/>
    </xf>
    <xf numFmtId="39" fontId="2" fillId="0" borderId="31" xfId="1" applyNumberFormat="1" applyFont="1" applyBorder="1" applyAlignment="1" applyProtection="1">
      <alignment horizontal="right"/>
      <protection locked="0"/>
    </xf>
    <xf numFmtId="0" fontId="2" fillId="0" borderId="31" xfId="1" applyFont="1" applyBorder="1" applyAlignment="1" applyProtection="1">
      <alignment wrapText="1"/>
      <protection locked="0"/>
    </xf>
    <xf numFmtId="0" fontId="2" fillId="0" borderId="32" xfId="1" applyFont="1" applyBorder="1" applyAlignment="1" applyProtection="1">
      <alignment horizontal="right" vertical="justify"/>
      <protection locked="0"/>
    </xf>
    <xf numFmtId="0" fontId="2" fillId="0" borderId="33" xfId="1" applyFont="1" applyBorder="1" applyAlignment="1" applyProtection="1">
      <alignment horizontal="right" vertical="justify"/>
      <protection locked="0"/>
    </xf>
    <xf numFmtId="0" fontId="2" fillId="0" borderId="33" xfId="1" applyFont="1" applyBorder="1" applyAlignment="1" applyProtection="1">
      <alignment horizontal="center"/>
      <protection locked="0"/>
    </xf>
    <xf numFmtId="0" fontId="22" fillId="0" borderId="0" xfId="1" applyFont="1"/>
    <xf numFmtId="43" fontId="3" fillId="0" borderId="25" xfId="2" applyFont="1" applyBorder="1" applyAlignment="1" applyProtection="1">
      <alignment horizontal="right"/>
      <protection locked="0"/>
    </xf>
    <xf numFmtId="43" fontId="3" fillId="0" borderId="34" xfId="2" applyFont="1" applyBorder="1" applyAlignment="1">
      <alignment horizontal="right"/>
    </xf>
    <xf numFmtId="0" fontId="2" fillId="0" borderId="0" xfId="1" applyFont="1" applyBorder="1" applyAlignment="1">
      <alignment horizontal="right"/>
    </xf>
    <xf numFmtId="0" fontId="2" fillId="0" borderId="0" xfId="1" applyFont="1" applyBorder="1" applyAlignment="1"/>
    <xf numFmtId="0" fontId="2" fillId="4" borderId="0" xfId="1" applyFont="1" applyFill="1" applyBorder="1"/>
    <xf numFmtId="1" fontId="16" fillId="0" borderId="0" xfId="1" applyNumberFormat="1" applyFont="1" applyBorder="1" applyAlignment="1" applyProtection="1">
      <protection locked="0"/>
    </xf>
    <xf numFmtId="1" fontId="16" fillId="0" borderId="0" xfId="1" applyNumberFormat="1" applyFont="1" applyBorder="1" applyAlignment="1"/>
    <xf numFmtId="0" fontId="12" fillId="0" borderId="0" xfId="1" applyFont="1" applyBorder="1" applyAlignment="1"/>
    <xf numFmtId="0" fontId="12" fillId="0" borderId="0" xfId="1" applyFont="1" applyFill="1" applyBorder="1" applyAlignment="1"/>
    <xf numFmtId="1" fontId="16" fillId="0" borderId="0" xfId="1" applyNumberFormat="1" applyFont="1" applyFill="1" applyBorder="1" applyAlignment="1" applyProtection="1">
      <protection locked="0"/>
    </xf>
    <xf numFmtId="1" fontId="16" fillId="0" borderId="0" xfId="1" applyNumberFormat="1" applyFont="1" applyFill="1" applyBorder="1" applyAlignment="1" applyProtection="1">
      <alignment horizontal="center"/>
      <protection locked="0"/>
    </xf>
    <xf numFmtId="1" fontId="16" fillId="0" borderId="0" xfId="1" applyNumberFormat="1" applyFont="1" applyFill="1" applyBorder="1" applyAlignment="1"/>
    <xf numFmtId="39" fontId="12" fillId="0" borderId="29" xfId="1" applyNumberFormat="1" applyFont="1" applyFill="1" applyBorder="1" applyAlignment="1">
      <alignment horizontal="center"/>
    </xf>
    <xf numFmtId="0" fontId="22" fillId="0" borderId="0" xfId="1" applyFont="1" applyFill="1" applyBorder="1" applyAlignment="1"/>
    <xf numFmtId="0" fontId="23" fillId="0" borderId="0" xfId="1" applyFont="1" applyAlignment="1"/>
    <xf numFmtId="0" fontId="21" fillId="0" borderId="0" xfId="1" applyFont="1" applyAlignment="1">
      <alignment horizontal="center" vertical="center"/>
    </xf>
    <xf numFmtId="0" fontId="23" fillId="0" borderId="0" xfId="1" applyFont="1"/>
    <xf numFmtId="0" fontId="20" fillId="0" borderId="0" xfId="1" applyFont="1" applyFill="1" applyBorder="1" applyAlignment="1">
      <alignment horizontal="right" vertical="center" wrapText="1"/>
    </xf>
    <xf numFmtId="0" fontId="2" fillId="4" borderId="0" xfId="1" applyFont="1" applyFill="1"/>
    <xf numFmtId="0" fontId="12" fillId="4" borderId="0" xfId="1" applyFont="1" applyFill="1" applyBorder="1" applyAlignment="1"/>
    <xf numFmtId="4" fontId="2" fillId="4" borderId="0" xfId="1" applyNumberFormat="1" applyFont="1" applyFill="1"/>
    <xf numFmtId="4" fontId="12" fillId="4" borderId="0" xfId="1" applyNumberFormat="1" applyFont="1" applyFill="1" applyBorder="1" applyAlignment="1">
      <alignment horizontal="right"/>
    </xf>
    <xf numFmtId="4" fontId="16" fillId="4" borderId="0" xfId="1" applyNumberFormat="1" applyFont="1" applyFill="1" applyBorder="1" applyAlignment="1" applyProtection="1">
      <alignment horizontal="center"/>
      <protection locked="0"/>
    </xf>
    <xf numFmtId="0" fontId="16" fillId="4" borderId="40" xfId="1" applyFont="1" applyFill="1" applyBorder="1" applyAlignment="1"/>
    <xf numFmtId="0" fontId="16" fillId="0" borderId="41" xfId="1" applyFont="1" applyBorder="1"/>
    <xf numFmtId="0" fontId="24" fillId="4" borderId="40" xfId="1" applyFont="1" applyFill="1" applyBorder="1" applyAlignment="1">
      <alignment horizontal="center"/>
    </xf>
    <xf numFmtId="0" fontId="24" fillId="4" borderId="0" xfId="1" applyFont="1" applyFill="1" applyBorder="1" applyAlignment="1">
      <alignment horizontal="center"/>
    </xf>
    <xf numFmtId="0" fontId="24" fillId="4" borderId="41" xfId="1" applyFont="1" applyFill="1" applyBorder="1" applyAlignment="1">
      <alignment horizontal="center"/>
    </xf>
    <xf numFmtId="0" fontId="16" fillId="0" borderId="40" xfId="1" applyFont="1" applyBorder="1"/>
    <xf numFmtId="0" fontId="12" fillId="0" borderId="25" xfId="1" applyFont="1" applyBorder="1" applyAlignment="1"/>
    <xf numFmtId="0" fontId="16" fillId="0" borderId="25" xfId="1" applyFont="1" applyBorder="1"/>
    <xf numFmtId="0" fontId="16" fillId="0" borderId="25" xfId="1" applyFont="1" applyBorder="1" applyProtection="1">
      <protection locked="0"/>
    </xf>
    <xf numFmtId="0" fontId="21" fillId="0" borderId="25" xfId="1" applyFont="1" applyBorder="1" applyAlignment="1" applyProtection="1">
      <protection locked="0"/>
    </xf>
    <xf numFmtId="0" fontId="21" fillId="4" borderId="0" xfId="1" applyFont="1" applyFill="1" applyBorder="1" applyAlignment="1">
      <alignment horizontal="left"/>
    </xf>
    <xf numFmtId="0" fontId="3" fillId="4" borderId="0" xfId="1" applyFont="1" applyFill="1" applyBorder="1" applyAlignment="1" applyProtection="1">
      <alignment horizontal="left"/>
      <protection locked="0"/>
    </xf>
    <xf numFmtId="0" fontId="16" fillId="0" borderId="42" xfId="1" applyFont="1" applyBorder="1"/>
    <xf numFmtId="0" fontId="16" fillId="0" borderId="43" xfId="1" applyFont="1" applyBorder="1"/>
    <xf numFmtId="0" fontId="16" fillId="0" borderId="44" xfId="1" applyFont="1" applyBorder="1"/>
    <xf numFmtId="0" fontId="12" fillId="0" borderId="0" xfId="1" applyFont="1" applyBorder="1"/>
    <xf numFmtId="0" fontId="25" fillId="0" borderId="0" xfId="1" applyFont="1" applyBorder="1"/>
    <xf numFmtId="0" fontId="16" fillId="0" borderId="45" xfId="1" applyFont="1" applyBorder="1" applyAlignment="1">
      <alignment horizontal="center"/>
    </xf>
    <xf numFmtId="0" fontId="12" fillId="0" borderId="43" xfId="1" applyFont="1" applyBorder="1"/>
    <xf numFmtId="0" fontId="16" fillId="0" borderId="0" xfId="1" applyFont="1" applyBorder="1" applyAlignment="1"/>
    <xf numFmtId="0" fontId="16" fillId="0" borderId="15" xfId="1" applyFont="1" applyBorder="1"/>
    <xf numFmtId="0" fontId="20" fillId="0" borderId="25" xfId="1" applyFont="1" applyBorder="1"/>
    <xf numFmtId="0" fontId="3" fillId="0" borderId="0" xfId="1" applyFont="1" applyBorder="1"/>
    <xf numFmtId="0" fontId="10" fillId="2" borderId="25" xfId="0" applyFont="1" applyFill="1" applyBorder="1"/>
    <xf numFmtId="0" fontId="28" fillId="2" borderId="0" xfId="0" applyFont="1" applyFill="1"/>
    <xf numFmtId="0" fontId="2" fillId="2" borderId="0" xfId="1" applyFont="1" applyFill="1"/>
    <xf numFmtId="0" fontId="2" fillId="2" borderId="0" xfId="1" applyFont="1" applyFill="1" applyBorder="1"/>
    <xf numFmtId="0" fontId="2" fillId="0" borderId="25" xfId="1" applyFont="1" applyBorder="1"/>
    <xf numFmtId="0" fontId="3" fillId="0" borderId="0" xfId="1" applyFont="1" applyBorder="1" applyAlignment="1">
      <alignment horizontal="center"/>
    </xf>
    <xf numFmtId="0" fontId="2" fillId="0" borderId="0" xfId="1" applyFont="1"/>
    <xf numFmtId="0" fontId="0" fillId="2" borderId="0" xfId="0" applyFill="1"/>
    <xf numFmtId="0" fontId="11" fillId="2" borderId="0" xfId="1" applyFont="1" applyFill="1" applyBorder="1" applyAlignment="1">
      <alignment horizontal="right"/>
    </xf>
    <xf numFmtId="0" fontId="21" fillId="2" borderId="0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4" fillId="2" borderId="0" xfId="1" applyFont="1" applyFill="1" applyBorder="1"/>
    <xf numFmtId="0" fontId="5" fillId="2" borderId="0" xfId="1" applyFont="1" applyFill="1" applyBorder="1" applyAlignment="1">
      <alignment horizontal="center"/>
    </xf>
    <xf numFmtId="0" fontId="23" fillId="2" borderId="0" xfId="1" applyFont="1" applyFill="1" applyBorder="1"/>
    <xf numFmtId="0" fontId="23" fillId="2" borderId="25" xfId="1" applyFont="1" applyFill="1" applyBorder="1" applyAlignment="1">
      <alignment horizontal="center"/>
    </xf>
    <xf numFmtId="0" fontId="21" fillId="2" borderId="25" xfId="1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6" fillId="0" borderId="0" xfId="3" applyFont="1" applyAlignment="1"/>
    <xf numFmtId="0" fontId="16" fillId="0" borderId="0" xfId="3" applyFont="1" applyBorder="1" applyAlignment="1" applyProtection="1">
      <alignment horizontal="right"/>
      <protection locked="0"/>
    </xf>
    <xf numFmtId="0" fontId="31" fillId="2" borderId="13" xfId="0" applyFont="1" applyFill="1" applyBorder="1" applyAlignment="1">
      <alignment horizontal="right"/>
    </xf>
    <xf numFmtId="0" fontId="12" fillId="4" borderId="0" xfId="1" applyFont="1" applyFill="1" applyBorder="1" applyAlignment="1" applyProtection="1">
      <alignment horizontal="right"/>
    </xf>
    <xf numFmtId="0" fontId="12" fillId="4" borderId="25" xfId="1" applyFont="1" applyFill="1" applyBorder="1" applyAlignment="1" applyProtection="1">
      <alignment horizontal="left"/>
    </xf>
    <xf numFmtId="2" fontId="2" fillId="0" borderId="31" xfId="1" applyNumberFormat="1" applyFont="1" applyBorder="1" applyAlignment="1" applyProtection="1">
      <alignment wrapText="1"/>
      <protection locked="0"/>
    </xf>
    <xf numFmtId="2" fontId="2" fillId="0" borderId="0" xfId="1" applyNumberFormat="1" applyFont="1" applyAlignment="1">
      <alignment wrapText="1"/>
    </xf>
    <xf numFmtId="0" fontId="2" fillId="0" borderId="0" xfId="1" applyFont="1" applyAlignment="1">
      <alignment wrapText="1"/>
    </xf>
    <xf numFmtId="2" fontId="2" fillId="0" borderId="25" xfId="1" applyNumberFormat="1" applyFont="1" applyBorder="1" applyAlignment="1">
      <alignment wrapText="1"/>
    </xf>
    <xf numFmtId="0" fontId="16" fillId="4" borderId="25" xfId="1" quotePrefix="1" applyFont="1" applyFill="1" applyBorder="1" applyAlignment="1">
      <alignment horizontal="center"/>
    </xf>
    <xf numFmtId="2" fontId="16" fillId="4" borderId="25" xfId="1" applyNumberFormat="1" applyFont="1" applyFill="1" applyBorder="1" applyAlignment="1">
      <alignment wrapText="1"/>
    </xf>
    <xf numFmtId="0" fontId="16" fillId="4" borderId="25" xfId="1" applyFont="1" applyFill="1" applyBorder="1" applyAlignment="1"/>
    <xf numFmtId="2" fontId="16" fillId="4" borderId="25" xfId="2" applyNumberFormat="1" applyFont="1" applyFill="1" applyBorder="1" applyAlignment="1">
      <alignment wrapText="1"/>
    </xf>
    <xf numFmtId="43" fontId="16" fillId="4" borderId="25" xfId="2" applyFont="1" applyFill="1" applyBorder="1" applyAlignment="1"/>
    <xf numFmtId="2" fontId="12" fillId="4" borderId="25" xfId="1" applyNumberFormat="1" applyFont="1" applyFill="1" applyBorder="1" applyAlignment="1">
      <alignment horizontal="center" wrapText="1"/>
    </xf>
    <xf numFmtId="0" fontId="16" fillId="4" borderId="25" xfId="1" applyFont="1" applyFill="1" applyBorder="1" applyAlignment="1">
      <alignment horizontal="center"/>
    </xf>
    <xf numFmtId="0" fontId="2" fillId="0" borderId="25" xfId="1" applyFont="1" applyBorder="1" applyAlignment="1">
      <alignment horizontal="right"/>
    </xf>
    <xf numFmtId="0" fontId="32" fillId="6" borderId="13" xfId="0" applyFont="1" applyFill="1" applyBorder="1"/>
    <xf numFmtId="169" fontId="31" fillId="10" borderId="13" xfId="0" applyNumberFormat="1" applyFont="1" applyFill="1" applyBorder="1" applyAlignment="1">
      <alignment horizontal="left"/>
    </xf>
    <xf numFmtId="0" fontId="2" fillId="0" borderId="0" xfId="1" applyFont="1" applyBorder="1" applyAlignment="1">
      <alignment wrapText="1"/>
    </xf>
    <xf numFmtId="0" fontId="10" fillId="2" borderId="0" xfId="0" applyFont="1" applyFill="1" applyAlignment="1">
      <alignment wrapText="1"/>
    </xf>
    <xf numFmtId="0" fontId="2" fillId="4" borderId="0" xfId="1" applyFont="1" applyFill="1" applyAlignment="1">
      <alignment wrapText="1"/>
    </xf>
    <xf numFmtId="167" fontId="2" fillId="5" borderId="12" xfId="1" applyNumberFormat="1" applyFont="1" applyFill="1" applyBorder="1" applyAlignment="1" applyProtection="1">
      <alignment wrapText="1"/>
      <protection locked="0"/>
    </xf>
    <xf numFmtId="39" fontId="2" fillId="5" borderId="39" xfId="1" applyNumberFormat="1" applyFont="1" applyFill="1" applyBorder="1" applyAlignment="1" applyProtection="1">
      <alignment wrapText="1"/>
      <protection locked="0"/>
    </xf>
    <xf numFmtId="4" fontId="2" fillId="5" borderId="12" xfId="2" applyNumberFormat="1" applyFont="1" applyFill="1" applyBorder="1" applyAlignment="1" applyProtection="1">
      <alignment wrapText="1"/>
      <protection locked="0"/>
    </xf>
    <xf numFmtId="4" fontId="16" fillId="0" borderId="0" xfId="2" applyNumberFormat="1" applyFont="1"/>
    <xf numFmtId="4" fontId="16" fillId="0" borderId="0" xfId="2" applyNumberFormat="1" applyFont="1" applyBorder="1"/>
    <xf numFmtId="4" fontId="24" fillId="4" borderId="0" xfId="1" applyNumberFormat="1" applyFont="1" applyFill="1" applyBorder="1" applyAlignment="1">
      <alignment horizontal="center"/>
    </xf>
    <xf numFmtId="4" fontId="12" fillId="0" borderId="0" xfId="1" applyNumberFormat="1" applyFont="1" applyBorder="1" applyAlignment="1">
      <alignment horizontal="center" vertical="center"/>
    </xf>
    <xf numFmtId="4" fontId="16" fillId="0" borderId="43" xfId="2" applyNumberFormat="1" applyFont="1" applyBorder="1"/>
    <xf numFmtId="4" fontId="16" fillId="0" borderId="0" xfId="2" applyNumberFormat="1" applyFont="1" applyBorder="1" applyProtection="1">
      <protection locked="0"/>
    </xf>
    <xf numFmtId="4" fontId="16" fillId="0" borderId="45" xfId="1" applyNumberFormat="1" applyFont="1" applyBorder="1" applyAlignment="1" applyProtection="1">
      <alignment horizontal="center"/>
      <protection locked="0"/>
    </xf>
    <xf numFmtId="4" fontId="16" fillId="0" borderId="0" xfId="1" applyNumberFormat="1" applyFont="1" applyBorder="1" applyProtection="1">
      <protection locked="0"/>
    </xf>
    <xf numFmtId="4" fontId="16" fillId="0" borderId="0" xfId="1" applyNumberFormat="1" applyFont="1" applyBorder="1" applyAlignment="1">
      <alignment horizontal="center"/>
    </xf>
    <xf numFmtId="0" fontId="3" fillId="4" borderId="0" xfId="1" applyFont="1" applyFill="1" applyBorder="1" applyAlignment="1">
      <alignment horizontal="right"/>
    </xf>
    <xf numFmtId="0" fontId="12" fillId="4" borderId="0" xfId="1" applyFont="1" applyFill="1" applyBorder="1" applyAlignment="1">
      <alignment wrapText="1"/>
    </xf>
    <xf numFmtId="1" fontId="16" fillId="0" borderId="0" xfId="1" applyNumberFormat="1" applyFont="1" applyFill="1" applyBorder="1" applyAlignment="1" applyProtection="1">
      <alignment wrapText="1"/>
      <protection locked="0"/>
    </xf>
    <xf numFmtId="0" fontId="12" fillId="0" borderId="0" xfId="1" applyFont="1" applyBorder="1" applyAlignment="1">
      <alignment wrapText="1"/>
    </xf>
    <xf numFmtId="15" fontId="22" fillId="0" borderId="0" xfId="1" applyNumberFormat="1" applyFont="1" applyBorder="1" applyAlignment="1"/>
    <xf numFmtId="15" fontId="20" fillId="0" borderId="0" xfId="1" applyNumberFormat="1" applyFont="1" applyBorder="1" applyAlignment="1"/>
    <xf numFmtId="15" fontId="20" fillId="0" borderId="0" xfId="1" applyNumberFormat="1" applyFont="1" applyFill="1" applyBorder="1" applyAlignment="1"/>
    <xf numFmtId="15" fontId="22" fillId="0" borderId="0" xfId="1" applyNumberFormat="1" applyFont="1"/>
    <xf numFmtId="15" fontId="22" fillId="0" borderId="0" xfId="1" applyNumberFormat="1" applyFont="1" applyBorder="1"/>
    <xf numFmtId="49" fontId="14" fillId="0" borderId="14" xfId="1" applyNumberFormat="1" applyFont="1" applyBorder="1" applyAlignment="1" applyProtection="1">
      <alignment wrapText="1"/>
      <protection locked="0"/>
    </xf>
    <xf numFmtId="49" fontId="14" fillId="0" borderId="15" xfId="1" applyNumberFormat="1" applyFont="1" applyBorder="1" applyAlignment="1" applyProtection="1">
      <alignment wrapText="1"/>
      <protection locked="0"/>
    </xf>
    <xf numFmtId="49" fontId="14" fillId="2" borderId="14" xfId="1" applyNumberFormat="1" applyFont="1" applyFill="1" applyBorder="1" applyAlignment="1" applyProtection="1">
      <alignment wrapText="1"/>
      <protection locked="0"/>
    </xf>
    <xf numFmtId="0" fontId="15" fillId="0" borderId="16" xfId="1" applyFont="1" applyBorder="1" applyAlignment="1" applyProtection="1">
      <alignment wrapText="1"/>
      <protection locked="0"/>
    </xf>
    <xf numFmtId="43" fontId="15" fillId="0" borderId="14" xfId="2" applyFont="1" applyBorder="1" applyAlignment="1" applyProtection="1">
      <alignment wrapText="1"/>
      <protection locked="0"/>
    </xf>
    <xf numFmtId="49" fontId="14" fillId="0" borderId="13" xfId="1" applyNumberFormat="1" applyFont="1" applyBorder="1" applyAlignment="1" applyProtection="1">
      <alignment wrapText="1"/>
      <protection locked="0"/>
    </xf>
    <xf numFmtId="49" fontId="14" fillId="0" borderId="20" xfId="1" applyNumberFormat="1" applyFont="1" applyBorder="1" applyAlignment="1" applyProtection="1">
      <alignment wrapText="1"/>
      <protection locked="0"/>
    </xf>
    <xf numFmtId="49" fontId="14" fillId="2" borderId="13" xfId="1" applyNumberFormat="1" applyFont="1" applyFill="1" applyBorder="1" applyAlignment="1" applyProtection="1">
      <alignment wrapText="1"/>
      <protection locked="0"/>
    </xf>
    <xf numFmtId="0" fontId="15" fillId="0" borderId="21" xfId="1" applyFont="1" applyBorder="1" applyAlignment="1" applyProtection="1">
      <alignment wrapText="1"/>
      <protection locked="0"/>
    </xf>
    <xf numFmtId="0" fontId="15" fillId="0" borderId="21" xfId="1" applyFont="1" applyFill="1" applyBorder="1" applyAlignment="1" applyProtection="1">
      <alignment wrapText="1"/>
      <protection locked="0"/>
    </xf>
    <xf numFmtId="0" fontId="15" fillId="0" borderId="13" xfId="1" applyFont="1" applyBorder="1" applyAlignment="1" applyProtection="1">
      <alignment wrapText="1"/>
      <protection locked="0"/>
    </xf>
    <xf numFmtId="0" fontId="15" fillId="2" borderId="13" xfId="1" applyFont="1" applyFill="1" applyBorder="1" applyAlignment="1" applyProtection="1">
      <alignment wrapText="1"/>
      <protection locked="0"/>
    </xf>
    <xf numFmtId="0" fontId="2" fillId="0" borderId="0" xfId="1" applyFont="1" applyFill="1" applyBorder="1" applyAlignment="1">
      <alignment wrapText="1"/>
    </xf>
    <xf numFmtId="0" fontId="2" fillId="0" borderId="33" xfId="1" applyFont="1" applyBorder="1" applyAlignment="1" applyProtection="1">
      <alignment wrapText="1"/>
      <protection locked="0"/>
    </xf>
    <xf numFmtId="0" fontId="21" fillId="0" borderId="0" xfId="1" applyFont="1" applyBorder="1" applyAlignment="1">
      <alignment wrapText="1"/>
    </xf>
    <xf numFmtId="0" fontId="12" fillId="4" borderId="0" xfId="1" applyFont="1" applyFill="1" applyBorder="1" applyAlignment="1" applyProtection="1">
      <alignment wrapText="1"/>
    </xf>
    <xf numFmtId="43" fontId="14" fillId="0" borderId="14" xfId="2" applyFont="1" applyBorder="1" applyAlignment="1" applyProtection="1">
      <alignment horizontal="right"/>
      <protection locked="0"/>
    </xf>
    <xf numFmtId="0" fontId="7" fillId="0" borderId="0" xfId="0" applyFont="1" applyBorder="1" applyAlignment="1">
      <alignment wrapText="1"/>
    </xf>
    <xf numFmtId="0" fontId="2" fillId="2" borderId="0" xfId="1" applyFont="1" applyFill="1" applyAlignment="1">
      <alignment wrapText="1"/>
    </xf>
    <xf numFmtId="0" fontId="23" fillId="2" borderId="25" xfId="1" applyFont="1" applyFill="1" applyBorder="1" applyAlignment="1">
      <alignment wrapText="1"/>
    </xf>
    <xf numFmtId="43" fontId="15" fillId="0" borderId="19" xfId="2" applyFont="1" applyBorder="1" applyAlignment="1" applyProtection="1">
      <alignment wrapText="1"/>
      <protection locked="0"/>
    </xf>
    <xf numFmtId="0" fontId="0" fillId="0" borderId="0" xfId="0" applyFill="1"/>
    <xf numFmtId="0" fontId="2" fillId="0" borderId="0" xfId="3" applyFont="1" applyFill="1"/>
    <xf numFmtId="170" fontId="0" fillId="0" borderId="0" xfId="0" applyNumberFormat="1"/>
    <xf numFmtId="170" fontId="2" fillId="0" borderId="0" xfId="3" applyNumberFormat="1" applyFont="1"/>
    <xf numFmtId="0" fontId="0" fillId="0" borderId="0" xfId="0" applyBorder="1"/>
    <xf numFmtId="4" fontId="2" fillId="2" borderId="0" xfId="1" applyNumberFormat="1" applyFont="1" applyFill="1"/>
    <xf numFmtId="0" fontId="0" fillId="2" borderId="0" xfId="0" applyFill="1" applyAlignment="1">
      <alignment horizontal="center"/>
    </xf>
    <xf numFmtId="0" fontId="36" fillId="0" borderId="0" xfId="0" applyFont="1"/>
    <xf numFmtId="0" fontId="33" fillId="0" borderId="0" xfId="0" applyFont="1" applyAlignment="1">
      <alignment horizontal="center"/>
    </xf>
    <xf numFmtId="0" fontId="34" fillId="2" borderId="0" xfId="3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4" fillId="2" borderId="0" xfId="1" applyFont="1" applyFill="1" applyAlignment="1">
      <alignment horizontal="center"/>
    </xf>
    <xf numFmtId="0" fontId="12" fillId="2" borderId="0" xfId="1" applyFont="1" applyFill="1" applyBorder="1" applyAlignment="1"/>
    <xf numFmtId="0" fontId="22" fillId="0" borderId="0" xfId="1" applyFont="1" applyBorder="1"/>
    <xf numFmtId="0" fontId="22" fillId="2" borderId="0" xfId="1" applyFont="1" applyFill="1" applyBorder="1"/>
    <xf numFmtId="0" fontId="36" fillId="2" borderId="0" xfId="0" applyFont="1" applyFill="1" applyBorder="1"/>
    <xf numFmtId="0" fontId="34" fillId="2" borderId="0" xfId="3" applyFont="1" applyFill="1" applyAlignment="1">
      <alignment horizontal="center" wrapText="1"/>
    </xf>
    <xf numFmtId="0" fontId="10" fillId="0" borderId="0" xfId="0" applyFont="1" applyFill="1"/>
    <xf numFmtId="0" fontId="28" fillId="0" borderId="0" xfId="0" applyFont="1" applyFill="1"/>
    <xf numFmtId="0" fontId="10" fillId="0" borderId="0" xfId="0" applyFont="1" applyFill="1" applyAlignment="1">
      <alignment wrapText="1"/>
    </xf>
    <xf numFmtId="0" fontId="34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2" fillId="0" borderId="0" xfId="1" applyFont="1" applyFill="1" applyBorder="1"/>
    <xf numFmtId="0" fontId="2" fillId="2" borderId="0" xfId="1" applyFont="1" applyFill="1" applyBorder="1" applyAlignment="1">
      <alignment wrapText="1"/>
    </xf>
    <xf numFmtId="49" fontId="32" fillId="7" borderId="13" xfId="0" applyNumberFormat="1" applyFont="1" applyFill="1" applyBorder="1"/>
    <xf numFmtId="49" fontId="32" fillId="3" borderId="13" xfId="0" applyNumberFormat="1" applyFont="1" applyFill="1" applyBorder="1" applyAlignment="1">
      <alignment horizontal="left"/>
    </xf>
    <xf numFmtId="49" fontId="31" fillId="8" borderId="13" xfId="0" applyNumberFormat="1" applyFont="1" applyFill="1" applyBorder="1" applyAlignment="1">
      <alignment horizontal="left"/>
    </xf>
    <xf numFmtId="49" fontId="31" fillId="9" borderId="13" xfId="0" applyNumberFormat="1" applyFont="1" applyFill="1" applyBorder="1" applyAlignment="1">
      <alignment horizontal="left"/>
    </xf>
    <xf numFmtId="0" fontId="23" fillId="2" borderId="0" xfId="1" applyFont="1" applyFill="1" applyBorder="1" applyAlignment="1">
      <alignment wrapText="1"/>
    </xf>
    <xf numFmtId="0" fontId="21" fillId="2" borderId="25" xfId="1" applyFont="1" applyFill="1" applyBorder="1" applyAlignment="1">
      <alignment horizontal="right" wrapText="1"/>
    </xf>
    <xf numFmtId="43" fontId="15" fillId="0" borderId="75" xfId="2" applyFont="1" applyBorder="1" applyAlignment="1" applyProtection="1">
      <alignment horizontal="right"/>
      <protection locked="0"/>
    </xf>
    <xf numFmtId="43" fontId="15" fillId="0" borderId="74" xfId="2" applyFont="1" applyBorder="1" applyAlignment="1" applyProtection="1">
      <alignment horizontal="right"/>
      <protection locked="0"/>
    </xf>
    <xf numFmtId="4" fontId="12" fillId="11" borderId="0" xfId="2" applyNumberFormat="1" applyFont="1" applyFill="1" applyBorder="1" applyAlignment="1">
      <alignment horizontal="center"/>
    </xf>
    <xf numFmtId="4" fontId="21" fillId="13" borderId="8" xfId="1" applyNumberFormat="1" applyFont="1" applyFill="1" applyBorder="1" applyAlignment="1" applyProtection="1">
      <alignment horizontal="right"/>
    </xf>
    <xf numFmtId="4" fontId="21" fillId="13" borderId="3" xfId="1" applyNumberFormat="1" applyFont="1" applyFill="1" applyBorder="1" applyAlignment="1" applyProtection="1">
      <alignment horizontal="right"/>
    </xf>
    <xf numFmtId="4" fontId="21" fillId="13" borderId="5" xfId="1" applyNumberFormat="1" applyFont="1" applyFill="1" applyBorder="1" applyAlignment="1" applyProtection="1">
      <alignment horizontal="right"/>
    </xf>
    <xf numFmtId="4" fontId="21" fillId="13" borderId="6" xfId="1" applyNumberFormat="1" applyFont="1" applyFill="1" applyBorder="1" applyAlignment="1" applyProtection="1">
      <alignment horizontal="right"/>
    </xf>
    <xf numFmtId="0" fontId="15" fillId="11" borderId="1" xfId="1" applyFont="1" applyFill="1" applyBorder="1"/>
    <xf numFmtId="0" fontId="15" fillId="11" borderId="1" xfId="1" applyFont="1" applyFill="1" applyBorder="1" applyAlignment="1">
      <alignment horizontal="center"/>
    </xf>
    <xf numFmtId="0" fontId="15" fillId="11" borderId="8" xfId="1" applyFont="1" applyFill="1" applyBorder="1" applyAlignment="1">
      <alignment horizontal="center"/>
    </xf>
    <xf numFmtId="0" fontId="15" fillId="11" borderId="6" xfId="1" applyFont="1" applyFill="1" applyBorder="1" applyAlignment="1">
      <alignment horizontal="center"/>
    </xf>
    <xf numFmtId="0" fontId="13" fillId="11" borderId="7" xfId="1" applyFont="1" applyFill="1" applyBorder="1" applyAlignment="1">
      <alignment horizontal="center"/>
    </xf>
    <xf numFmtId="0" fontId="13" fillId="11" borderId="8" xfId="1" applyFont="1" applyFill="1" applyBorder="1" applyAlignment="1">
      <alignment horizontal="center"/>
    </xf>
    <xf numFmtId="4" fontId="13" fillId="11" borderId="6" xfId="1" applyNumberFormat="1" applyFont="1" applyFill="1" applyBorder="1" applyAlignment="1">
      <alignment wrapText="1"/>
    </xf>
    <xf numFmtId="0" fontId="15" fillId="11" borderId="8" xfId="1" applyFont="1" applyFill="1" applyBorder="1"/>
    <xf numFmtId="4" fontId="13" fillId="11" borderId="9" xfId="1" applyNumberFormat="1" applyFont="1" applyFill="1" applyBorder="1"/>
    <xf numFmtId="4" fontId="13" fillId="11" borderId="9" xfId="1" applyNumberFormat="1" applyFont="1" applyFill="1" applyBorder="1" applyAlignment="1">
      <alignment wrapText="1"/>
    </xf>
    <xf numFmtId="0" fontId="15" fillId="11" borderId="20" xfId="1" applyFont="1" applyFill="1" applyBorder="1" applyProtection="1">
      <protection locked="0"/>
    </xf>
    <xf numFmtId="0" fontId="15" fillId="11" borderId="27" xfId="1" applyFont="1" applyFill="1" applyBorder="1" applyAlignment="1" applyProtection="1">
      <alignment horizontal="center"/>
      <protection locked="0"/>
    </xf>
    <xf numFmtId="0" fontId="15" fillId="11" borderId="27" xfId="1" applyFont="1" applyFill="1" applyBorder="1" applyProtection="1">
      <protection locked="0"/>
    </xf>
    <xf numFmtId="0" fontId="13" fillId="11" borderId="27" xfId="1" applyFont="1" applyFill="1" applyBorder="1" applyAlignment="1" applyProtection="1">
      <protection locked="0"/>
    </xf>
    <xf numFmtId="0" fontId="13" fillId="11" borderId="27" xfId="1" applyFont="1" applyFill="1" applyBorder="1" applyAlignment="1" applyProtection="1">
      <alignment horizontal="center"/>
      <protection locked="0"/>
    </xf>
    <xf numFmtId="0" fontId="13" fillId="11" borderId="21" xfId="1" applyFont="1" applyFill="1" applyBorder="1" applyAlignment="1" applyProtection="1">
      <alignment horizontal="center"/>
      <protection locked="0"/>
    </xf>
    <xf numFmtId="39" fontId="13" fillId="11" borderId="13" xfId="2" applyNumberFormat="1" applyFont="1" applyFill="1" applyBorder="1" applyProtection="1">
      <protection locked="0"/>
    </xf>
    <xf numFmtId="0" fontId="2" fillId="0" borderId="57" xfId="1" applyFont="1" applyBorder="1" applyAlignment="1" applyProtection="1">
      <alignment horizontal="right" vertical="justify"/>
      <protection locked="0"/>
    </xf>
    <xf numFmtId="0" fontId="2" fillId="0" borderId="49" xfId="1" applyFont="1" applyBorder="1" applyAlignment="1" applyProtection="1">
      <alignment wrapText="1"/>
      <protection locked="0"/>
    </xf>
    <xf numFmtId="0" fontId="2" fillId="0" borderId="49" xfId="1" applyFont="1" applyBorder="1" applyAlignment="1" applyProtection="1">
      <alignment horizontal="right" vertical="justify"/>
      <protection locked="0"/>
    </xf>
    <xf numFmtId="0" fontId="2" fillId="0" borderId="49" xfId="1" applyFont="1" applyBorder="1" applyAlignment="1" applyProtection="1">
      <alignment horizontal="center"/>
      <protection locked="0"/>
    </xf>
    <xf numFmtId="39" fontId="2" fillId="0" borderId="49" xfId="1" applyNumberFormat="1" applyFont="1" applyBorder="1" applyAlignment="1" applyProtection="1">
      <alignment horizontal="right"/>
      <protection locked="0"/>
    </xf>
    <xf numFmtId="2" fontId="2" fillId="0" borderId="49" xfId="1" applyNumberFormat="1" applyFont="1" applyBorder="1" applyAlignment="1" applyProtection="1">
      <alignment wrapText="1"/>
      <protection locked="0"/>
    </xf>
    <xf numFmtId="39" fontId="13" fillId="11" borderId="13" xfId="2" applyNumberFormat="1" applyFont="1" applyFill="1" applyBorder="1" applyAlignment="1" applyProtection="1">
      <alignment horizontal="right"/>
      <protection locked="0"/>
    </xf>
    <xf numFmtId="43" fontId="14" fillId="0" borderId="16" xfId="2" applyFont="1" applyBorder="1" applyAlignment="1">
      <alignment wrapText="1"/>
    </xf>
    <xf numFmtId="43" fontId="14" fillId="0" borderId="21" xfId="2" applyFont="1" applyBorder="1" applyAlignment="1">
      <alignment wrapText="1"/>
    </xf>
    <xf numFmtId="43" fontId="15" fillId="0" borderId="21" xfId="2" applyFont="1" applyBorder="1" applyAlignment="1">
      <alignment wrapText="1"/>
    </xf>
    <xf numFmtId="172" fontId="31" fillId="14" borderId="13" xfId="0" applyNumberFormat="1" applyFont="1" applyFill="1" applyBorder="1" applyAlignment="1">
      <alignment horizontal="left"/>
    </xf>
    <xf numFmtId="0" fontId="32" fillId="2" borderId="0" xfId="0" applyFont="1" applyFill="1" applyBorder="1" applyAlignment="1">
      <alignment wrapText="1"/>
    </xf>
    <xf numFmtId="0" fontId="2" fillId="0" borderId="0" xfId="1" applyFont="1" applyBorder="1" applyProtection="1">
      <protection locked="0"/>
    </xf>
    <xf numFmtId="0" fontId="12" fillId="4" borderId="0" xfId="11" applyFont="1" applyFill="1" applyBorder="1" applyAlignment="1" applyProtection="1">
      <alignment horizontal="right"/>
      <protection locked="0"/>
    </xf>
    <xf numFmtId="0" fontId="12" fillId="4" borderId="0" xfId="11" applyFont="1" applyFill="1" applyBorder="1"/>
    <xf numFmtId="0" fontId="7" fillId="4" borderId="0" xfId="11" applyFont="1" applyFill="1" applyBorder="1" applyAlignment="1">
      <alignment horizontal="right"/>
    </xf>
    <xf numFmtId="0" fontId="7" fillId="4" borderId="0" xfId="11" applyFont="1" applyFill="1" applyBorder="1" applyAlignment="1">
      <alignment horizontal="center"/>
    </xf>
    <xf numFmtId="0" fontId="2" fillId="4" borderId="0" xfId="11" applyFont="1" applyFill="1" applyBorder="1" applyAlignment="1"/>
    <xf numFmtId="0" fontId="7" fillId="4" borderId="0" xfId="11" applyFont="1" applyFill="1" applyBorder="1" applyAlignment="1" applyProtection="1">
      <protection locked="0"/>
    </xf>
    <xf numFmtId="0" fontId="8" fillId="4" borderId="0" xfId="11" applyFont="1" applyFill="1" applyBorder="1" applyAlignment="1" applyProtection="1">
      <protection locked="0"/>
    </xf>
    <xf numFmtId="0" fontId="2" fillId="4" borderId="0" xfId="11" applyFont="1" applyFill="1" applyBorder="1" applyProtection="1">
      <protection locked="0"/>
    </xf>
    <xf numFmtId="0" fontId="2" fillId="4" borderId="0" xfId="11" applyFont="1" applyFill="1" applyBorder="1" applyAlignment="1" applyProtection="1">
      <alignment horizontal="center"/>
      <protection locked="0"/>
    </xf>
    <xf numFmtId="0" fontId="13" fillId="4" borderId="0" xfId="11" applyFont="1" applyFill="1" applyBorder="1" applyAlignment="1" applyProtection="1">
      <alignment horizontal="center"/>
      <protection locked="0"/>
    </xf>
    <xf numFmtId="0" fontId="13" fillId="4" borderId="0" xfId="11" applyFont="1" applyFill="1" applyBorder="1" applyAlignment="1"/>
    <xf numFmtId="0" fontId="12" fillId="4" borderId="0" xfId="11" applyFont="1" applyFill="1" applyBorder="1" applyAlignment="1">
      <alignment vertical="center" wrapText="1"/>
    </xf>
    <xf numFmtId="0" fontId="3" fillId="4" borderId="0" xfId="11" applyFont="1" applyFill="1" applyBorder="1" applyAlignment="1"/>
    <xf numFmtId="0" fontId="3" fillId="4" borderId="0" xfId="11" applyFont="1" applyFill="1" applyBorder="1" applyAlignment="1">
      <alignment horizontal="center"/>
    </xf>
    <xf numFmtId="0" fontId="2" fillId="4" borderId="0" xfId="11" applyFont="1" applyFill="1" applyBorder="1" applyAlignment="1">
      <alignment horizontal="center"/>
    </xf>
    <xf numFmtId="0" fontId="2" fillId="4" borderId="0" xfId="11" applyFont="1" applyFill="1" applyBorder="1"/>
    <xf numFmtId="166" fontId="15" fillId="0" borderId="12" xfId="11" applyNumberFormat="1" applyFont="1" applyFill="1" applyBorder="1" applyAlignment="1">
      <alignment horizontal="center"/>
    </xf>
    <xf numFmtId="39" fontId="15" fillId="0" borderId="22" xfId="12" applyNumberFormat="1" applyFont="1" applyFill="1" applyBorder="1" applyAlignment="1"/>
    <xf numFmtId="166" fontId="15" fillId="4" borderId="12" xfId="11" applyNumberFormat="1" applyFont="1" applyFill="1" applyBorder="1" applyAlignment="1">
      <alignment horizontal="center"/>
    </xf>
    <xf numFmtId="39" fontId="15" fillId="4" borderId="22" xfId="12" applyNumberFormat="1" applyFont="1" applyFill="1" applyBorder="1" applyAlignment="1"/>
    <xf numFmtId="166" fontId="15" fillId="4" borderId="87" xfId="11" applyNumberFormat="1" applyFont="1" applyFill="1" applyBorder="1" applyAlignment="1">
      <alignment horizontal="center"/>
    </xf>
    <xf numFmtId="166" fontId="15" fillId="4" borderId="81" xfId="11" applyNumberFormat="1" applyFont="1" applyFill="1" applyBorder="1" applyAlignment="1">
      <alignment horizontal="center"/>
    </xf>
    <xf numFmtId="165" fontId="15" fillId="4" borderId="81" xfId="11" applyNumberFormat="1" applyFont="1" applyFill="1" applyBorder="1" applyAlignment="1">
      <alignment horizontal="center"/>
    </xf>
    <xf numFmtId="0" fontId="13" fillId="4" borderId="86" xfId="11" applyFont="1" applyFill="1" applyBorder="1" applyAlignment="1">
      <alignment horizontal="center" vertical="center"/>
    </xf>
    <xf numFmtId="0" fontId="15" fillId="4" borderId="81" xfId="11" applyFont="1" applyFill="1" applyBorder="1" applyAlignment="1">
      <alignment horizontal="center"/>
    </xf>
    <xf numFmtId="39" fontId="15" fillId="4" borderId="81" xfId="12" applyNumberFormat="1" applyFont="1" applyFill="1" applyBorder="1" applyAlignment="1"/>
    <xf numFmtId="39" fontId="15" fillId="4" borderId="86" xfId="12" applyNumberFormat="1" applyFont="1" applyFill="1" applyBorder="1" applyAlignment="1"/>
    <xf numFmtId="39" fontId="15" fillId="0" borderId="81" xfId="12" applyNumberFormat="1" applyFont="1" applyFill="1" applyBorder="1" applyAlignment="1"/>
    <xf numFmtId="43" fontId="13" fillId="4" borderId="86" xfId="12" applyFont="1" applyFill="1" applyBorder="1" applyAlignment="1">
      <alignment horizontal="center" vertical="center"/>
    </xf>
    <xf numFmtId="43" fontId="13" fillId="4" borderId="81" xfId="12" applyFont="1" applyFill="1" applyBorder="1" applyAlignment="1">
      <alignment horizontal="center" vertical="center"/>
    </xf>
    <xf numFmtId="39" fontId="15" fillId="4" borderId="88" xfId="12" applyNumberFormat="1" applyFont="1" applyFill="1" applyBorder="1" applyAlignment="1"/>
    <xf numFmtId="39" fontId="15" fillId="0" borderId="81" xfId="12" applyNumberFormat="1" applyFont="1" applyFill="1" applyBorder="1" applyAlignment="1">
      <alignment horizontal="right"/>
    </xf>
    <xf numFmtId="49" fontId="15" fillId="4" borderId="88" xfId="12" applyNumberFormat="1" applyFont="1" applyFill="1" applyBorder="1" applyAlignment="1">
      <alignment horizontal="center"/>
    </xf>
    <xf numFmtId="39" fontId="15" fillId="4" borderId="83" xfId="12" applyNumberFormat="1" applyFont="1" applyFill="1" applyBorder="1" applyAlignment="1"/>
    <xf numFmtId="39" fontId="13" fillId="16" borderId="92" xfId="12" applyNumberFormat="1" applyFont="1" applyFill="1" applyBorder="1" applyAlignment="1">
      <alignment horizontal="right"/>
    </xf>
    <xf numFmtId="39" fontId="13" fillId="16" borderId="92" xfId="12" applyNumberFormat="1" applyFont="1" applyFill="1" applyBorder="1" applyAlignment="1">
      <alignment horizontal="right" vertical="center"/>
    </xf>
    <xf numFmtId="39" fontId="13" fillId="16" borderId="48" xfId="12" applyNumberFormat="1" applyFont="1" applyFill="1" applyBorder="1" applyAlignment="1">
      <alignment horizontal="right" vertical="center"/>
    </xf>
    <xf numFmtId="39" fontId="13" fillId="16" borderId="47" xfId="12" applyNumberFormat="1" applyFont="1" applyFill="1" applyBorder="1" applyAlignment="1">
      <alignment horizontal="right"/>
    </xf>
    <xf numFmtId="39" fontId="13" fillId="16" borderId="46" xfId="12" applyNumberFormat="1" applyFont="1" applyFill="1" applyBorder="1" applyAlignment="1">
      <alignment horizontal="right"/>
    </xf>
    <xf numFmtId="39" fontId="13" fillId="16" borderId="93" xfId="12" applyNumberFormat="1" applyFont="1" applyFill="1" applyBorder="1" applyAlignment="1">
      <alignment horizontal="right"/>
    </xf>
    <xf numFmtId="39" fontId="13" fillId="16" borderId="94" xfId="12" applyNumberFormat="1" applyFont="1" applyFill="1" applyBorder="1" applyAlignment="1">
      <alignment horizontal="right"/>
    </xf>
    <xf numFmtId="0" fontId="3" fillId="2" borderId="43" xfId="11" applyFont="1" applyFill="1" applyBorder="1" applyAlignment="1">
      <alignment horizontal="center"/>
    </xf>
    <xf numFmtId="0" fontId="3" fillId="0" borderId="0" xfId="1" applyFont="1" applyBorder="1" applyAlignment="1">
      <alignment horizontal="right"/>
    </xf>
    <xf numFmtId="0" fontId="2" fillId="0" borderId="13" xfId="1" applyFont="1" applyBorder="1" applyAlignment="1" applyProtection="1">
      <protection locked="0"/>
    </xf>
    <xf numFmtId="0" fontId="2" fillId="0" borderId="0" xfId="1" applyFont="1" applyBorder="1" applyAlignment="1" applyProtection="1">
      <protection locked="0"/>
    </xf>
    <xf numFmtId="173" fontId="31" fillId="2" borderId="0" xfId="0" applyNumberFormat="1" applyFont="1" applyFill="1" applyBorder="1" applyAlignment="1">
      <alignment horizontal="right"/>
    </xf>
    <xf numFmtId="0" fontId="46" fillId="2" borderId="0" xfId="1" applyFont="1" applyFill="1" applyBorder="1" applyAlignment="1">
      <alignment horizontal="center"/>
    </xf>
    <xf numFmtId="170" fontId="44" fillId="2" borderId="0" xfId="0" applyNumberFormat="1" applyFont="1" applyFill="1" applyBorder="1" applyAlignment="1">
      <alignment horizontal="center"/>
    </xf>
    <xf numFmtId="0" fontId="44" fillId="2" borderId="0" xfId="0" applyFont="1" applyFill="1" applyBorder="1" applyAlignment="1">
      <alignment horizontal="center"/>
    </xf>
    <xf numFmtId="0" fontId="46" fillId="0" borderId="0" xfId="1" applyFont="1" applyFill="1" applyBorder="1" applyAlignment="1">
      <alignment horizontal="center"/>
    </xf>
    <xf numFmtId="43" fontId="15" fillId="0" borderId="16" xfId="2" applyFont="1" applyBorder="1" applyAlignment="1" applyProtection="1">
      <alignment wrapText="1"/>
      <protection locked="0"/>
    </xf>
    <xf numFmtId="4" fontId="11" fillId="2" borderId="0" xfId="1" applyNumberFormat="1" applyFont="1" applyFill="1" applyBorder="1"/>
    <xf numFmtId="0" fontId="2" fillId="0" borderId="0" xfId="15" applyFont="1" applyBorder="1" applyAlignment="1"/>
    <xf numFmtId="0" fontId="30" fillId="0" borderId="0" xfId="15" applyFont="1" applyBorder="1" applyAlignment="1">
      <alignment horizontal="center"/>
    </xf>
    <xf numFmtId="1" fontId="16" fillId="0" borderId="0" xfId="15" applyNumberFormat="1" applyFont="1" applyFill="1" applyBorder="1" applyAlignment="1" applyProtection="1">
      <alignment horizontal="left"/>
      <protection locked="0"/>
    </xf>
    <xf numFmtId="1" fontId="16" fillId="0" borderId="0" xfId="15" applyNumberFormat="1" applyFont="1" applyFill="1" applyBorder="1" applyAlignment="1">
      <alignment horizontal="left"/>
    </xf>
    <xf numFmtId="0" fontId="12" fillId="0" borderId="0" xfId="15" applyFont="1" applyFill="1" applyBorder="1" applyAlignment="1">
      <alignment horizontal="left"/>
    </xf>
    <xf numFmtId="0" fontId="2" fillId="0" borderId="0" xfId="20" applyFont="1"/>
    <xf numFmtId="0" fontId="2" fillId="0" borderId="0" xfId="20" applyFont="1" applyBorder="1"/>
    <xf numFmtId="0" fontId="12" fillId="0" borderId="0" xfId="20" applyFont="1" applyBorder="1" applyAlignment="1">
      <alignment horizontal="left"/>
    </xf>
    <xf numFmtId="0" fontId="12" fillId="0" borderId="0" xfId="20" applyFont="1" applyBorder="1" applyAlignment="1"/>
    <xf numFmtId="0" fontId="2" fillId="0" borderId="0" xfId="20" applyFont="1" applyBorder="1" applyAlignment="1">
      <alignment horizontal="left"/>
    </xf>
    <xf numFmtId="0" fontId="3" fillId="0" borderId="0" xfId="20" applyFont="1" applyBorder="1" applyAlignment="1">
      <alignment horizontal="center"/>
    </xf>
    <xf numFmtId="0" fontId="22" fillId="0" borderId="0" xfId="20" applyFont="1" applyBorder="1" applyAlignment="1" applyProtection="1">
      <alignment horizontal="center"/>
      <protection locked="0"/>
    </xf>
    <xf numFmtId="0" fontId="20" fillId="0" borderId="0" xfId="20" applyFont="1" applyFill="1" applyBorder="1" applyAlignment="1">
      <alignment horizontal="right"/>
    </xf>
    <xf numFmtId="0" fontId="20" fillId="0" borderId="0" xfId="20" applyFont="1" applyFill="1" applyBorder="1" applyAlignment="1"/>
    <xf numFmtId="43" fontId="42" fillId="0" borderId="0" xfId="21" applyFont="1" applyBorder="1" applyProtection="1">
      <protection locked="0"/>
    </xf>
    <xf numFmtId="0" fontId="2" fillId="0" borderId="0" xfId="20" applyFont="1" applyAlignment="1"/>
    <xf numFmtId="0" fontId="2" fillId="0" borderId="0" xfId="20" applyFont="1" applyAlignment="1">
      <alignment horizontal="center"/>
    </xf>
    <xf numFmtId="0" fontId="2" fillId="0" borderId="0" xfId="20" applyFont="1" applyBorder="1" applyAlignment="1">
      <alignment horizontal="center"/>
    </xf>
    <xf numFmtId="0" fontId="2" fillId="0" borderId="0" xfId="20" applyFont="1" applyAlignment="1">
      <alignment horizontal="left"/>
    </xf>
    <xf numFmtId="0" fontId="8" fillId="0" borderId="0" xfId="20" applyFont="1" applyBorder="1" applyAlignment="1">
      <alignment horizontal="left"/>
    </xf>
    <xf numFmtId="0" fontId="2" fillId="0" borderId="0" xfId="20" applyFont="1" applyAlignment="1">
      <alignment horizontal="right"/>
    </xf>
    <xf numFmtId="0" fontId="12" fillId="4" borderId="0" xfId="20" applyFont="1" applyFill="1" applyBorder="1" applyAlignment="1" applyProtection="1">
      <alignment horizontal="left"/>
    </xf>
    <xf numFmtId="0" fontId="2" fillId="0" borderId="0" xfId="20" applyFont="1" applyFill="1"/>
    <xf numFmtId="0" fontId="12" fillId="4" borderId="0" xfId="20" applyFont="1" applyFill="1" applyBorder="1" applyAlignment="1">
      <alignment horizontal="center"/>
    </xf>
    <xf numFmtId="0" fontId="2" fillId="0" borderId="0" xfId="20" applyFont="1" applyFill="1" applyBorder="1" applyAlignment="1">
      <alignment horizontal="center"/>
    </xf>
    <xf numFmtId="43" fontId="3" fillId="0" borderId="0" xfId="2" applyFont="1" applyBorder="1" applyAlignment="1" applyProtection="1">
      <alignment horizontal="right"/>
    </xf>
    <xf numFmtId="170" fontId="12" fillId="4" borderId="0" xfId="20" applyNumberFormat="1" applyFont="1" applyFill="1" applyBorder="1" applyAlignment="1" applyProtection="1">
      <alignment horizontal="left"/>
    </xf>
    <xf numFmtId="170" fontId="12" fillId="0" borderId="0" xfId="15" applyNumberFormat="1" applyFont="1" applyFill="1" applyBorder="1" applyAlignment="1"/>
    <xf numFmtId="0" fontId="8" fillId="2" borderId="0" xfId="1" applyFont="1" applyFill="1" applyBorder="1" applyAlignment="1"/>
    <xf numFmtId="0" fontId="27" fillId="2" borderId="0" xfId="1" applyFont="1" applyFill="1" applyBorder="1" applyAlignment="1"/>
    <xf numFmtId="0" fontId="42" fillId="0" borderId="14" xfId="20" applyFont="1" applyBorder="1" applyAlignment="1" applyProtection="1">
      <alignment horizontal="center"/>
      <protection locked="0"/>
    </xf>
    <xf numFmtId="0" fontId="2" fillId="0" borderId="0" xfId="20" applyFont="1" applyFill="1" applyBorder="1"/>
    <xf numFmtId="0" fontId="2" fillId="0" borderId="0" xfId="20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4" fontId="3" fillId="4" borderId="0" xfId="5" applyNumberFormat="1" applyFont="1" applyFill="1" applyBorder="1" applyProtection="1">
      <protection locked="0"/>
    </xf>
    <xf numFmtId="0" fontId="20" fillId="11" borderId="13" xfId="1" applyFont="1" applyFill="1" applyBorder="1" applyAlignment="1" applyProtection="1">
      <alignment horizontal="center" vertical="center" wrapText="1"/>
    </xf>
    <xf numFmtId="0" fontId="20" fillId="11" borderId="14" xfId="1" applyFont="1" applyFill="1" applyBorder="1" applyAlignment="1">
      <alignment horizontal="center" vertical="center" wrapText="1"/>
    </xf>
    <xf numFmtId="0" fontId="20" fillId="11" borderId="15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wrapText="1"/>
    </xf>
    <xf numFmtId="0" fontId="21" fillId="2" borderId="0" xfId="1" applyFont="1" applyFill="1" applyBorder="1" applyAlignment="1">
      <alignment wrapText="1"/>
    </xf>
    <xf numFmtId="0" fontId="10" fillId="2" borderId="0" xfId="1" applyFont="1" applyFill="1" applyBorder="1" applyAlignment="1">
      <alignment horizontal="right"/>
    </xf>
    <xf numFmtId="0" fontId="23" fillId="2" borderId="0" xfId="0" applyFont="1" applyFill="1"/>
    <xf numFmtId="43" fontId="15" fillId="0" borderId="19" xfId="2" applyFont="1" applyBorder="1" applyAlignment="1" applyProtection="1">
      <alignment horizontal="right" wrapText="1"/>
      <protection locked="0"/>
    </xf>
    <xf numFmtId="0" fontId="15" fillId="0" borderId="16" xfId="1" applyFont="1" applyFill="1" applyBorder="1" applyAlignment="1" applyProtection="1">
      <alignment wrapText="1"/>
      <protection locked="0"/>
    </xf>
    <xf numFmtId="0" fontId="6" fillId="2" borderId="0" xfId="1" applyFont="1" applyFill="1" applyBorder="1" applyAlignment="1"/>
    <xf numFmtId="0" fontId="12" fillId="2" borderId="0" xfId="0" applyFont="1" applyFill="1" applyBorder="1" applyAlignment="1"/>
    <xf numFmtId="0" fontId="12" fillId="2" borderId="0" xfId="0" applyFont="1" applyFill="1" applyBorder="1" applyAlignment="1">
      <alignment vertical="center"/>
    </xf>
    <xf numFmtId="0" fontId="3" fillId="11" borderId="13" xfId="1" applyFont="1" applyFill="1" applyBorder="1" applyAlignment="1">
      <alignment horizontal="center" vertical="center"/>
    </xf>
    <xf numFmtId="0" fontId="3" fillId="11" borderId="13" xfId="1" applyFont="1" applyFill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2" fillId="4" borderId="0" xfId="1" applyFont="1" applyFill="1" applyBorder="1" applyAlignment="1">
      <alignment horizontal="left"/>
    </xf>
    <xf numFmtId="0" fontId="34" fillId="0" borderId="0" xfId="1" applyFont="1" applyBorder="1" applyAlignment="1">
      <alignment horizontal="center"/>
    </xf>
    <xf numFmtId="0" fontId="2" fillId="0" borderId="0" xfId="3" applyFont="1" applyAlignment="1">
      <alignment horizontal="center"/>
    </xf>
    <xf numFmtId="0" fontId="34" fillId="0" borderId="0" xfId="1" applyFont="1" applyAlignment="1">
      <alignment horizontal="center"/>
    </xf>
    <xf numFmtId="0" fontId="21" fillId="2" borderId="0" xfId="0" applyFont="1" applyFill="1" applyBorder="1"/>
    <xf numFmtId="0" fontId="21" fillId="0" borderId="0" xfId="1" applyFont="1" applyBorder="1" applyAlignment="1"/>
    <xf numFmtId="170" fontId="32" fillId="0" borderId="0" xfId="0" applyNumberFormat="1" applyFont="1" applyBorder="1" applyAlignment="1">
      <alignment horizontal="center"/>
    </xf>
    <xf numFmtId="0" fontId="2" fillId="0" borderId="24" xfId="1" applyFont="1" applyBorder="1"/>
    <xf numFmtId="0" fontId="2" fillId="0" borderId="28" xfId="1" applyFont="1" applyBorder="1"/>
    <xf numFmtId="0" fontId="2" fillId="0" borderId="36" xfId="1" applyFont="1" applyBorder="1"/>
    <xf numFmtId="0" fontId="2" fillId="0" borderId="40" xfId="1" applyFont="1" applyBorder="1"/>
    <xf numFmtId="0" fontId="2" fillId="0" borderId="41" xfId="1" applyFont="1" applyBorder="1"/>
    <xf numFmtId="0" fontId="3" fillId="0" borderId="40" xfId="1" applyFont="1" applyBorder="1"/>
    <xf numFmtId="0" fontId="2" fillId="0" borderId="41" xfId="1" applyFont="1" applyBorder="1" applyAlignment="1" applyProtection="1">
      <protection locked="0"/>
    </xf>
    <xf numFmtId="0" fontId="0" fillId="0" borderId="15" xfId="0" applyBorder="1"/>
    <xf numFmtId="0" fontId="0" fillId="0" borderId="25" xfId="0" applyBorder="1"/>
    <xf numFmtId="0" fontId="0" fillId="0" borderId="16" xfId="0" applyBorder="1"/>
    <xf numFmtId="0" fontId="0" fillId="0" borderId="0" xfId="0" applyBorder="1" applyAlignment="1">
      <alignment horizontal="center"/>
    </xf>
    <xf numFmtId="43" fontId="2" fillId="0" borderId="0" xfId="6" applyFont="1" applyBorder="1"/>
    <xf numFmtId="0" fontId="10" fillId="2" borderId="13" xfId="0" applyFont="1" applyFill="1" applyBorder="1" applyAlignment="1">
      <alignment horizontal="right"/>
    </xf>
    <xf numFmtId="0" fontId="55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2" fillId="0" borderId="0" xfId="0" applyFont="1" applyAlignment="1">
      <alignment horizontal="left"/>
    </xf>
    <xf numFmtId="0" fontId="32" fillId="0" borderId="0" xfId="0" applyFont="1"/>
    <xf numFmtId="0" fontId="10" fillId="0" borderId="0" xfId="0" applyFont="1" applyAlignment="1">
      <alignment horizontal="center"/>
    </xf>
    <xf numFmtId="0" fontId="3" fillId="0" borderId="0" xfId="1" applyFont="1" applyBorder="1" applyAlignment="1" applyProtection="1">
      <alignment horizontal="right"/>
      <protection locked="0"/>
    </xf>
    <xf numFmtId="0" fontId="39" fillId="0" borderId="0" xfId="0" applyFont="1" applyAlignment="1">
      <alignment horizontal="center"/>
    </xf>
    <xf numFmtId="0" fontId="23" fillId="0" borderId="0" xfId="1" applyFont="1" applyBorder="1"/>
    <xf numFmtId="0" fontId="8" fillId="0" borderId="40" xfId="1" applyFont="1" applyBorder="1" applyAlignment="1">
      <alignment horizontal="center"/>
    </xf>
    <xf numFmtId="0" fontId="8" fillId="0" borderId="41" xfId="1" applyFont="1" applyBorder="1" applyAlignment="1">
      <alignment horizontal="center"/>
    </xf>
    <xf numFmtId="0" fontId="3" fillId="0" borderId="97" xfId="1" applyFont="1" applyBorder="1" applyAlignment="1" applyProtection="1">
      <alignment horizontal="center"/>
      <protection locked="0"/>
    </xf>
    <xf numFmtId="0" fontId="2" fillId="0" borderId="97" xfId="1" applyFont="1" applyBorder="1" applyAlignment="1" applyProtection="1">
      <alignment horizontal="center"/>
      <protection locked="0"/>
    </xf>
    <xf numFmtId="43" fontId="2" fillId="0" borderId="97" xfId="2" applyFont="1" applyBorder="1" applyProtection="1">
      <protection locked="0"/>
    </xf>
    <xf numFmtId="43" fontId="2" fillId="0" borderId="98" xfId="2" applyFont="1" applyBorder="1" applyProtection="1">
      <protection locked="0"/>
    </xf>
    <xf numFmtId="0" fontId="3" fillId="0" borderId="31" xfId="1" applyFont="1" applyBorder="1" applyAlignment="1" applyProtection="1">
      <alignment horizontal="center"/>
      <protection locked="0"/>
    </xf>
    <xf numFmtId="43" fontId="2" fillId="0" borderId="31" xfId="2" applyFont="1" applyBorder="1" applyProtection="1">
      <protection locked="0"/>
    </xf>
    <xf numFmtId="43" fontId="2" fillId="0" borderId="54" xfId="2" applyFont="1" applyBorder="1" applyProtection="1">
      <protection locked="0"/>
    </xf>
    <xf numFmtId="0" fontId="10" fillId="0" borderId="0" xfId="0" applyFont="1" applyBorder="1"/>
    <xf numFmtId="0" fontId="11" fillId="0" borderId="0" xfId="0" applyFont="1"/>
    <xf numFmtId="0" fontId="29" fillId="0" borderId="0" xfId="0" applyFont="1"/>
    <xf numFmtId="0" fontId="10" fillId="0" borderId="15" xfId="0" applyFont="1" applyBorder="1"/>
    <xf numFmtId="0" fontId="10" fillId="0" borderId="25" xfId="0" applyFont="1" applyBorder="1"/>
    <xf numFmtId="0" fontId="10" fillId="0" borderId="16" xfId="0" applyFont="1" applyBorder="1"/>
    <xf numFmtId="0" fontId="3" fillId="0" borderId="0" xfId="1" applyFont="1" applyBorder="1" applyAlignment="1" applyProtection="1">
      <protection locked="0"/>
    </xf>
    <xf numFmtId="0" fontId="51" fillId="0" borderId="0" xfId="0" applyFont="1" applyBorder="1"/>
    <xf numFmtId="0" fontId="0" fillId="0" borderId="24" xfId="0" applyBorder="1"/>
    <xf numFmtId="0" fontId="0" fillId="0" borderId="36" xfId="0" applyBorder="1"/>
    <xf numFmtId="0" fontId="46" fillId="4" borderId="0" xfId="11" applyFont="1" applyFill="1" applyBorder="1" applyAlignment="1">
      <alignment horizontal="center"/>
    </xf>
    <xf numFmtId="0" fontId="2" fillId="4" borderId="41" xfId="11" applyFont="1" applyFill="1" applyBorder="1"/>
    <xf numFmtId="0" fontId="3" fillId="4" borderId="0" xfId="11" applyFont="1" applyFill="1" applyBorder="1" applyProtection="1">
      <protection locked="0"/>
    </xf>
    <xf numFmtId="0" fontId="26" fillId="4" borderId="0" xfId="11" applyFont="1" applyFill="1" applyBorder="1" applyAlignment="1"/>
    <xf numFmtId="0" fontId="3" fillId="4" borderId="0" xfId="11" applyFont="1" applyFill="1" applyBorder="1"/>
    <xf numFmtId="0" fontId="26" fillId="4" borderId="0" xfId="11" applyFont="1" applyFill="1" applyBorder="1" applyAlignment="1">
      <alignment horizontal="center"/>
    </xf>
    <xf numFmtId="0" fontId="26" fillId="4" borderId="0" xfId="11" applyFont="1" applyFill="1" applyBorder="1" applyAlignment="1" applyProtection="1">
      <alignment horizontal="center"/>
      <protection locked="0"/>
    </xf>
    <xf numFmtId="0" fontId="12" fillId="4" borderId="0" xfId="11" applyFont="1" applyFill="1" applyBorder="1" applyAlignment="1" applyProtection="1">
      <protection locked="0"/>
    </xf>
    <xf numFmtId="0" fontId="13" fillId="4" borderId="41" xfId="11" applyFont="1" applyFill="1" applyBorder="1" applyAlignment="1">
      <alignment horizontal="center"/>
    </xf>
    <xf numFmtId="0" fontId="13" fillId="4" borderId="41" xfId="11" applyFont="1" applyFill="1" applyBorder="1"/>
    <xf numFmtId="0" fontId="2" fillId="4" borderId="41" xfId="11" applyFont="1" applyFill="1" applyBorder="1" applyAlignment="1">
      <alignment horizontal="distributed"/>
    </xf>
    <xf numFmtId="0" fontId="46" fillId="2" borderId="0" xfId="11" applyFont="1" applyFill="1" applyBorder="1" applyAlignment="1">
      <alignment horizontal="center"/>
    </xf>
    <xf numFmtId="0" fontId="2" fillId="2" borderId="0" xfId="11" applyFont="1" applyFill="1" applyBorder="1"/>
    <xf numFmtId="0" fontId="2" fillId="0" borderId="41" xfId="11" applyFont="1" applyFill="1" applyBorder="1"/>
    <xf numFmtId="0" fontId="46" fillId="0" borderId="25" xfId="11" applyFont="1" applyBorder="1" applyAlignment="1">
      <alignment horizontal="center"/>
    </xf>
    <xf numFmtId="0" fontId="2" fillId="0" borderId="25" xfId="11" applyFont="1" applyBorder="1"/>
    <xf numFmtId="0" fontId="2" fillId="4" borderId="16" xfId="11" applyFont="1" applyFill="1" applyBorder="1"/>
    <xf numFmtId="0" fontId="23" fillId="2" borderId="0" xfId="11" applyFont="1" applyFill="1" applyBorder="1"/>
    <xf numFmtId="0" fontId="57" fillId="0" borderId="0" xfId="0" applyFont="1"/>
    <xf numFmtId="0" fontId="15" fillId="4" borderId="40" xfId="11" applyFont="1" applyFill="1" applyBorder="1" applyAlignment="1">
      <alignment horizontal="center" vertical="center"/>
    </xf>
    <xf numFmtId="0" fontId="13" fillId="4" borderId="40" xfId="11" applyFont="1" applyFill="1" applyBorder="1" applyAlignment="1">
      <alignment horizontal="center" vertical="center"/>
    </xf>
    <xf numFmtId="0" fontId="15" fillId="0" borderId="40" xfId="11" applyFont="1" applyFill="1" applyBorder="1" applyAlignment="1">
      <alignment horizontal="center" vertical="center"/>
    </xf>
    <xf numFmtId="0" fontId="15" fillId="4" borderId="15" xfId="11" applyFont="1" applyFill="1" applyBorder="1" applyAlignment="1">
      <alignment horizontal="center" vertical="center"/>
    </xf>
    <xf numFmtId="0" fontId="46" fillId="0" borderId="0" xfId="7" applyFont="1" applyBorder="1"/>
    <xf numFmtId="0" fontId="2" fillId="0" borderId="0" xfId="7" applyFont="1"/>
    <xf numFmtId="4" fontId="2" fillId="0" borderId="0" xfId="7" applyNumberFormat="1" applyFont="1"/>
    <xf numFmtId="0" fontId="46" fillId="0" borderId="0" xfId="7" applyFont="1" applyFill="1" applyBorder="1"/>
    <xf numFmtId="49" fontId="46" fillId="0" borderId="0" xfId="7" applyNumberFormat="1" applyFont="1" applyFill="1" applyBorder="1"/>
    <xf numFmtId="49" fontId="12" fillId="2" borderId="0" xfId="7" applyNumberFormat="1" applyFont="1" applyFill="1" applyBorder="1" applyAlignment="1" applyProtection="1">
      <protection locked="0"/>
    </xf>
    <xf numFmtId="0" fontId="2" fillId="0" borderId="0" xfId="7" applyFont="1" applyBorder="1"/>
    <xf numFmtId="0" fontId="58" fillId="2" borderId="0" xfId="0" applyFont="1" applyFill="1" applyBorder="1"/>
    <xf numFmtId="0" fontId="12" fillId="2" borderId="0" xfId="7" applyFont="1" applyFill="1" applyBorder="1"/>
    <xf numFmtId="0" fontId="10" fillId="4" borderId="0" xfId="0" applyFont="1" applyFill="1"/>
    <xf numFmtId="0" fontId="10" fillId="4" borderId="0" xfId="0" applyFont="1" applyFill="1" applyBorder="1"/>
    <xf numFmtId="0" fontId="2" fillId="4" borderId="0" xfId="0" applyFont="1" applyFill="1" applyBorder="1" applyAlignment="1" applyProtection="1">
      <alignment horizontal="center"/>
      <protection locked="0"/>
    </xf>
    <xf numFmtId="0" fontId="2" fillId="2" borderId="65" xfId="7" applyFont="1" applyFill="1" applyBorder="1" applyAlignment="1">
      <alignment horizontal="center"/>
    </xf>
    <xf numFmtId="0" fontId="2" fillId="2" borderId="67" xfId="7" applyFont="1" applyFill="1" applyBorder="1" applyAlignment="1">
      <alignment horizontal="center"/>
    </xf>
    <xf numFmtId="0" fontId="2" fillId="2" borderId="46" xfId="7" applyFont="1" applyFill="1" applyBorder="1" applyAlignment="1">
      <alignment horizontal="center"/>
    </xf>
    <xf numFmtId="0" fontId="3" fillId="2" borderId="69" xfId="7" applyFont="1" applyFill="1" applyBorder="1" applyAlignment="1">
      <alignment horizontal="center"/>
    </xf>
    <xf numFmtId="0" fontId="2" fillId="2" borderId="72" xfId="7" applyFont="1" applyFill="1" applyBorder="1" applyAlignment="1">
      <alignment horizontal="center"/>
    </xf>
    <xf numFmtId="0" fontId="2" fillId="2" borderId="47" xfId="7" applyFont="1" applyFill="1" applyBorder="1" applyAlignment="1">
      <alignment horizontal="center"/>
    </xf>
    <xf numFmtId="0" fontId="3" fillId="2" borderId="59" xfId="7" applyFont="1" applyFill="1" applyBorder="1" applyAlignment="1">
      <alignment horizontal="center"/>
    </xf>
    <xf numFmtId="0" fontId="15" fillId="2" borderId="47" xfId="7" applyFont="1" applyFill="1" applyBorder="1"/>
    <xf numFmtId="0" fontId="3" fillId="2" borderId="43" xfId="7" applyFont="1" applyFill="1" applyBorder="1"/>
    <xf numFmtId="0" fontId="15" fillId="2" borderId="0" xfId="7" applyFont="1" applyFill="1" applyBorder="1"/>
    <xf numFmtId="0" fontId="22" fillId="4" borderId="0" xfId="1" applyFont="1" applyFill="1" applyBorder="1"/>
    <xf numFmtId="43" fontId="12" fillId="2" borderId="0" xfId="6" applyFont="1" applyFill="1" applyBorder="1" applyAlignment="1" applyProtection="1"/>
    <xf numFmtId="43" fontId="3" fillId="2" borderId="0" xfId="6" applyFont="1" applyFill="1" applyBorder="1" applyAlignment="1">
      <alignment horizontal="left"/>
    </xf>
    <xf numFmtId="4" fontId="2" fillId="2" borderId="41" xfId="7" applyNumberFormat="1" applyFont="1" applyFill="1" applyBorder="1"/>
    <xf numFmtId="49" fontId="21" fillId="2" borderId="40" xfId="7" applyNumberFormat="1" applyFont="1" applyFill="1" applyBorder="1" applyAlignment="1"/>
    <xf numFmtId="0" fontId="10" fillId="0" borderId="41" xfId="0" applyFont="1" applyBorder="1"/>
    <xf numFmtId="49" fontId="12" fillId="2" borderId="41" xfId="7" applyNumberFormat="1" applyFont="1" applyFill="1" applyBorder="1" applyAlignment="1" applyProtection="1">
      <protection locked="0"/>
    </xf>
    <xf numFmtId="0" fontId="21" fillId="2" borderId="40" xfId="7" applyFont="1" applyFill="1" applyBorder="1" applyAlignment="1">
      <alignment vertical="center"/>
    </xf>
    <xf numFmtId="0" fontId="21" fillId="4" borderId="40" xfId="0" applyFont="1" applyFill="1" applyBorder="1" applyAlignment="1">
      <alignment horizontal="left"/>
    </xf>
    <xf numFmtId="0" fontId="2" fillId="4" borderId="41" xfId="0" applyFont="1" applyFill="1" applyBorder="1" applyAlignment="1" applyProtection="1">
      <alignment horizontal="center"/>
      <protection locked="0"/>
    </xf>
    <xf numFmtId="4" fontId="3" fillId="2" borderId="48" xfId="7" applyNumberFormat="1" applyFont="1" applyFill="1" applyBorder="1"/>
    <xf numFmtId="0" fontId="2" fillId="0" borderId="15" xfId="7" applyFont="1" applyBorder="1"/>
    <xf numFmtId="0" fontId="2" fillId="0" borderId="25" xfId="7" applyFont="1" applyBorder="1"/>
    <xf numFmtId="43" fontId="10" fillId="2" borderId="0" xfId="6" applyFont="1" applyFill="1" applyBorder="1"/>
    <xf numFmtId="0" fontId="59" fillId="2" borderId="40" xfId="1" applyFont="1" applyFill="1" applyBorder="1" applyAlignment="1">
      <alignment horizontal="center"/>
    </xf>
    <xf numFmtId="0" fontId="60" fillId="2" borderId="0" xfId="1" applyFont="1" applyFill="1" applyBorder="1"/>
    <xf numFmtId="0" fontId="60" fillId="2" borderId="0" xfId="7" applyFont="1" applyFill="1" applyBorder="1"/>
    <xf numFmtId="0" fontId="11" fillId="0" borderId="0" xfId="0" applyFont="1" applyFill="1" applyAlignment="1">
      <alignment horizontal="center"/>
    </xf>
    <xf numFmtId="0" fontId="32" fillId="2" borderId="0" xfId="0" applyFont="1" applyFill="1" applyBorder="1"/>
    <xf numFmtId="0" fontId="10" fillId="2" borderId="41" xfId="0" applyFont="1" applyFill="1" applyBorder="1"/>
    <xf numFmtId="0" fontId="56" fillId="0" borderId="0" xfId="1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170" fontId="10" fillId="0" borderId="0" xfId="0" applyNumberFormat="1" applyFont="1" applyAlignment="1">
      <alignment horizontal="center"/>
    </xf>
    <xf numFmtId="0" fontId="2" fillId="0" borderId="41" xfId="1" applyFont="1" applyBorder="1" applyAlignment="1"/>
    <xf numFmtId="0" fontId="23" fillId="0" borderId="41" xfId="1" applyFont="1" applyBorder="1" applyAlignment="1"/>
    <xf numFmtId="0" fontId="17" fillId="0" borderId="41" xfId="1" applyFont="1" applyBorder="1" applyAlignment="1"/>
    <xf numFmtId="0" fontId="2" fillId="0" borderId="40" xfId="1" applyFont="1" applyFill="1" applyBorder="1"/>
    <xf numFmtId="0" fontId="2" fillId="0" borderId="41" xfId="1" applyFont="1" applyFill="1" applyBorder="1"/>
    <xf numFmtId="0" fontId="23" fillId="0" borderId="40" xfId="1" applyFont="1" applyBorder="1" applyAlignment="1"/>
    <xf numFmtId="0" fontId="21" fillId="0" borderId="40" xfId="1" applyFont="1" applyBorder="1" applyAlignment="1">
      <alignment horizontal="center" vertical="center"/>
    </xf>
    <xf numFmtId="0" fontId="2" fillId="0" borderId="40" xfId="1" applyFont="1" applyBorder="1" applyAlignment="1">
      <alignment wrapText="1"/>
    </xf>
    <xf numFmtId="4" fontId="2" fillId="5" borderId="14" xfId="2" applyNumberFormat="1" applyFont="1" applyFill="1" applyBorder="1" applyAlignment="1">
      <alignment wrapText="1"/>
    </xf>
    <xf numFmtId="0" fontId="23" fillId="0" borderId="40" xfId="1" applyFont="1" applyBorder="1"/>
    <xf numFmtId="0" fontId="3" fillId="0" borderId="41" xfId="1" applyFont="1" applyBorder="1" applyAlignment="1">
      <alignment horizontal="right"/>
    </xf>
    <xf numFmtId="0" fontId="34" fillId="0" borderId="40" xfId="1" applyFont="1" applyBorder="1" applyAlignment="1">
      <alignment horizontal="center"/>
    </xf>
    <xf numFmtId="0" fontId="2" fillId="0" borderId="40" xfId="1" applyFont="1" applyBorder="1" applyAlignment="1">
      <alignment horizontal="center"/>
    </xf>
    <xf numFmtId="0" fontId="22" fillId="0" borderId="40" xfId="1" applyFont="1" applyBorder="1"/>
    <xf numFmtId="15" fontId="16" fillId="0" borderId="0" xfId="1" applyNumberFormat="1" applyFont="1" applyBorder="1"/>
    <xf numFmtId="0" fontId="32" fillId="0" borderId="0" xfId="0" applyFont="1" applyBorder="1"/>
    <xf numFmtId="0" fontId="2" fillId="0" borderId="15" xfId="1" applyFont="1" applyBorder="1"/>
    <xf numFmtId="15" fontId="22" fillId="0" borderId="25" xfId="1" applyNumberFormat="1" applyFont="1" applyBorder="1"/>
    <xf numFmtId="0" fontId="10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23" fillId="0" borderId="0" xfId="1" applyFont="1" applyBorder="1" applyAlignment="1">
      <alignment horizontal="center"/>
    </xf>
    <xf numFmtId="0" fontId="23" fillId="0" borderId="0" xfId="0" applyFont="1" applyAlignment="1">
      <alignment horizontal="center"/>
    </xf>
    <xf numFmtId="171" fontId="10" fillId="0" borderId="0" xfId="0" applyNumberFormat="1" applyFont="1" applyBorder="1" applyAlignment="1"/>
    <xf numFmtId="0" fontId="10" fillId="0" borderId="40" xfId="0" applyFont="1" applyBorder="1"/>
    <xf numFmtId="0" fontId="10" fillId="0" borderId="41" xfId="0" applyFont="1" applyBorder="1" applyAlignment="1">
      <alignment vertical="center"/>
    </xf>
    <xf numFmtId="0" fontId="10" fillId="0" borderId="41" xfId="0" applyFont="1" applyFill="1" applyBorder="1"/>
    <xf numFmtId="0" fontId="10" fillId="0" borderId="25" xfId="0" applyFont="1" applyBorder="1" applyAlignment="1">
      <alignment wrapText="1"/>
    </xf>
    <xf numFmtId="0" fontId="3" fillId="4" borderId="16" xfId="1" applyFont="1" applyFill="1" applyBorder="1" applyAlignment="1">
      <alignment horizontal="right"/>
    </xf>
    <xf numFmtId="0" fontId="23" fillId="2" borderId="0" xfId="0" applyFont="1" applyFill="1" applyBorder="1"/>
    <xf numFmtId="0" fontId="23" fillId="2" borderId="0" xfId="0" applyFont="1" applyFill="1" applyBorder="1" applyAlignment="1"/>
    <xf numFmtId="0" fontId="23" fillId="2" borderId="0" xfId="0" applyFont="1" applyFill="1" applyBorder="1" applyAlignment="1">
      <alignment wrapText="1"/>
    </xf>
    <xf numFmtId="49" fontId="23" fillId="2" borderId="0" xfId="0" applyNumberFormat="1" applyFont="1" applyFill="1" applyBorder="1"/>
    <xf numFmtId="0" fontId="23" fillId="0" borderId="0" xfId="0" applyFont="1"/>
    <xf numFmtId="0" fontId="21" fillId="0" borderId="0" xfId="0" applyFont="1"/>
    <xf numFmtId="0" fontId="21" fillId="0" borderId="0" xfId="0" applyFont="1" applyBorder="1" applyAlignment="1">
      <alignment horizontal="center"/>
    </xf>
    <xf numFmtId="169" fontId="62" fillId="0" borderId="0" xfId="0" applyNumberFormat="1" applyFont="1"/>
    <xf numFmtId="0" fontId="15" fillId="0" borderId="0" xfId="0" applyFont="1"/>
    <xf numFmtId="0" fontId="23" fillId="0" borderId="0" xfId="0" applyFont="1" applyAlignment="1">
      <alignment wrapText="1"/>
    </xf>
    <xf numFmtId="0" fontId="21" fillId="2" borderId="0" xfId="1" applyFont="1" applyFill="1" applyBorder="1" applyAlignment="1">
      <alignment horizontal="right"/>
    </xf>
    <xf numFmtId="0" fontId="23" fillId="2" borderId="0" xfId="1" applyFont="1" applyFill="1" applyBorder="1" applyAlignment="1">
      <alignment horizontal="right"/>
    </xf>
    <xf numFmtId="169" fontId="23" fillId="2" borderId="0" xfId="0" applyNumberFormat="1" applyFont="1" applyFill="1" applyBorder="1" applyAlignment="1"/>
    <xf numFmtId="43" fontId="15" fillId="0" borderId="19" xfId="2" applyFont="1" applyBorder="1" applyAlignment="1" applyProtection="1">
      <alignment horizontal="right"/>
    </xf>
    <xf numFmtId="0" fontId="4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wrapText="1"/>
    </xf>
    <xf numFmtId="0" fontId="3" fillId="0" borderId="0" xfId="1" applyFont="1" applyBorder="1" applyAlignment="1">
      <alignment wrapText="1"/>
    </xf>
    <xf numFmtId="0" fontId="2" fillId="0" borderId="41" xfId="1" applyFont="1" applyBorder="1" applyAlignment="1">
      <alignment wrapText="1"/>
    </xf>
    <xf numFmtId="169" fontId="62" fillId="0" borderId="0" xfId="0" applyNumberFormat="1" applyFont="1" applyBorder="1" applyAlignment="1">
      <alignment horizontal="center"/>
    </xf>
    <xf numFmtId="0" fontId="15" fillId="0" borderId="40" xfId="0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0" fontId="23" fillId="0" borderId="25" xfId="0" applyFont="1" applyBorder="1"/>
    <xf numFmtId="0" fontId="23" fillId="0" borderId="25" xfId="0" applyFont="1" applyBorder="1" applyAlignment="1">
      <alignment wrapText="1"/>
    </xf>
    <xf numFmtId="0" fontId="23" fillId="2" borderId="41" xfId="0" applyFont="1" applyFill="1" applyBorder="1"/>
    <xf numFmtId="0" fontId="23" fillId="0" borderId="41" xfId="0" applyFont="1" applyBorder="1"/>
    <xf numFmtId="0" fontId="21" fillId="0" borderId="41" xfId="0" applyFont="1" applyBorder="1"/>
    <xf numFmtId="169" fontId="62" fillId="0" borderId="41" xfId="0" applyNumberFormat="1" applyFont="1" applyBorder="1"/>
    <xf numFmtId="0" fontId="15" fillId="0" borderId="41" xfId="0" applyFont="1" applyBorder="1"/>
    <xf numFmtId="0" fontId="23" fillId="0" borderId="16" xfId="0" applyFont="1" applyBorder="1"/>
    <xf numFmtId="0" fontId="2" fillId="0" borderId="25" xfId="3" applyFont="1" applyBorder="1"/>
    <xf numFmtId="0" fontId="11" fillId="2" borderId="0" xfId="0" applyFont="1" applyFill="1" applyBorder="1" applyAlignment="1">
      <alignment horizontal="left"/>
    </xf>
    <xf numFmtId="0" fontId="63" fillId="2" borderId="0" xfId="0" applyFont="1" applyFill="1" applyBorder="1"/>
    <xf numFmtId="0" fontId="9" fillId="2" borderId="0" xfId="0" applyFont="1" applyFill="1" applyBorder="1"/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9" fontId="10" fillId="2" borderId="0" xfId="0" applyNumberFormat="1" applyFont="1" applyFill="1" applyBorder="1" applyAlignment="1"/>
    <xf numFmtId="0" fontId="10" fillId="0" borderId="0" xfId="0" applyFont="1" applyFill="1" applyBorder="1"/>
    <xf numFmtId="0" fontId="4" fillId="0" borderId="0" xfId="1" applyFont="1" applyBorder="1"/>
    <xf numFmtId="0" fontId="2" fillId="0" borderId="28" xfId="1" applyFont="1" applyBorder="1" applyAlignment="1">
      <alignment horizontal="center"/>
    </xf>
    <xf numFmtId="0" fontId="4" fillId="0" borderId="40" xfId="1" applyFont="1" applyBorder="1"/>
    <xf numFmtId="0" fontId="4" fillId="0" borderId="0" xfId="1" applyFont="1" applyBorder="1" applyAlignment="1">
      <alignment horizontal="center"/>
    </xf>
    <xf numFmtId="0" fontId="0" fillId="0" borderId="41" xfId="0" applyBorder="1"/>
    <xf numFmtId="0" fontId="15" fillId="0" borderId="40" xfId="1" applyFont="1" applyFill="1" applyBorder="1" applyAlignment="1">
      <alignment horizontal="center" vertical="center" wrapText="1"/>
    </xf>
    <xf numFmtId="0" fontId="15" fillId="0" borderId="40" xfId="1" applyFont="1" applyFill="1" applyBorder="1"/>
    <xf numFmtId="0" fontId="15" fillId="0" borderId="40" xfId="1" applyFont="1" applyBorder="1"/>
    <xf numFmtId="0" fontId="0" fillId="0" borderId="40" xfId="0" applyBorder="1"/>
    <xf numFmtId="0" fontId="23" fillId="0" borderId="25" xfId="1" applyFont="1" applyBorder="1"/>
    <xf numFmtId="0" fontId="2" fillId="0" borderId="16" xfId="1" applyFont="1" applyBorder="1"/>
    <xf numFmtId="2" fontId="12" fillId="4" borderId="0" xfId="1" applyNumberFormat="1" applyFont="1" applyFill="1" applyBorder="1" applyAlignment="1">
      <alignment horizontal="center" wrapText="1"/>
    </xf>
    <xf numFmtId="0" fontId="22" fillId="0" borderId="111" xfId="1" applyFont="1" applyBorder="1" applyAlignment="1">
      <alignment horizontal="center"/>
    </xf>
    <xf numFmtId="0" fontId="2" fillId="0" borderId="112" xfId="1" applyFont="1" applyBorder="1" applyAlignment="1" applyProtection="1">
      <alignment horizontal="center"/>
      <protection locked="0"/>
    </xf>
    <xf numFmtId="0" fontId="2" fillId="0" borderId="54" xfId="1" applyFont="1" applyBorder="1" applyAlignment="1" applyProtection="1">
      <alignment horizontal="center"/>
      <protection locked="0"/>
    </xf>
    <xf numFmtId="0" fontId="22" fillId="0" borderId="37" xfId="1" applyFont="1" applyBorder="1" applyAlignment="1">
      <alignment horizontal="center"/>
    </xf>
    <xf numFmtId="39" fontId="2" fillId="0" borderId="33" xfId="1" applyNumberFormat="1" applyFont="1" applyBorder="1" applyAlignment="1" applyProtection="1">
      <alignment horizontal="right"/>
      <protection locked="0"/>
    </xf>
    <xf numFmtId="2" fontId="2" fillId="0" borderId="33" xfId="1" applyNumberFormat="1" applyFont="1" applyBorder="1" applyAlignment="1" applyProtection="1">
      <alignment wrapText="1"/>
      <protection locked="0"/>
    </xf>
    <xf numFmtId="0" fontId="2" fillId="0" borderId="113" xfId="1" applyFont="1" applyBorder="1" applyAlignment="1" applyProtection="1">
      <alignment horizontal="center"/>
      <protection locked="0"/>
    </xf>
    <xf numFmtId="0" fontId="23" fillId="0" borderId="0" xfId="1" applyFont="1" applyBorder="1" applyAlignment="1">
      <alignment horizontal="right"/>
    </xf>
    <xf numFmtId="171" fontId="10" fillId="0" borderId="13" xfId="0" applyNumberFormat="1" applyFont="1" applyBorder="1" applyAlignment="1">
      <alignment horizontal="center"/>
    </xf>
    <xf numFmtId="2" fontId="2" fillId="0" borderId="0" xfId="1" applyNumberFormat="1" applyFont="1" applyBorder="1" applyAlignment="1">
      <alignment wrapText="1"/>
    </xf>
    <xf numFmtId="0" fontId="3" fillId="0" borderId="41" xfId="1" applyFont="1" applyBorder="1" applyAlignment="1"/>
    <xf numFmtId="0" fontId="23" fillId="0" borderId="0" xfId="1" applyFont="1" applyBorder="1" applyAlignment="1">
      <alignment wrapText="1"/>
    </xf>
    <xf numFmtId="2" fontId="23" fillId="0" borderId="0" xfId="1" applyNumberFormat="1" applyFont="1" applyBorder="1" applyAlignment="1">
      <alignment wrapText="1"/>
    </xf>
    <xf numFmtId="0" fontId="22" fillId="0" borderId="25" xfId="1" applyFont="1" applyBorder="1"/>
    <xf numFmtId="0" fontId="12" fillId="4" borderId="0" xfId="1" applyFont="1" applyFill="1" applyBorder="1" applyAlignment="1" applyProtection="1">
      <alignment horizontal="right" wrapText="1"/>
    </xf>
    <xf numFmtId="0" fontId="10" fillId="2" borderId="0" xfId="1" applyFont="1" applyFill="1" applyBorder="1"/>
    <xf numFmtId="39" fontId="13" fillId="11" borderId="13" xfId="2" applyNumberFormat="1" applyFont="1" applyFill="1" applyBorder="1" applyAlignment="1" applyProtection="1">
      <alignment horizontal="right"/>
    </xf>
    <xf numFmtId="0" fontId="36" fillId="0" borderId="40" xfId="0" applyFont="1" applyBorder="1"/>
    <xf numFmtId="0" fontId="36" fillId="0" borderId="41" xfId="0" applyFont="1" applyBorder="1"/>
    <xf numFmtId="0" fontId="33" fillId="0" borderId="4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0" fontId="36" fillId="0" borderId="0" xfId="0" applyFont="1" applyBorder="1"/>
    <xf numFmtId="0" fontId="11" fillId="2" borderId="0" xfId="0" applyFont="1" applyFill="1" applyBorder="1" applyAlignment="1">
      <alignment horizontal="center"/>
    </xf>
    <xf numFmtId="0" fontId="2" fillId="0" borderId="41" xfId="1" applyFont="1" applyBorder="1"/>
    <xf numFmtId="0" fontId="2" fillId="0" borderId="0" xfId="1" applyFont="1" applyBorder="1"/>
    <xf numFmtId="0" fontId="21" fillId="2" borderId="0" xfId="0" applyFont="1" applyFill="1" applyBorder="1" applyAlignment="1">
      <alignment horizontal="right"/>
    </xf>
    <xf numFmtId="43" fontId="21" fillId="0" borderId="0" xfId="6" applyFont="1" applyBorder="1" applyAlignment="1" applyProtection="1">
      <alignment horizontal="center"/>
    </xf>
    <xf numFmtId="43" fontId="13" fillId="2" borderId="0" xfId="6" applyNumberFormat="1" applyFont="1" applyFill="1" applyBorder="1" applyAlignment="1">
      <alignment horizontal="center" vertical="center"/>
    </xf>
    <xf numFmtId="49" fontId="12" fillId="2" borderId="0" xfId="7" applyNumberFormat="1" applyFont="1" applyFill="1" applyBorder="1" applyAlignment="1" applyProtection="1">
      <alignment horizontal="right"/>
      <protection locked="0"/>
    </xf>
    <xf numFmtId="49" fontId="21" fillId="2" borderId="40" xfId="7" applyNumberFormat="1" applyFont="1" applyFill="1" applyBorder="1" applyAlignment="1">
      <alignment horizontal="right"/>
    </xf>
    <xf numFmtId="49" fontId="21" fillId="2" borderId="40" xfId="7" applyNumberFormat="1" applyFont="1" applyFill="1" applyBorder="1" applyAlignment="1" applyProtection="1">
      <alignment horizontal="right"/>
      <protection locked="0"/>
    </xf>
    <xf numFmtId="0" fontId="3" fillId="0" borderId="40" xfId="1" applyFont="1" applyBorder="1" applyAlignment="1">
      <alignment horizontal="right"/>
    </xf>
    <xf numFmtId="0" fontId="12" fillId="0" borderId="0" xfId="1" applyFont="1" applyBorder="1" applyAlignment="1">
      <alignment horizontal="right"/>
    </xf>
    <xf numFmtId="15" fontId="22" fillId="5" borderId="114" xfId="1" applyNumberFormat="1" applyFont="1" applyFill="1" applyBorder="1" applyAlignment="1" applyProtection="1">
      <alignment horizontal="center"/>
      <protection locked="0"/>
    </xf>
    <xf numFmtId="4" fontId="23" fillId="5" borderId="114" xfId="1" applyNumberFormat="1" applyFont="1" applyFill="1" applyBorder="1" applyAlignment="1" applyProtection="1">
      <alignment horizontal="center"/>
      <protection locked="0"/>
    </xf>
    <xf numFmtId="4" fontId="23" fillId="5" borderId="114" xfId="1" applyNumberFormat="1" applyFont="1" applyFill="1" applyBorder="1" applyAlignment="1" applyProtection="1">
      <alignment wrapText="1"/>
      <protection locked="0"/>
    </xf>
    <xf numFmtId="4" fontId="23" fillId="5" borderId="114" xfId="1" applyNumberFormat="1" applyFont="1" applyFill="1" applyBorder="1" applyAlignment="1" applyProtection="1">
      <alignment horizontal="right"/>
      <protection locked="0"/>
    </xf>
    <xf numFmtId="4" fontId="23" fillId="5" borderId="114" xfId="2" applyNumberFormat="1" applyFont="1" applyFill="1" applyBorder="1" applyAlignment="1" applyProtection="1">
      <alignment wrapText="1"/>
      <protection locked="0"/>
    </xf>
    <xf numFmtId="4" fontId="23" fillId="5" borderId="114" xfId="2" applyNumberFormat="1" applyFont="1" applyFill="1" applyBorder="1" applyAlignment="1" applyProtection="1">
      <protection locked="0"/>
    </xf>
    <xf numFmtId="4" fontId="23" fillId="5" borderId="114" xfId="2" applyNumberFormat="1" applyFont="1" applyFill="1" applyBorder="1" applyAlignment="1"/>
    <xf numFmtId="4" fontId="23" fillId="5" borderId="14" xfId="2" applyNumberFormat="1" applyFont="1" applyFill="1" applyBorder="1" applyAlignment="1"/>
    <xf numFmtId="4" fontId="23" fillId="5" borderId="115" xfId="2" applyNumberFormat="1" applyFont="1" applyFill="1" applyBorder="1" applyAlignment="1" applyProtection="1">
      <protection locked="0"/>
    </xf>
    <xf numFmtId="4" fontId="21" fillId="13" borderId="115" xfId="1" applyNumberFormat="1" applyFont="1" applyFill="1" applyBorder="1" applyAlignment="1" applyProtection="1">
      <alignment horizontal="right"/>
    </xf>
    <xf numFmtId="39" fontId="23" fillId="5" borderId="114" xfId="1" applyNumberFormat="1" applyFont="1" applyFill="1" applyBorder="1" applyAlignment="1" applyProtection="1">
      <alignment horizontal="right"/>
    </xf>
    <xf numFmtId="39" fontId="23" fillId="5" borderId="14" xfId="1" applyNumberFormat="1" applyFont="1" applyFill="1" applyBorder="1" applyAlignment="1" applyProtection="1">
      <alignment horizontal="right"/>
    </xf>
    <xf numFmtId="4" fontId="21" fillId="13" borderId="114" xfId="1" applyNumberFormat="1" applyFont="1" applyFill="1" applyBorder="1" applyAlignment="1" applyProtection="1">
      <alignment horizontal="right"/>
    </xf>
    <xf numFmtId="0" fontId="2" fillId="0" borderId="116" xfId="1" applyFont="1" applyBorder="1"/>
    <xf numFmtId="15" fontId="22" fillId="0" borderId="117" xfId="1" applyNumberFormat="1" applyFont="1" applyBorder="1"/>
    <xf numFmtId="0" fontId="2" fillId="0" borderId="117" xfId="1" applyFont="1" applyBorder="1"/>
    <xf numFmtId="0" fontId="2" fillId="0" borderId="117" xfId="1" applyFont="1" applyBorder="1" applyAlignment="1">
      <alignment wrapText="1"/>
    </xf>
    <xf numFmtId="0" fontId="2" fillId="0" borderId="118" xfId="1" applyFont="1" applyBorder="1"/>
    <xf numFmtId="43" fontId="21" fillId="0" borderId="114" xfId="6" applyFont="1" applyBorder="1" applyAlignment="1" applyProtection="1">
      <alignment wrapText="1"/>
    </xf>
    <xf numFmtId="0" fontId="3" fillId="11" borderId="114" xfId="1" applyFont="1" applyFill="1" applyBorder="1" applyAlignment="1">
      <alignment horizontal="center" vertical="center" wrapText="1"/>
    </xf>
    <xf numFmtId="0" fontId="23" fillId="0" borderId="41" xfId="1" applyFont="1" applyBorder="1"/>
    <xf numFmtId="15" fontId="20" fillId="13" borderId="119" xfId="1" applyNumberFormat="1" applyFont="1" applyFill="1" applyBorder="1" applyAlignment="1" applyProtection="1">
      <alignment horizontal="right"/>
    </xf>
    <xf numFmtId="4" fontId="21" fillId="13" borderId="120" xfId="1" applyNumberFormat="1" applyFont="1" applyFill="1" applyBorder="1" applyAlignment="1" applyProtection="1">
      <alignment wrapText="1"/>
    </xf>
    <xf numFmtId="4" fontId="2" fillId="2" borderId="0" xfId="1" applyNumberFormat="1" applyFont="1" applyFill="1" applyBorder="1"/>
    <xf numFmtId="0" fontId="2" fillId="2" borderId="41" xfId="1" applyFont="1" applyFill="1" applyBorder="1"/>
    <xf numFmtId="4" fontId="3" fillId="13" borderId="12" xfId="1" applyNumberFormat="1" applyFont="1" applyFill="1" applyBorder="1" applyAlignment="1" applyProtection="1">
      <alignment horizontal="center" vertical="center" wrapText="1"/>
      <protection locked="0"/>
    </xf>
    <xf numFmtId="0" fontId="3" fillId="11" borderId="60" xfId="1" applyFont="1" applyFill="1" applyBorder="1" applyAlignment="1">
      <alignment horizontal="center" vertical="center" wrapText="1"/>
    </xf>
    <xf numFmtId="4" fontId="3" fillId="13" borderId="38" xfId="2" applyNumberFormat="1" applyFont="1" applyFill="1" applyBorder="1" applyAlignment="1" applyProtection="1">
      <alignment horizontal="center" vertical="center" wrapText="1"/>
      <protection locked="0"/>
    </xf>
    <xf numFmtId="4" fontId="3" fillId="13" borderId="14" xfId="2" applyNumberFormat="1" applyFont="1" applyFill="1" applyBorder="1" applyAlignment="1" applyProtection="1">
      <alignment horizontal="center" vertical="center"/>
      <protection locked="0"/>
    </xf>
    <xf numFmtId="0" fontId="3" fillId="11" borderId="22" xfId="11" applyFont="1" applyFill="1" applyBorder="1" applyAlignment="1">
      <alignment horizontal="center" vertical="center" wrapText="1"/>
    </xf>
    <xf numFmtId="43" fontId="10" fillId="2" borderId="114" xfId="6" applyFont="1" applyFill="1" applyBorder="1"/>
    <xf numFmtId="43" fontId="11" fillId="2" borderId="114" xfId="6" applyFont="1" applyFill="1" applyBorder="1"/>
    <xf numFmtId="43" fontId="11" fillId="2" borderId="114" xfId="6" applyFont="1" applyFill="1" applyBorder="1" applyAlignment="1"/>
    <xf numFmtId="0" fontId="10" fillId="2" borderId="116" xfId="0" applyFont="1" applyFill="1" applyBorder="1"/>
    <xf numFmtId="0" fontId="10" fillId="2" borderId="117" xfId="0" applyFont="1" applyFill="1" applyBorder="1"/>
    <xf numFmtId="0" fontId="10" fillId="2" borderId="118" xfId="0" applyFont="1" applyFill="1" applyBorder="1"/>
    <xf numFmtId="0" fontId="10" fillId="2" borderId="40" xfId="0" applyFont="1" applyFill="1" applyBorder="1"/>
    <xf numFmtId="169" fontId="23" fillId="0" borderId="0" xfId="1" applyNumberFormat="1" applyFont="1" applyBorder="1" applyAlignment="1">
      <alignment horizontal="left"/>
    </xf>
    <xf numFmtId="0" fontId="28" fillId="2" borderId="40" xfId="0" applyFont="1" applyFill="1" applyBorder="1"/>
    <xf numFmtId="0" fontId="28" fillId="11" borderId="114" xfId="0" applyFont="1" applyFill="1" applyBorder="1" applyAlignment="1">
      <alignment horizontal="center" vertical="center" wrapText="1"/>
    </xf>
    <xf numFmtId="0" fontId="28" fillId="2" borderId="41" xfId="0" applyFont="1" applyFill="1" applyBorder="1"/>
    <xf numFmtId="0" fontId="29" fillId="2" borderId="40" xfId="0" applyFont="1" applyFill="1" applyBorder="1" applyAlignment="1">
      <alignment wrapText="1"/>
    </xf>
    <xf numFmtId="0" fontId="10" fillId="2" borderId="114" xfId="0" applyFont="1" applyFill="1" applyBorder="1" applyAlignment="1">
      <alignment wrapText="1"/>
    </xf>
    <xf numFmtId="0" fontId="10" fillId="2" borderId="41" xfId="0" applyFont="1" applyFill="1" applyBorder="1" applyAlignment="1">
      <alignment wrapText="1"/>
    </xf>
    <xf numFmtId="0" fontId="39" fillId="2" borderId="0" xfId="0" applyFont="1" applyFill="1" applyBorder="1" applyAlignment="1">
      <alignment horizontal="right"/>
    </xf>
    <xf numFmtId="15" fontId="35" fillId="0" borderId="40" xfId="1" applyNumberFormat="1" applyFont="1" applyBorder="1" applyAlignment="1">
      <alignment horizontal="center"/>
    </xf>
    <xf numFmtId="15" fontId="22" fillId="0" borderId="40" xfId="1" applyNumberFormat="1" applyFont="1" applyBorder="1" applyAlignment="1">
      <alignment horizontal="center"/>
    </xf>
    <xf numFmtId="15" fontId="46" fillId="0" borderId="40" xfId="1" applyNumberFormat="1" applyFont="1" applyBorder="1" applyAlignment="1">
      <alignment horizontal="center"/>
    </xf>
    <xf numFmtId="15" fontId="22" fillId="0" borderId="40" xfId="1" applyNumberFormat="1" applyFont="1" applyBorder="1"/>
    <xf numFmtId="0" fontId="10" fillId="2" borderId="15" xfId="0" applyFont="1" applyFill="1" applyBorder="1"/>
    <xf numFmtId="0" fontId="10" fillId="2" borderId="16" xfId="0" applyFont="1" applyFill="1" applyBorder="1"/>
    <xf numFmtId="171" fontId="51" fillId="0" borderId="114" xfId="0" applyNumberFormat="1" applyFont="1" applyBorder="1" applyAlignment="1">
      <alignment horizontal="center"/>
    </xf>
    <xf numFmtId="0" fontId="56" fillId="2" borderId="41" xfId="3" applyFont="1" applyFill="1" applyBorder="1" applyAlignment="1">
      <alignment horizontal="center"/>
    </xf>
    <xf numFmtId="0" fontId="23" fillId="2" borderId="41" xfId="3" applyFont="1" applyFill="1" applyBorder="1" applyAlignment="1">
      <alignment horizontal="center"/>
    </xf>
    <xf numFmtId="0" fontId="0" fillId="2" borderId="41" xfId="0" applyFont="1" applyFill="1" applyBorder="1"/>
    <xf numFmtId="172" fontId="2" fillId="0" borderId="0" xfId="1" applyNumberFormat="1" applyFont="1"/>
    <xf numFmtId="0" fontId="12" fillId="4" borderId="0" xfId="1" applyFont="1" applyFill="1" applyBorder="1" applyAlignment="1">
      <alignment horizontal="right"/>
    </xf>
    <xf numFmtId="0" fontId="3" fillId="2" borderId="0" xfId="1" applyFont="1" applyFill="1" applyBorder="1" applyAlignment="1">
      <alignment horizontal="right"/>
    </xf>
    <xf numFmtId="0" fontId="8" fillId="4" borderId="0" xfId="1" applyFont="1" applyFill="1" applyBorder="1" applyAlignment="1"/>
    <xf numFmtId="0" fontId="24" fillId="2" borderId="0" xfId="1" applyFont="1" applyFill="1" applyBorder="1" applyAlignment="1"/>
    <xf numFmtId="170" fontId="48" fillId="11" borderId="114" xfId="1" applyNumberFormat="1" applyFont="1" applyFill="1" applyBorder="1" applyAlignment="1">
      <alignment horizontal="center" vertical="center" wrapText="1"/>
    </xf>
    <xf numFmtId="0" fontId="48" fillId="11" borderId="114" xfId="1" applyFont="1" applyFill="1" applyBorder="1" applyAlignment="1">
      <alignment horizontal="center" vertical="center" wrapText="1"/>
    </xf>
    <xf numFmtId="170" fontId="15" fillId="0" borderId="114" xfId="15" applyNumberFormat="1" applyFont="1" applyFill="1" applyBorder="1" applyAlignment="1">
      <alignment horizontal="left"/>
    </xf>
    <xf numFmtId="14" fontId="15" fillId="0" borderId="114" xfId="15" applyNumberFormat="1" applyFont="1" applyFill="1" applyBorder="1" applyAlignment="1">
      <alignment horizontal="left"/>
    </xf>
    <xf numFmtId="43" fontId="23" fillId="0" borderId="114" xfId="16" applyFont="1" applyFill="1" applyBorder="1"/>
    <xf numFmtId="12" fontId="15" fillId="0" borderId="114" xfId="16" applyNumberFormat="1" applyFont="1" applyFill="1" applyBorder="1" applyAlignment="1">
      <alignment horizontal="center"/>
    </xf>
    <xf numFmtId="10" fontId="23" fillId="0" borderId="114" xfId="16" applyNumberFormat="1" applyFont="1" applyFill="1" applyBorder="1" applyAlignment="1">
      <alignment horizontal="center"/>
    </xf>
    <xf numFmtId="14" fontId="23" fillId="0" borderId="114" xfId="15" applyNumberFormat="1" applyFont="1" applyFill="1" applyBorder="1" applyAlignment="1">
      <alignment horizontal="center"/>
    </xf>
    <xf numFmtId="43" fontId="64" fillId="0" borderId="114" xfId="17" applyFont="1" applyFill="1" applyBorder="1"/>
    <xf numFmtId="170" fontId="23" fillId="0" borderId="114" xfId="15" applyNumberFormat="1" applyFont="1" applyFill="1" applyBorder="1" applyAlignment="1">
      <alignment horizontal="left"/>
    </xf>
    <xf numFmtId="14" fontId="23" fillId="0" borderId="114" xfId="15" applyNumberFormat="1" applyFont="1" applyFill="1" applyBorder="1" applyAlignment="1">
      <alignment horizontal="left"/>
    </xf>
    <xf numFmtId="12" fontId="23" fillId="0" borderId="114" xfId="16" applyNumberFormat="1" applyFont="1" applyFill="1" applyBorder="1" applyAlignment="1">
      <alignment horizontal="center"/>
    </xf>
    <xf numFmtId="170" fontId="48" fillId="11" borderId="114" xfId="1" applyNumberFormat="1" applyFont="1" applyFill="1" applyBorder="1" applyAlignment="1">
      <alignment vertical="center" wrapText="1"/>
    </xf>
    <xf numFmtId="4" fontId="48" fillId="11" borderId="114" xfId="1" applyNumberFormat="1" applyFont="1" applyFill="1" applyBorder="1" applyAlignment="1">
      <alignment vertical="center" wrapText="1"/>
    </xf>
    <xf numFmtId="0" fontId="31" fillId="2" borderId="0" xfId="1" applyFont="1" applyFill="1" applyBorder="1" applyAlignment="1">
      <alignment horizontal="right"/>
    </xf>
    <xf numFmtId="1" fontId="65" fillId="2" borderId="0" xfId="18" applyNumberFormat="1" applyFont="1" applyFill="1" applyBorder="1" applyAlignment="1">
      <alignment horizontal="right"/>
    </xf>
    <xf numFmtId="0" fontId="23" fillId="2" borderId="0" xfId="1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10" fillId="0" borderId="116" xfId="0" applyFont="1" applyBorder="1"/>
    <xf numFmtId="0" fontId="10" fillId="2" borderId="117" xfId="0" applyFont="1" applyFill="1" applyBorder="1" applyAlignment="1">
      <alignment wrapText="1"/>
    </xf>
    <xf numFmtId="0" fontId="10" fillId="0" borderId="118" xfId="0" applyFont="1" applyBorder="1"/>
    <xf numFmtId="4" fontId="2" fillId="2" borderId="0" xfId="1" applyNumberFormat="1" applyFont="1" applyFill="1" applyBorder="1" applyAlignment="1">
      <alignment wrapText="1"/>
    </xf>
    <xf numFmtId="0" fontId="10" fillId="2" borderId="114" xfId="0" applyFont="1" applyFill="1" applyBorder="1"/>
    <xf numFmtId="0" fontId="10" fillId="2" borderId="0" xfId="1" applyFont="1" applyFill="1" applyBorder="1" applyAlignment="1">
      <alignment wrapText="1"/>
    </xf>
    <xf numFmtId="0" fontId="2" fillId="0" borderId="40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2" fillId="2" borderId="114" xfId="8" applyNumberFormat="1" applyFont="1" applyFill="1" applyBorder="1" applyAlignment="1">
      <alignment horizontal="right" wrapText="1"/>
    </xf>
    <xf numFmtId="49" fontId="2" fillId="2" borderId="114" xfId="19" applyNumberFormat="1" applyFont="1" applyFill="1" applyBorder="1" applyAlignment="1">
      <alignment horizontal="center" wrapText="1"/>
    </xf>
    <xf numFmtId="49" fontId="50" fillId="2" borderId="114" xfId="10" applyNumberFormat="1" applyFont="1" applyFill="1" applyBorder="1" applyAlignment="1">
      <alignment horizontal="right"/>
    </xf>
    <xf numFmtId="49" fontId="51" fillId="2" borderId="114" xfId="1" applyNumberFormat="1" applyFont="1" applyFill="1" applyBorder="1" applyAlignment="1">
      <alignment horizontal="center" vertical="center"/>
    </xf>
    <xf numFmtId="49" fontId="51" fillId="2" borderId="114" xfId="1" applyNumberFormat="1" applyFont="1" applyFill="1" applyBorder="1" applyAlignment="1">
      <alignment wrapText="1"/>
    </xf>
    <xf numFmtId="4" fontId="51" fillId="2" borderId="114" xfId="9" applyNumberFormat="1" applyFont="1" applyFill="1" applyBorder="1" applyAlignment="1">
      <alignment wrapText="1"/>
    </xf>
    <xf numFmtId="49" fontId="20" fillId="2" borderId="114" xfId="8" applyNumberFormat="1" applyFont="1" applyFill="1" applyBorder="1" applyAlignment="1">
      <alignment horizontal="center" wrapText="1"/>
    </xf>
    <xf numFmtId="4" fontId="52" fillId="2" borderId="114" xfId="9" applyNumberFormat="1" applyFont="1" applyFill="1" applyBorder="1" applyAlignment="1">
      <alignment wrapText="1"/>
    </xf>
    <xf numFmtId="0" fontId="51" fillId="2" borderId="114" xfId="1" applyFont="1" applyFill="1" applyBorder="1" applyAlignment="1">
      <alignment wrapText="1"/>
    </xf>
    <xf numFmtId="49" fontId="2" fillId="2" borderId="114" xfId="19" applyNumberFormat="1" applyFont="1" applyFill="1" applyBorder="1" applyAlignment="1">
      <alignment wrapText="1"/>
    </xf>
    <xf numFmtId="0" fontId="3" fillId="2" borderId="114" xfId="19" applyFont="1" applyFill="1" applyBorder="1" applyAlignment="1">
      <alignment horizontal="center"/>
    </xf>
    <xf numFmtId="0" fontId="3" fillId="2" borderId="114" xfId="19" applyFont="1" applyFill="1" applyBorder="1" applyAlignment="1">
      <alignment wrapText="1"/>
    </xf>
    <xf numFmtId="4" fontId="39" fillId="2" borderId="114" xfId="9" applyNumberFormat="1" applyFont="1" applyFill="1" applyBorder="1" applyAlignment="1">
      <alignment wrapText="1"/>
    </xf>
    <xf numFmtId="0" fontId="11" fillId="2" borderId="119" xfId="1" applyFont="1" applyFill="1" applyBorder="1" applyAlignment="1"/>
    <xf numFmtId="0" fontId="11" fillId="2" borderId="120" xfId="1" applyFont="1" applyFill="1" applyBorder="1" applyAlignment="1"/>
    <xf numFmtId="4" fontId="11" fillId="2" borderId="114" xfId="1" applyNumberFormat="1" applyFont="1" applyFill="1" applyBorder="1"/>
    <xf numFmtId="0" fontId="10" fillId="2" borderId="114" xfId="1" applyFont="1" applyFill="1" applyBorder="1" applyAlignment="1">
      <alignment wrapText="1"/>
    </xf>
    <xf numFmtId="0" fontId="3" fillId="0" borderId="0" xfId="15" applyFont="1" applyBorder="1" applyAlignment="1">
      <alignment horizontal="right"/>
    </xf>
    <xf numFmtId="0" fontId="2" fillId="2" borderId="25" xfId="1" applyFont="1" applyFill="1" applyBorder="1"/>
    <xf numFmtId="0" fontId="2" fillId="2" borderId="25" xfId="1" applyFont="1" applyFill="1" applyBorder="1" applyAlignment="1">
      <alignment wrapText="1"/>
    </xf>
    <xf numFmtId="0" fontId="8" fillId="2" borderId="0" xfId="1" applyFont="1" applyFill="1" applyBorder="1" applyAlignment="1">
      <alignment horizontal="left"/>
    </xf>
    <xf numFmtId="0" fontId="11" fillId="2" borderId="115" xfId="1" applyFont="1" applyFill="1" applyBorder="1" applyAlignment="1">
      <alignment horizontal="right" wrapText="1"/>
    </xf>
    <xf numFmtId="1" fontId="3" fillId="11" borderId="121" xfId="1" applyNumberFormat="1" applyFont="1" applyFill="1" applyBorder="1" applyAlignment="1">
      <alignment horizontal="center" vertical="center"/>
    </xf>
    <xf numFmtId="49" fontId="3" fillId="11" borderId="114" xfId="8" applyNumberFormat="1" applyFont="1" applyFill="1" applyBorder="1" applyAlignment="1">
      <alignment horizontal="center" vertical="center" wrapText="1"/>
    </xf>
    <xf numFmtId="49" fontId="3" fillId="11" borderId="114" xfId="1" applyNumberFormat="1" applyFont="1" applyFill="1" applyBorder="1" applyAlignment="1">
      <alignment horizontal="center" vertical="center" wrapText="1"/>
    </xf>
    <xf numFmtId="49" fontId="3" fillId="11" borderId="116" xfId="8" applyNumberFormat="1" applyFont="1" applyFill="1" applyBorder="1" applyAlignment="1">
      <alignment horizontal="center" vertical="center" wrapText="1"/>
    </xf>
    <xf numFmtId="4" fontId="3" fillId="11" borderId="121" xfId="8" applyNumberFormat="1" applyFont="1" applyFill="1" applyBorder="1" applyAlignment="1">
      <alignment horizontal="center" vertical="center"/>
    </xf>
    <xf numFmtId="49" fontId="3" fillId="11" borderId="121" xfId="8" applyNumberFormat="1" applyFont="1" applyFill="1" applyBorder="1" applyAlignment="1">
      <alignment horizontal="center" vertical="center" wrapText="1"/>
    </xf>
    <xf numFmtId="4" fontId="3" fillId="13" borderId="114" xfId="1" applyNumberFormat="1" applyFont="1" applyFill="1" applyBorder="1" applyAlignment="1" applyProtection="1">
      <alignment horizontal="center" vertical="center" wrapText="1"/>
      <protection locked="0"/>
    </xf>
    <xf numFmtId="4" fontId="3" fillId="13" borderId="16" xfId="2" applyNumberFormat="1" applyFont="1" applyFill="1" applyBorder="1" applyAlignment="1" applyProtection="1">
      <alignment horizontal="center" vertical="center" wrapText="1"/>
      <protection locked="0"/>
    </xf>
    <xf numFmtId="15" fontId="3" fillId="13" borderId="14" xfId="2" applyNumberFormat="1" applyFont="1" applyFill="1" applyBorder="1" applyAlignment="1" applyProtection="1">
      <alignment horizontal="center" vertical="center"/>
      <protection locked="0"/>
    </xf>
    <xf numFmtId="15" fontId="21" fillId="11" borderId="114" xfId="1" applyNumberFormat="1" applyFont="1" applyFill="1" applyBorder="1" applyAlignment="1">
      <alignment horizontal="right"/>
    </xf>
    <xf numFmtId="0" fontId="21" fillId="0" borderId="114" xfId="1" applyFont="1" applyFill="1" applyBorder="1" applyAlignment="1">
      <alignment horizontal="right"/>
    </xf>
    <xf numFmtId="0" fontId="8" fillId="0" borderId="0" xfId="15" applyFont="1" applyFill="1" applyBorder="1" applyAlignment="1">
      <alignment horizontal="center"/>
    </xf>
    <xf numFmtId="43" fontId="21" fillId="0" borderId="0" xfId="6" applyFont="1" applyFill="1" applyBorder="1" applyAlignment="1" applyProtection="1">
      <alignment horizontal="left"/>
    </xf>
    <xf numFmtId="1" fontId="16" fillId="0" borderId="0" xfId="15" applyNumberFormat="1" applyFont="1" applyFill="1" applyBorder="1" applyAlignment="1"/>
    <xf numFmtId="0" fontId="8" fillId="0" borderId="0" xfId="15" applyFont="1" applyFill="1" applyBorder="1" applyAlignment="1"/>
    <xf numFmtId="0" fontId="12" fillId="11" borderId="114" xfId="15" applyFont="1" applyFill="1" applyBorder="1" applyAlignment="1">
      <alignment horizontal="right"/>
    </xf>
    <xf numFmtId="170" fontId="12" fillId="11" borderId="114" xfId="15" applyNumberFormat="1" applyFont="1" applyFill="1" applyBorder="1" applyAlignment="1">
      <alignment horizontal="right"/>
    </xf>
    <xf numFmtId="0" fontId="2" fillId="0" borderId="117" xfId="20" applyFont="1" applyBorder="1"/>
    <xf numFmtId="0" fontId="2" fillId="0" borderId="118" xfId="20" applyFont="1" applyBorder="1"/>
    <xf numFmtId="0" fontId="2" fillId="0" borderId="41" xfId="20" applyFont="1" applyBorder="1"/>
    <xf numFmtId="0" fontId="2" fillId="0" borderId="0" xfId="15" applyFont="1" applyBorder="1"/>
    <xf numFmtId="170" fontId="21" fillId="13" borderId="114" xfId="15" applyNumberFormat="1" applyFont="1" applyFill="1" applyBorder="1" applyAlignment="1" applyProtection="1">
      <alignment horizontal="center" vertical="center" wrapText="1"/>
      <protection locked="0"/>
    </xf>
    <xf numFmtId="4" fontId="21" fillId="13" borderId="114" xfId="15" applyNumberFormat="1" applyFont="1" applyFill="1" applyBorder="1" applyAlignment="1" applyProtection="1">
      <alignment horizontal="center" vertical="center" wrapText="1"/>
      <protection locked="0"/>
    </xf>
    <xf numFmtId="0" fontId="21" fillId="11" borderId="114" xfId="15" applyFont="1" applyFill="1" applyBorder="1" applyAlignment="1">
      <alignment horizontal="center" vertical="center" wrapText="1"/>
    </xf>
    <xf numFmtId="0" fontId="23" fillId="0" borderId="41" xfId="20" applyFont="1" applyBorder="1"/>
    <xf numFmtId="1" fontId="23" fillId="5" borderId="114" xfId="15" applyNumberFormat="1" applyFont="1" applyFill="1" applyBorder="1" applyAlignment="1" applyProtection="1">
      <alignment horizontal="center"/>
      <protection locked="0"/>
    </xf>
    <xf numFmtId="170" fontId="23" fillId="5" borderId="114" xfId="15" applyNumberFormat="1" applyFont="1" applyFill="1" applyBorder="1" applyAlignment="1" applyProtection="1">
      <alignment horizontal="center"/>
      <protection locked="0"/>
    </xf>
    <xf numFmtId="4" fontId="23" fillId="5" borderId="114" xfId="15" applyNumberFormat="1" applyFont="1" applyFill="1" applyBorder="1" applyAlignment="1" applyProtection="1">
      <alignment horizontal="center"/>
      <protection locked="0"/>
    </xf>
    <xf numFmtId="0" fontId="23" fillId="5" borderId="114" xfId="15" applyNumberFormat="1" applyFont="1" applyFill="1" applyBorder="1" applyAlignment="1" applyProtection="1">
      <alignment horizontal="center"/>
      <protection locked="0"/>
    </xf>
    <xf numFmtId="39" fontId="23" fillId="5" borderId="114" xfId="15" applyNumberFormat="1" applyFont="1" applyFill="1" applyBorder="1" applyAlignment="1" applyProtection="1">
      <alignment horizontal="right"/>
      <protection locked="0"/>
    </xf>
    <xf numFmtId="167" fontId="23" fillId="5" borderId="114" xfId="15" applyNumberFormat="1" applyFont="1" applyFill="1" applyBorder="1" applyAlignment="1" applyProtection="1">
      <alignment horizontal="center"/>
      <protection locked="0"/>
    </xf>
    <xf numFmtId="4" fontId="21" fillId="13" borderId="114" xfId="15" applyNumberFormat="1" applyFont="1" applyFill="1" applyBorder="1" applyAlignment="1" applyProtection="1">
      <alignment horizontal="right"/>
    </xf>
    <xf numFmtId="0" fontId="2" fillId="0" borderId="41" xfId="20" applyFont="1" applyFill="1" applyBorder="1"/>
    <xf numFmtId="0" fontId="2" fillId="0" borderId="25" xfId="20" applyFont="1" applyFill="1" applyBorder="1"/>
    <xf numFmtId="0" fontId="2" fillId="0" borderId="16" xfId="20" applyFont="1" applyFill="1" applyBorder="1"/>
    <xf numFmtId="0" fontId="2" fillId="0" borderId="41" xfId="20" applyFont="1" applyBorder="1" applyAlignment="1">
      <alignment horizontal="center"/>
    </xf>
    <xf numFmtId="1" fontId="23" fillId="5" borderId="114" xfId="15" applyNumberFormat="1" applyFont="1" applyFill="1" applyBorder="1" applyAlignment="1" applyProtection="1">
      <alignment horizontal="center"/>
    </xf>
    <xf numFmtId="0" fontId="15" fillId="0" borderId="0" xfId="0" applyFont="1" applyFill="1"/>
    <xf numFmtId="43" fontId="13" fillId="0" borderId="76" xfId="0" applyNumberFormat="1" applyFont="1" applyFill="1" applyBorder="1"/>
    <xf numFmtId="49" fontId="15" fillId="0" borderId="119" xfId="0" applyNumberFormat="1" applyFont="1" applyBorder="1" applyAlignment="1">
      <alignment horizontal="left" vertical="center" wrapText="1"/>
    </xf>
    <xf numFmtId="43" fontId="13" fillId="0" borderId="120" xfId="0" applyNumberFormat="1" applyFont="1" applyFill="1" applyBorder="1" applyAlignment="1">
      <alignment wrapText="1"/>
    </xf>
    <xf numFmtId="49" fontId="15" fillId="0" borderId="114" xfId="0" applyNumberFormat="1" applyFont="1" applyBorder="1" applyAlignment="1">
      <alignment horizontal="left" vertical="center" wrapText="1"/>
    </xf>
    <xf numFmtId="0" fontId="2" fillId="0" borderId="116" xfId="20" applyFont="1" applyBorder="1"/>
    <xf numFmtId="0" fontId="2" fillId="0" borderId="40" xfId="20" applyFont="1" applyBorder="1"/>
    <xf numFmtId="0" fontId="6" fillId="2" borderId="0" xfId="8" applyFont="1" applyFill="1" applyBorder="1" applyAlignment="1">
      <alignment horizontal="center"/>
    </xf>
    <xf numFmtId="0" fontId="4" fillId="2" borderId="0" xfId="8" applyFont="1" applyFill="1" applyBorder="1"/>
    <xf numFmtId="0" fontId="15" fillId="0" borderId="115" xfId="0" applyFont="1" applyBorder="1" applyAlignment="1">
      <alignment horizontal="center" vertical="center"/>
    </xf>
    <xf numFmtId="0" fontId="15" fillId="0" borderId="114" xfId="0" applyFont="1" applyBorder="1" applyAlignment="1">
      <alignment vertical="center" wrapText="1"/>
    </xf>
    <xf numFmtId="43" fontId="15" fillId="0" borderId="114" xfId="6" applyFont="1" applyBorder="1" applyAlignment="1">
      <alignment vertical="center" wrapText="1"/>
    </xf>
    <xf numFmtId="0" fontId="15" fillId="0" borderId="114" xfId="0" applyFont="1" applyBorder="1" applyAlignment="1">
      <alignment vertical="center"/>
    </xf>
    <xf numFmtId="171" fontId="15" fillId="0" borderId="114" xfId="0" applyNumberFormat="1" applyFont="1" applyBorder="1" applyAlignment="1">
      <alignment vertical="center"/>
    </xf>
    <xf numFmtId="49" fontId="15" fillId="0" borderId="119" xfId="0" applyNumberFormat="1" applyFont="1" applyBorder="1" applyAlignment="1">
      <alignment horizontal="left" vertical="center"/>
    </xf>
    <xf numFmtId="49" fontId="15" fillId="0" borderId="114" xfId="0" applyNumberFormat="1" applyFont="1" applyBorder="1" applyAlignment="1">
      <alignment horizontal="left" vertical="center"/>
    </xf>
    <xf numFmtId="0" fontId="2" fillId="0" borderId="40" xfId="20" applyFont="1" applyFill="1" applyBorder="1"/>
    <xf numFmtId="0" fontId="13" fillId="0" borderId="119" xfId="0" applyFont="1" applyFill="1" applyBorder="1" applyAlignment="1">
      <alignment horizontal="center" wrapText="1"/>
    </xf>
    <xf numFmtId="0" fontId="13" fillId="0" borderId="120" xfId="0" applyFont="1" applyFill="1" applyBorder="1" applyAlignment="1">
      <alignment horizontal="center"/>
    </xf>
    <xf numFmtId="43" fontId="13" fillId="0" borderId="120" xfId="0" applyNumberFormat="1" applyFont="1" applyFill="1" applyBorder="1"/>
    <xf numFmtId="0" fontId="2" fillId="0" borderId="15" xfId="20" applyFont="1" applyBorder="1"/>
    <xf numFmtId="0" fontId="2" fillId="0" borderId="25" xfId="20" applyFont="1" applyBorder="1"/>
    <xf numFmtId="0" fontId="2" fillId="0" borderId="16" xfId="20" applyFont="1" applyBorder="1"/>
    <xf numFmtId="0" fontId="2" fillId="0" borderId="117" xfId="20" applyFont="1" applyBorder="1" applyAlignment="1">
      <alignment horizontal="center"/>
    </xf>
    <xf numFmtId="0" fontId="2" fillId="0" borderId="25" xfId="20" applyFont="1" applyBorder="1" applyAlignment="1">
      <alignment horizontal="center"/>
    </xf>
    <xf numFmtId="171" fontId="23" fillId="0" borderId="114" xfId="0" applyNumberFormat="1" applyFont="1" applyBorder="1" applyAlignment="1">
      <alignment horizontal="center"/>
    </xf>
    <xf numFmtId="171" fontId="23" fillId="0" borderId="0" xfId="0" applyNumberFormat="1" applyFont="1" applyBorder="1" applyAlignment="1"/>
    <xf numFmtId="169" fontId="21" fillId="0" borderId="0" xfId="1" applyNumberFormat="1" applyFont="1" applyBorder="1" applyAlignment="1">
      <alignment horizontal="left"/>
    </xf>
    <xf numFmtId="0" fontId="21" fillId="2" borderId="0" xfId="0" applyFont="1" applyFill="1" applyBorder="1" applyAlignment="1">
      <alignment wrapText="1"/>
    </xf>
    <xf numFmtId="0" fontId="15" fillId="0" borderId="0" xfId="0" applyFont="1" applyAlignment="1">
      <alignment horizontal="center"/>
    </xf>
    <xf numFmtId="43" fontId="13" fillId="2" borderId="99" xfId="0" applyNumberFormat="1" applyFont="1" applyFill="1" applyBorder="1"/>
    <xf numFmtId="43" fontId="13" fillId="2" borderId="120" xfId="0" applyNumberFormat="1" applyFont="1" applyFill="1" applyBorder="1" applyAlignment="1">
      <alignment wrapText="1"/>
    </xf>
    <xf numFmtId="43" fontId="13" fillId="2" borderId="114" xfId="0" applyNumberFormat="1" applyFont="1" applyFill="1" applyBorder="1" applyAlignment="1">
      <alignment wrapText="1"/>
    </xf>
    <xf numFmtId="0" fontId="15" fillId="2" borderId="0" xfId="0" applyFont="1" applyFill="1" applyBorder="1" applyAlignment="1">
      <alignment wrapText="1"/>
    </xf>
    <xf numFmtId="0" fontId="15" fillId="2" borderId="0" xfId="0" applyFont="1" applyFill="1" applyBorder="1"/>
    <xf numFmtId="43" fontId="15" fillId="2" borderId="0" xfId="6" applyFont="1" applyFill="1" applyBorder="1"/>
    <xf numFmtId="0" fontId="15" fillId="2" borderId="0" xfId="0" applyFont="1" applyFill="1" applyBorder="1" applyAlignment="1">
      <alignment horizontal="center"/>
    </xf>
    <xf numFmtId="0" fontId="15" fillId="0" borderId="0" xfId="0" applyFont="1" applyAlignment="1">
      <alignment wrapText="1"/>
    </xf>
    <xf numFmtId="43" fontId="15" fillId="0" borderId="0" xfId="6" applyFont="1"/>
    <xf numFmtId="0" fontId="11" fillId="2" borderId="0" xfId="0" applyFont="1" applyFill="1" applyBorder="1" applyAlignment="1"/>
    <xf numFmtId="0" fontId="2" fillId="0" borderId="0" xfId="0" applyFont="1" applyFill="1"/>
    <xf numFmtId="0" fontId="2" fillId="2" borderId="114" xfId="0" applyFont="1" applyFill="1" applyBorder="1" applyAlignment="1">
      <alignment horizontal="center" vertical="center" wrapText="1"/>
    </xf>
    <xf numFmtId="49" fontId="2" fillId="2" borderId="119" xfId="0" applyNumberFormat="1" applyFont="1" applyFill="1" applyBorder="1" applyAlignment="1">
      <alignment horizontal="left" vertical="center" wrapText="1"/>
    </xf>
    <xf numFmtId="49" fontId="2" fillId="2" borderId="114" xfId="0" applyNumberFormat="1" applyFont="1" applyFill="1" applyBorder="1" applyAlignment="1">
      <alignment horizontal="center" vertical="center" wrapText="1"/>
    </xf>
    <xf numFmtId="0" fontId="51" fillId="0" borderId="0" xfId="0" applyFont="1"/>
    <xf numFmtId="49" fontId="2" fillId="2" borderId="114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15" fillId="0" borderId="116" xfId="0" applyFont="1" applyBorder="1"/>
    <xf numFmtId="0" fontId="15" fillId="0" borderId="117" xfId="0" applyFont="1" applyBorder="1" applyAlignment="1">
      <alignment wrapText="1"/>
    </xf>
    <xf numFmtId="0" fontId="15" fillId="0" borderId="117" xfId="0" applyFont="1" applyBorder="1"/>
    <xf numFmtId="43" fontId="15" fillId="0" borderId="117" xfId="6" applyFont="1" applyBorder="1"/>
    <xf numFmtId="0" fontId="15" fillId="0" borderId="117" xfId="0" applyFont="1" applyBorder="1" applyAlignment="1">
      <alignment horizontal="center"/>
    </xf>
    <xf numFmtId="0" fontId="15" fillId="0" borderId="118" xfId="0" applyFont="1" applyBorder="1"/>
    <xf numFmtId="4" fontId="15" fillId="2" borderId="0" xfId="0" applyNumberFormat="1" applyFont="1" applyFill="1" applyBorder="1"/>
    <xf numFmtId="0" fontId="2" fillId="0" borderId="40" xfId="0" applyFont="1" applyFill="1" applyBorder="1"/>
    <xf numFmtId="0" fontId="2" fillId="2" borderId="115" xfId="0" applyFont="1" applyFill="1" applyBorder="1" applyAlignment="1">
      <alignment horizontal="center" vertical="center"/>
    </xf>
    <xf numFmtId="0" fontId="2" fillId="2" borderId="114" xfId="0" applyFont="1" applyFill="1" applyBorder="1" applyAlignment="1">
      <alignment vertical="center" wrapText="1"/>
    </xf>
    <xf numFmtId="43" fontId="2" fillId="2" borderId="114" xfId="6" applyFont="1" applyFill="1" applyBorder="1" applyAlignment="1">
      <alignment vertical="center" wrapText="1"/>
    </xf>
    <xf numFmtId="0" fontId="2" fillId="2" borderId="114" xfId="0" applyFont="1" applyFill="1" applyBorder="1" applyAlignment="1">
      <alignment vertical="center"/>
    </xf>
    <xf numFmtId="171" fontId="2" fillId="2" borderId="114" xfId="0" applyNumberFormat="1" applyFont="1" applyFill="1" applyBorder="1" applyAlignment="1">
      <alignment vertical="center"/>
    </xf>
    <xf numFmtId="49" fontId="2" fillId="2" borderId="114" xfId="0" applyNumberFormat="1" applyFont="1" applyFill="1" applyBorder="1" applyAlignment="1">
      <alignment horizontal="right" vertical="center"/>
    </xf>
    <xf numFmtId="4" fontId="2" fillId="2" borderId="119" xfId="0" applyNumberFormat="1" applyFont="1" applyFill="1" applyBorder="1" applyAlignment="1">
      <alignment vertical="center"/>
    </xf>
    <xf numFmtId="4" fontId="2" fillId="2" borderId="114" xfId="0" applyNumberFormat="1" applyFont="1" applyFill="1" applyBorder="1" applyAlignment="1">
      <alignment vertical="center"/>
    </xf>
    <xf numFmtId="171" fontId="2" fillId="2" borderId="115" xfId="0" applyNumberFormat="1" applyFont="1" applyFill="1" applyBorder="1" applyAlignment="1">
      <alignment vertical="center"/>
    </xf>
    <xf numFmtId="14" fontId="2" fillId="2" borderId="114" xfId="0" applyNumberFormat="1" applyFont="1" applyFill="1" applyBorder="1" applyAlignment="1">
      <alignment vertical="center"/>
    </xf>
    <xf numFmtId="1" fontId="2" fillId="2" borderId="114" xfId="0" applyNumberFormat="1" applyFont="1" applyFill="1" applyBorder="1" applyAlignment="1">
      <alignment horizontal="center" vertical="center"/>
    </xf>
    <xf numFmtId="43" fontId="2" fillId="2" borderId="114" xfId="9" applyFont="1" applyFill="1" applyBorder="1" applyAlignment="1">
      <alignment vertical="center"/>
    </xf>
    <xf numFmtId="1" fontId="2" fillId="2" borderId="119" xfId="0" applyNumberFormat="1" applyFont="1" applyFill="1" applyBorder="1" applyAlignment="1">
      <alignment horizontal="center" vertical="center"/>
    </xf>
    <xf numFmtId="164" fontId="2" fillId="2" borderId="114" xfId="0" applyNumberFormat="1" applyFont="1" applyFill="1" applyBorder="1" applyAlignment="1">
      <alignment vertical="center"/>
    </xf>
    <xf numFmtId="43" fontId="2" fillId="2" borderId="115" xfId="9" applyFont="1" applyFill="1" applyBorder="1" applyAlignment="1">
      <alignment vertical="center"/>
    </xf>
    <xf numFmtId="49" fontId="2" fillId="2" borderId="114" xfId="0" applyNumberFormat="1" applyFont="1" applyFill="1" applyBorder="1" applyAlignment="1">
      <alignment horizontal="center" vertical="center"/>
    </xf>
    <xf numFmtId="0" fontId="51" fillId="0" borderId="41" xfId="0" applyFont="1" applyBorder="1"/>
    <xf numFmtId="0" fontId="2" fillId="0" borderId="41" xfId="0" applyFont="1" applyFill="1" applyBorder="1"/>
    <xf numFmtId="49" fontId="2" fillId="2" borderId="114" xfId="0" applyNumberFormat="1" applyFont="1" applyFill="1" applyBorder="1" applyAlignment="1">
      <alignment horizontal="left" vertical="center"/>
    </xf>
    <xf numFmtId="0" fontId="2" fillId="0" borderId="40" xfId="0" applyFont="1" applyBorder="1"/>
    <xf numFmtId="49" fontId="2" fillId="2" borderId="119" xfId="0" applyNumberFormat="1" applyFont="1" applyFill="1" applyBorder="1" applyAlignment="1">
      <alignment horizontal="left" vertical="center"/>
    </xf>
    <xf numFmtId="49" fontId="2" fillId="2" borderId="119" xfId="0" applyNumberFormat="1" applyFont="1" applyFill="1" applyBorder="1" applyAlignment="1">
      <alignment horizontal="right" vertical="center"/>
    </xf>
    <xf numFmtId="0" fontId="2" fillId="0" borderId="41" xfId="0" applyFont="1" applyBorder="1"/>
    <xf numFmtId="0" fontId="15" fillId="0" borderId="40" xfId="0" applyFont="1" applyFill="1" applyBorder="1"/>
    <xf numFmtId="0" fontId="13" fillId="2" borderId="119" xfId="0" applyFont="1" applyFill="1" applyBorder="1" applyAlignment="1">
      <alignment horizontal="center" wrapText="1"/>
    </xf>
    <xf numFmtId="0" fontId="13" fillId="2" borderId="120" xfId="0" applyFont="1" applyFill="1" applyBorder="1" applyAlignment="1">
      <alignment horizontal="center"/>
    </xf>
    <xf numFmtId="43" fontId="13" fillId="2" borderId="120" xfId="0" applyNumberFormat="1" applyFont="1" applyFill="1" applyBorder="1"/>
    <xf numFmtId="0" fontId="13" fillId="2" borderId="114" xfId="0" applyFont="1" applyFill="1" applyBorder="1"/>
    <xf numFmtId="0" fontId="13" fillId="2" borderId="120" xfId="0" applyFont="1" applyFill="1" applyBorder="1"/>
    <xf numFmtId="164" fontId="13" fillId="2" borderId="120" xfId="0" applyNumberFormat="1" applyFont="1" applyFill="1" applyBorder="1"/>
    <xf numFmtId="0" fontId="15" fillId="0" borderId="41" xfId="0" applyFont="1" applyFill="1" applyBorder="1"/>
    <xf numFmtId="164" fontId="15" fillId="0" borderId="41" xfId="0" applyNumberFormat="1" applyFont="1" applyBorder="1"/>
    <xf numFmtId="0" fontId="23" fillId="2" borderId="0" xfId="3" applyFont="1" applyFill="1" applyBorder="1" applyAlignment="1"/>
    <xf numFmtId="0" fontId="15" fillId="0" borderId="15" xfId="0" applyFont="1" applyBorder="1"/>
    <xf numFmtId="0" fontId="15" fillId="2" borderId="25" xfId="0" applyFont="1" applyFill="1" applyBorder="1" applyAlignment="1">
      <alignment wrapText="1"/>
    </xf>
    <xf numFmtId="0" fontId="15" fillId="2" borderId="25" xfId="0" applyFont="1" applyFill="1" applyBorder="1"/>
    <xf numFmtId="43" fontId="15" fillId="2" borderId="25" xfId="6" applyFont="1" applyFill="1" applyBorder="1"/>
    <xf numFmtId="0" fontId="10" fillId="2" borderId="25" xfId="0" applyFont="1" applyFill="1" applyBorder="1" applyAlignment="1">
      <alignment wrapText="1"/>
    </xf>
    <xf numFmtId="0" fontId="12" fillId="0" borderId="0" xfId="20" applyFont="1" applyBorder="1" applyAlignment="1">
      <alignment horizontal="right"/>
    </xf>
    <xf numFmtId="0" fontId="3" fillId="0" borderId="0" xfId="20" applyFont="1" applyBorder="1" applyAlignment="1">
      <alignment horizontal="right"/>
    </xf>
    <xf numFmtId="0" fontId="2" fillId="0" borderId="117" xfId="20" applyFont="1" applyBorder="1" applyAlignment="1"/>
    <xf numFmtId="0" fontId="2" fillId="0" borderId="40" xfId="20" applyFont="1" applyBorder="1" applyAlignment="1">
      <alignment horizontal="center"/>
    </xf>
    <xf numFmtId="0" fontId="2" fillId="0" borderId="40" xfId="20" applyFont="1" applyBorder="1" applyAlignment="1">
      <alignment horizontal="left"/>
    </xf>
    <xf numFmtId="0" fontId="2" fillId="0" borderId="41" xfId="20" applyFont="1" applyBorder="1" applyAlignment="1">
      <alignment horizontal="left"/>
    </xf>
    <xf numFmtId="0" fontId="3" fillId="11" borderId="114" xfId="20" applyFont="1" applyFill="1" applyBorder="1" applyAlignment="1">
      <alignment horizontal="center" vertical="center" wrapText="1"/>
    </xf>
    <xf numFmtId="0" fontId="2" fillId="0" borderId="114" xfId="20" applyFont="1" applyBorder="1" applyAlignment="1">
      <alignment horizontal="center"/>
    </xf>
    <xf numFmtId="43" fontId="42" fillId="0" borderId="114" xfId="21" applyFont="1" applyBorder="1" applyProtection="1">
      <protection locked="0"/>
    </xf>
    <xf numFmtId="0" fontId="2" fillId="0" borderId="15" xfId="20" applyFont="1" applyFill="1" applyBorder="1"/>
    <xf numFmtId="0" fontId="2" fillId="0" borderId="25" xfId="20" applyFont="1" applyFill="1" applyBorder="1" applyAlignment="1">
      <alignment horizontal="center"/>
    </xf>
    <xf numFmtId="0" fontId="3" fillId="0" borderId="0" xfId="20" applyFont="1" applyBorder="1" applyAlignment="1">
      <alignment horizontal="right" wrapText="1"/>
    </xf>
    <xf numFmtId="0" fontId="3" fillId="0" borderId="114" xfId="20" applyFont="1" applyBorder="1" applyAlignment="1">
      <alignment horizontal="center" vertical="center" wrapText="1"/>
    </xf>
    <xf numFmtId="0" fontId="22" fillId="0" borderId="114" xfId="20" applyFont="1" applyBorder="1" applyAlignment="1" applyProtection="1">
      <alignment horizontal="center"/>
      <protection locked="0"/>
    </xf>
    <xf numFmtId="0" fontId="3" fillId="11" borderId="115" xfId="20" applyFont="1" applyFill="1" applyBorder="1" applyAlignment="1">
      <alignment horizontal="center"/>
    </xf>
    <xf numFmtId="0" fontId="3" fillId="11" borderId="114" xfId="20" applyFont="1" applyFill="1" applyBorder="1" applyAlignment="1">
      <alignment horizontal="center"/>
    </xf>
    <xf numFmtId="0" fontId="42" fillId="0" borderId="114" xfId="20" applyFont="1" applyBorder="1" applyAlignment="1" applyProtection="1">
      <alignment horizontal="center"/>
      <protection locked="0"/>
    </xf>
    <xf numFmtId="43" fontId="42" fillId="0" borderId="41" xfId="21" applyFont="1" applyBorder="1" applyProtection="1">
      <protection locked="0"/>
    </xf>
    <xf numFmtId="0" fontId="43" fillId="0" borderId="41" xfId="20" applyFont="1" applyBorder="1" applyAlignment="1" applyProtection="1">
      <alignment horizontal="left"/>
      <protection locked="0"/>
    </xf>
    <xf numFmtId="0" fontId="42" fillId="0" borderId="41" xfId="20" applyFont="1" applyBorder="1" applyAlignment="1" applyProtection="1">
      <alignment horizontal="left"/>
      <protection locked="0"/>
    </xf>
    <xf numFmtId="0" fontId="42" fillId="0" borderId="0" xfId="20" applyFont="1" applyBorder="1" applyAlignment="1" applyProtection="1">
      <alignment horizontal="center"/>
      <protection locked="0"/>
    </xf>
    <xf numFmtId="170" fontId="12" fillId="4" borderId="0" xfId="20" applyNumberFormat="1" applyFont="1" applyFill="1" applyBorder="1" applyAlignment="1" applyProtection="1">
      <alignment horizontal="right"/>
    </xf>
    <xf numFmtId="0" fontId="12" fillId="4" borderId="0" xfId="20" applyFont="1" applyFill="1" applyBorder="1" applyAlignment="1" applyProtection="1">
      <alignment horizontal="right"/>
    </xf>
    <xf numFmtId="49" fontId="2" fillId="0" borderId="0" xfId="20" applyNumberFormat="1" applyFont="1" applyAlignment="1">
      <alignment horizontal="center"/>
    </xf>
    <xf numFmtId="39" fontId="3" fillId="0" borderId="0" xfId="20" applyNumberFormat="1" applyFont="1" applyBorder="1" applyAlignment="1" applyProtection="1">
      <alignment horizontal="right"/>
    </xf>
    <xf numFmtId="49" fontId="2" fillId="0" borderId="117" xfId="20" applyNumberFormat="1" applyFont="1" applyBorder="1" applyAlignment="1">
      <alignment horizontal="center"/>
    </xf>
    <xf numFmtId="0" fontId="2" fillId="0" borderId="117" xfId="20" applyFont="1" applyBorder="1" applyAlignment="1">
      <alignment horizontal="right"/>
    </xf>
    <xf numFmtId="49" fontId="2" fillId="0" borderId="0" xfId="20" applyNumberFormat="1" applyFont="1" applyBorder="1" applyAlignment="1">
      <alignment horizontal="center"/>
    </xf>
    <xf numFmtId="0" fontId="2" fillId="0" borderId="0" xfId="20" applyFont="1" applyBorder="1" applyAlignment="1">
      <alignment horizontal="right"/>
    </xf>
    <xf numFmtId="0" fontId="3" fillId="0" borderId="41" xfId="20" applyFont="1" applyBorder="1" applyAlignment="1"/>
    <xf numFmtId="0" fontId="21" fillId="0" borderId="0" xfId="20" applyFont="1" applyBorder="1" applyAlignment="1" applyProtection="1">
      <alignment horizontal="right"/>
      <protection locked="0"/>
    </xf>
    <xf numFmtId="0" fontId="54" fillId="0" borderId="0" xfId="20" applyFont="1" applyBorder="1" applyAlignment="1">
      <alignment horizontal="center"/>
    </xf>
    <xf numFmtId="0" fontId="12" fillId="4" borderId="114" xfId="20" applyFont="1" applyFill="1" applyBorder="1" applyAlignment="1" applyProtection="1">
      <alignment horizontal="left"/>
    </xf>
    <xf numFmtId="49" fontId="2" fillId="0" borderId="0" xfId="20" applyNumberFormat="1" applyFont="1" applyFill="1" applyBorder="1" applyAlignment="1">
      <alignment horizontal="center"/>
    </xf>
    <xf numFmtId="0" fontId="12" fillId="0" borderId="0" xfId="20" applyFont="1" applyBorder="1" applyAlignment="1">
      <alignment horizontal="right" wrapText="1"/>
    </xf>
    <xf numFmtId="0" fontId="12" fillId="0" borderId="0" xfId="20" applyFont="1" applyBorder="1" applyAlignment="1">
      <alignment horizontal="right" vertical="center"/>
    </xf>
    <xf numFmtId="170" fontId="2" fillId="0" borderId="0" xfId="20" applyNumberFormat="1" applyFont="1" applyBorder="1"/>
    <xf numFmtId="49" fontId="12" fillId="11" borderId="114" xfId="20" applyNumberFormat="1" applyFont="1" applyFill="1" applyBorder="1" applyAlignment="1">
      <alignment horizontal="center" vertical="center" wrapText="1"/>
    </xf>
    <xf numFmtId="170" fontId="12" fillId="11" borderId="114" xfId="20" applyNumberFormat="1" applyFont="1" applyFill="1" applyBorder="1" applyAlignment="1">
      <alignment horizontal="center" vertical="center" wrapText="1"/>
    </xf>
    <xf numFmtId="0" fontId="12" fillId="11" borderId="114" xfId="20" applyFont="1" applyFill="1" applyBorder="1" applyAlignment="1">
      <alignment horizontal="center" vertical="center" wrapText="1"/>
    </xf>
    <xf numFmtId="49" fontId="2" fillId="0" borderId="114" xfId="20" applyNumberFormat="1" applyFont="1" applyBorder="1" applyAlignment="1" applyProtection="1">
      <alignment horizontal="center" vertical="justify"/>
      <protection locked="0"/>
    </xf>
    <xf numFmtId="170" fontId="2" fillId="0" borderId="114" xfId="20" applyNumberFormat="1" applyFont="1" applyBorder="1" applyAlignment="1" applyProtection="1">
      <alignment horizontal="right" vertical="justify"/>
      <protection locked="0"/>
    </xf>
    <xf numFmtId="0" fontId="2" fillId="0" borderId="114" xfId="20" applyFont="1" applyBorder="1" applyAlignment="1" applyProtection="1">
      <alignment horizontal="right" wrapText="1"/>
      <protection locked="0"/>
    </xf>
    <xf numFmtId="0" fontId="2" fillId="0" borderId="114" xfId="20" applyFont="1" applyBorder="1" applyAlignment="1" applyProtection="1">
      <alignment horizontal="right" vertical="justify"/>
      <protection locked="0"/>
    </xf>
    <xf numFmtId="0" fontId="2" fillId="0" borderId="114" xfId="20" applyFont="1" applyBorder="1" applyAlignment="1" applyProtection="1">
      <alignment horizontal="center"/>
      <protection locked="0"/>
    </xf>
    <xf numFmtId="39" fontId="2" fillId="0" borderId="114" xfId="20" applyNumberFormat="1" applyFont="1" applyBorder="1" applyAlignment="1" applyProtection="1">
      <alignment horizontal="right"/>
      <protection locked="0"/>
    </xf>
    <xf numFmtId="39" fontId="2" fillId="0" borderId="114" xfId="20" applyNumberFormat="1" applyFont="1" applyBorder="1" applyAlignment="1" applyProtection="1">
      <protection locked="0"/>
    </xf>
    <xf numFmtId="49" fontId="2" fillId="0" borderId="25" xfId="20" applyNumberFormat="1" applyFont="1" applyBorder="1" applyAlignment="1">
      <alignment horizontal="center"/>
    </xf>
    <xf numFmtId="0" fontId="2" fillId="0" borderId="25" xfId="20" applyFont="1" applyBorder="1" applyAlignment="1">
      <alignment horizontal="right"/>
    </xf>
    <xf numFmtId="0" fontId="16" fillId="2" borderId="0" xfId="0" applyFont="1" applyFill="1"/>
    <xf numFmtId="0" fontId="12" fillId="2" borderId="0" xfId="0" applyFont="1" applyFill="1" applyBorder="1" applyAlignment="1">
      <alignment horizontal="left"/>
    </xf>
    <xf numFmtId="4" fontId="32" fillId="0" borderId="0" xfId="0" applyNumberFormat="1" applyFont="1" applyAlignment="1">
      <alignment wrapText="1"/>
    </xf>
    <xf numFmtId="0" fontId="16" fillId="2" borderId="0" xfId="0" applyFont="1" applyFill="1" applyBorder="1" applyAlignment="1" applyProtection="1"/>
    <xf numFmtId="0" fontId="32" fillId="0" borderId="0" xfId="0" applyFont="1" applyAlignment="1">
      <alignment wrapText="1"/>
    </xf>
    <xf numFmtId="0" fontId="32" fillId="0" borderId="0" xfId="0" applyFont="1" applyBorder="1" applyAlignment="1">
      <alignment wrapText="1"/>
    </xf>
    <xf numFmtId="4" fontId="32" fillId="0" borderId="0" xfId="0" applyNumberFormat="1" applyFont="1" applyBorder="1" applyAlignment="1">
      <alignment wrapText="1"/>
    </xf>
    <xf numFmtId="0" fontId="16" fillId="2" borderId="0" xfId="0" applyFont="1" applyFill="1" applyBorder="1" applyAlignment="1" applyProtection="1">
      <protection locked="0"/>
    </xf>
    <xf numFmtId="0" fontId="32" fillId="2" borderId="114" xfId="0" applyFont="1" applyFill="1" applyBorder="1" applyAlignment="1"/>
    <xf numFmtId="0" fontId="32" fillId="2" borderId="0" xfId="0" applyFont="1" applyFill="1" applyBorder="1" applyAlignment="1"/>
    <xf numFmtId="0" fontId="32" fillId="0" borderId="116" xfId="0" applyFont="1" applyBorder="1"/>
    <xf numFmtId="0" fontId="16" fillId="2" borderId="117" xfId="0" applyFont="1" applyFill="1" applyBorder="1"/>
    <xf numFmtId="0" fontId="32" fillId="0" borderId="118" xfId="0" applyFont="1" applyBorder="1"/>
    <xf numFmtId="0" fontId="32" fillId="0" borderId="40" xfId="0" applyFont="1" applyBorder="1"/>
    <xf numFmtId="0" fontId="16" fillId="2" borderId="0" xfId="0" applyFont="1" applyFill="1" applyBorder="1"/>
    <xf numFmtId="0" fontId="32" fillId="0" borderId="41" xfId="0" applyFont="1" applyBorder="1"/>
    <xf numFmtId="0" fontId="16" fillId="2" borderId="0" xfId="0" applyFont="1" applyFill="1" applyBorder="1" applyAlignment="1"/>
    <xf numFmtId="0" fontId="12" fillId="2" borderId="0" xfId="0" applyFont="1" applyFill="1" applyBorder="1" applyAlignment="1" applyProtection="1">
      <alignment horizontal="right"/>
    </xf>
    <xf numFmtId="0" fontId="31" fillId="11" borderId="114" xfId="0" applyFont="1" applyFill="1" applyBorder="1" applyAlignment="1">
      <alignment horizontal="center" vertical="center" wrapText="1"/>
    </xf>
    <xf numFmtId="4" fontId="31" fillId="11" borderId="114" xfId="0" applyNumberFormat="1" applyFont="1" applyFill="1" applyBorder="1" applyAlignment="1">
      <alignment horizontal="center" vertical="center" wrapText="1"/>
    </xf>
    <xf numFmtId="0" fontId="32" fillId="0" borderId="40" xfId="0" applyFont="1" applyBorder="1" applyAlignment="1">
      <alignment wrapText="1"/>
    </xf>
    <xf numFmtId="49" fontId="32" fillId="0" borderId="114" xfId="0" applyNumberFormat="1" applyFont="1" applyBorder="1" applyAlignment="1">
      <alignment wrapText="1"/>
    </xf>
    <xf numFmtId="0" fontId="32" fillId="0" borderId="114" xfId="0" applyFont="1" applyBorder="1" applyAlignment="1">
      <alignment wrapText="1"/>
    </xf>
    <xf numFmtId="4" fontId="32" fillId="0" borderId="114" xfId="0" applyNumberFormat="1" applyFont="1" applyBorder="1" applyAlignment="1">
      <alignment wrapText="1"/>
    </xf>
    <xf numFmtId="0" fontId="32" fillId="0" borderId="41" xfId="0" applyFont="1" applyBorder="1" applyAlignment="1">
      <alignment wrapText="1"/>
    </xf>
    <xf numFmtId="4" fontId="31" fillId="0" borderId="114" xfId="0" applyNumberFormat="1" applyFont="1" applyBorder="1" applyAlignment="1">
      <alignment wrapText="1"/>
    </xf>
    <xf numFmtId="4" fontId="31" fillId="0" borderId="114" xfId="0" applyNumberFormat="1" applyFont="1" applyFill="1" applyBorder="1" applyAlignment="1">
      <alignment wrapText="1"/>
    </xf>
    <xf numFmtId="0" fontId="32" fillId="11" borderId="119" xfId="0" applyFont="1" applyFill="1" applyBorder="1" applyAlignment="1">
      <alignment wrapText="1"/>
    </xf>
    <xf numFmtId="0" fontId="32" fillId="11" borderId="120" xfId="0" applyFont="1" applyFill="1" applyBorder="1" applyAlignment="1">
      <alignment wrapText="1"/>
    </xf>
    <xf numFmtId="0" fontId="32" fillId="11" borderId="115" xfId="0" applyFont="1" applyFill="1" applyBorder="1" applyAlignment="1">
      <alignment wrapText="1"/>
    </xf>
    <xf numFmtId="4" fontId="32" fillId="11" borderId="115" xfId="0" applyNumberFormat="1" applyFont="1" applyFill="1" applyBorder="1" applyAlignment="1">
      <alignment wrapText="1"/>
    </xf>
    <xf numFmtId="4" fontId="32" fillId="11" borderId="114" xfId="0" applyNumberFormat="1" applyFont="1" applyFill="1" applyBorder="1" applyAlignment="1">
      <alignment wrapText="1"/>
    </xf>
    <xf numFmtId="4" fontId="32" fillId="2" borderId="0" xfId="0" applyNumberFormat="1" applyFont="1" applyFill="1" applyBorder="1" applyAlignment="1">
      <alignment wrapText="1"/>
    </xf>
    <xf numFmtId="15" fontId="16" fillId="2" borderId="25" xfId="1" applyNumberFormat="1" applyFont="1" applyFill="1" applyBorder="1"/>
    <xf numFmtId="0" fontId="16" fillId="2" borderId="25" xfId="1" applyFont="1" applyFill="1" applyBorder="1"/>
    <xf numFmtId="0" fontId="16" fillId="2" borderId="25" xfId="1" applyFont="1" applyFill="1" applyBorder="1" applyAlignment="1">
      <alignment horizontal="center"/>
    </xf>
    <xf numFmtId="0" fontId="32" fillId="2" borderId="25" xfId="0" applyFont="1" applyFill="1" applyBorder="1"/>
    <xf numFmtId="0" fontId="16" fillId="0" borderId="16" xfId="1" applyFont="1" applyBorder="1"/>
    <xf numFmtId="0" fontId="3" fillId="0" borderId="0" xfId="1" applyFont="1" applyBorder="1" applyAlignment="1" applyProtection="1">
      <alignment horizontal="right"/>
    </xf>
    <xf numFmtId="0" fontId="39" fillId="2" borderId="0" xfId="0" applyFont="1" applyFill="1" applyBorder="1" applyAlignment="1">
      <alignment horizontal="center"/>
    </xf>
    <xf numFmtId="0" fontId="12" fillId="0" borderId="0" xfId="1" applyFont="1" applyBorder="1" applyAlignment="1" applyProtection="1">
      <alignment horizontal="center"/>
    </xf>
    <xf numFmtId="0" fontId="3" fillId="0" borderId="25" xfId="1" applyFont="1" applyBorder="1" applyAlignment="1" applyProtection="1">
      <alignment horizontal="left"/>
      <protection locked="0"/>
    </xf>
    <xf numFmtId="0" fontId="21" fillId="0" borderId="0" xfId="1" applyFont="1" applyBorder="1" applyAlignment="1">
      <alignment horizontal="right"/>
    </xf>
    <xf numFmtId="0" fontId="16" fillId="0" borderId="0" xfId="1" applyFont="1" applyBorder="1" applyAlignment="1">
      <alignment horizontal="center"/>
    </xf>
    <xf numFmtId="0" fontId="16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0" fontId="20" fillId="0" borderId="25" xfId="1" applyFont="1" applyBorder="1" applyAlignment="1">
      <alignment horizontal="center"/>
    </xf>
    <xf numFmtId="0" fontId="3" fillId="0" borderId="25" xfId="1" applyFont="1" applyFill="1" applyBorder="1" applyAlignment="1">
      <alignment horizontal="right"/>
    </xf>
    <xf numFmtId="0" fontId="21" fillId="0" borderId="0" xfId="1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1" fillId="0" borderId="0" xfId="20" applyFont="1" applyBorder="1" applyAlignment="1">
      <alignment horizontal="right"/>
    </xf>
    <xf numFmtId="0" fontId="16" fillId="0" borderId="0" xfId="1" applyFont="1" applyBorder="1" applyProtection="1">
      <protection locked="0"/>
    </xf>
    <xf numFmtId="0" fontId="21" fillId="0" borderId="0" xfId="1" applyFont="1" applyBorder="1" applyAlignment="1" applyProtection="1">
      <protection locked="0"/>
    </xf>
    <xf numFmtId="4" fontId="3" fillId="4" borderId="0" xfId="1" applyNumberFormat="1" applyFont="1" applyFill="1" applyBorder="1" applyAlignment="1" applyProtection="1">
      <alignment horizontal="left"/>
      <protection locked="0"/>
    </xf>
    <xf numFmtId="0" fontId="21" fillId="0" borderId="25" xfId="1" applyFont="1" applyBorder="1" applyAlignment="1"/>
    <xf numFmtId="0" fontId="21" fillId="0" borderId="25" xfId="1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4" borderId="0" xfId="0" applyFont="1" applyFill="1" applyBorder="1" applyAlignment="1">
      <alignment horizontal="left"/>
    </xf>
    <xf numFmtId="0" fontId="3" fillId="0" borderId="25" xfId="1" applyFont="1" applyBorder="1" applyAlignment="1" applyProtection="1">
      <protection locked="0"/>
    </xf>
    <xf numFmtId="0" fontId="20" fillId="0" borderId="16" xfId="1" applyFont="1" applyBorder="1" applyAlignment="1">
      <alignment horizontal="right"/>
    </xf>
    <xf numFmtId="0" fontId="16" fillId="0" borderId="116" xfId="1" applyFont="1" applyBorder="1"/>
    <xf numFmtId="0" fontId="16" fillId="0" borderId="117" xfId="1" applyFont="1" applyBorder="1"/>
    <xf numFmtId="4" fontId="16" fillId="0" borderId="117" xfId="2" applyNumberFormat="1" applyFont="1" applyBorder="1"/>
    <xf numFmtId="0" fontId="16" fillId="0" borderId="118" xfId="1" applyFont="1" applyBorder="1"/>
    <xf numFmtId="0" fontId="3" fillId="0" borderId="41" xfId="1" applyFont="1" applyBorder="1" applyAlignment="1" applyProtection="1">
      <protection locked="0"/>
    </xf>
    <xf numFmtId="43" fontId="12" fillId="11" borderId="34" xfId="6" applyFont="1" applyFill="1" applyBorder="1" applyProtection="1"/>
    <xf numFmtId="43" fontId="12" fillId="0" borderId="117" xfId="6" applyFont="1" applyBorder="1" applyProtection="1"/>
    <xf numFmtId="43" fontId="16" fillId="0" borderId="117" xfId="6" applyFont="1" applyBorder="1" applyProtection="1"/>
    <xf numFmtId="0" fontId="12" fillId="0" borderId="0" xfId="0" applyFont="1" applyBorder="1" applyAlignment="1">
      <alignment horizontal="right"/>
    </xf>
    <xf numFmtId="0" fontId="3" fillId="2" borderId="42" xfId="7" applyFont="1" applyFill="1" applyBorder="1" applyAlignment="1">
      <alignment horizontal="center"/>
    </xf>
    <xf numFmtId="0" fontId="2" fillId="2" borderId="47" xfId="7" applyFont="1" applyFill="1" applyBorder="1"/>
    <xf numFmtId="0" fontId="2" fillId="2" borderId="42" xfId="7" applyFont="1" applyFill="1" applyBorder="1"/>
    <xf numFmtId="0" fontId="3" fillId="2" borderId="0" xfId="7" applyFont="1" applyFill="1" applyBorder="1"/>
    <xf numFmtId="0" fontId="12" fillId="2" borderId="0" xfId="7" applyFont="1" applyFill="1" applyBorder="1" applyAlignment="1">
      <alignment horizontal="right"/>
    </xf>
    <xf numFmtId="0" fontId="15" fillId="2" borderId="43" xfId="7" applyFont="1" applyFill="1" applyBorder="1"/>
    <xf numFmtId="4" fontId="2" fillId="2" borderId="44" xfId="7" applyNumberFormat="1" applyFont="1" applyFill="1" applyBorder="1"/>
    <xf numFmtId="0" fontId="12" fillId="2" borderId="116" xfId="7" applyFont="1" applyFill="1" applyBorder="1"/>
    <xf numFmtId="0" fontId="12" fillId="2" borderId="117" xfId="7" applyFont="1" applyFill="1" applyBorder="1"/>
    <xf numFmtId="0" fontId="21" fillId="0" borderId="40" xfId="1" applyFont="1" applyFill="1" applyBorder="1" applyAlignment="1">
      <alignment horizontal="center"/>
    </xf>
    <xf numFmtId="0" fontId="21" fillId="0" borderId="0" xfId="1" applyFont="1" applyFill="1" applyBorder="1" applyAlignment="1">
      <alignment horizontal="center"/>
    </xf>
    <xf numFmtId="0" fontId="12" fillId="0" borderId="0" xfId="1" applyFont="1" applyFill="1" applyBorder="1" applyAlignment="1" applyProtection="1"/>
    <xf numFmtId="0" fontId="21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right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/>
    <xf numFmtId="4" fontId="3" fillId="0" borderId="0" xfId="1" applyNumberFormat="1" applyFont="1" applyFill="1" applyBorder="1" applyAlignment="1"/>
    <xf numFmtId="0" fontId="2" fillId="0" borderId="0" xfId="1" applyFont="1" applyFill="1" applyBorder="1" applyAlignment="1"/>
    <xf numFmtId="0" fontId="2" fillId="0" borderId="0" xfId="1" applyFont="1" applyFill="1" applyBorder="1" applyAlignment="1">
      <alignment horizontal="left"/>
    </xf>
    <xf numFmtId="0" fontId="12" fillId="0" borderId="0" xfId="1" applyFont="1" applyFill="1" applyBorder="1" applyAlignment="1" applyProtection="1">
      <alignment horizontal="center"/>
      <protection locked="0"/>
    </xf>
    <xf numFmtId="0" fontId="34" fillId="0" borderId="40" xfId="1" applyFont="1" applyFill="1" applyBorder="1"/>
    <xf numFmtId="0" fontId="56" fillId="0" borderId="0" xfId="1" applyFont="1" applyFill="1" applyBorder="1" applyAlignment="1" applyProtection="1">
      <alignment horizontal="center"/>
      <protection locked="0"/>
    </xf>
    <xf numFmtId="0" fontId="34" fillId="0" borderId="0" xfId="1" applyFont="1" applyFill="1"/>
    <xf numFmtId="0" fontId="23" fillId="0" borderId="0" xfId="1" applyFont="1" applyFill="1" applyBorder="1"/>
    <xf numFmtId="0" fontId="21" fillId="0" borderId="0" xfId="1" applyFont="1" applyFill="1" applyBorder="1" applyAlignment="1"/>
    <xf numFmtId="0" fontId="21" fillId="0" borderId="0" xfId="1" applyFont="1" applyFill="1" applyBorder="1" applyAlignment="1">
      <alignment horizontal="left"/>
    </xf>
    <xf numFmtId="171" fontId="51" fillId="0" borderId="0" xfId="0" applyNumberFormat="1" applyFont="1" applyFill="1" applyBorder="1" applyAlignment="1"/>
    <xf numFmtId="0" fontId="2" fillId="0" borderId="15" xfId="1" applyFont="1" applyFill="1" applyBorder="1"/>
    <xf numFmtId="0" fontId="2" fillId="0" borderId="25" xfId="1" applyFont="1" applyFill="1" applyBorder="1" applyAlignment="1"/>
    <xf numFmtId="0" fontId="2" fillId="0" borderId="116" xfId="1" applyFont="1" applyFill="1" applyBorder="1"/>
    <xf numFmtId="0" fontId="2" fillId="0" borderId="117" xfId="1" applyFont="1" applyFill="1" applyBorder="1"/>
    <xf numFmtId="0" fontId="2" fillId="0" borderId="118" xfId="1" applyFont="1" applyFill="1" applyBorder="1"/>
    <xf numFmtId="0" fontId="34" fillId="0" borderId="0" xfId="1" applyFont="1" applyFill="1" applyBorder="1"/>
    <xf numFmtId="0" fontId="34" fillId="0" borderId="41" xfId="1" applyFont="1" applyFill="1" applyBorder="1"/>
    <xf numFmtId="0" fontId="2" fillId="0" borderId="16" xfId="1" applyFont="1" applyFill="1" applyBorder="1"/>
    <xf numFmtId="0" fontId="2" fillId="0" borderId="37" xfId="1" applyFont="1" applyFill="1" applyBorder="1"/>
    <xf numFmtId="0" fontId="2" fillId="0" borderId="43" xfId="1" applyFont="1" applyFill="1" applyBorder="1"/>
    <xf numFmtId="0" fontId="31" fillId="0" borderId="0" xfId="0" applyFont="1" applyBorder="1" applyAlignment="1"/>
    <xf numFmtId="171" fontId="32" fillId="0" borderId="0" xfId="0" applyNumberFormat="1" applyFont="1" applyBorder="1" applyAlignment="1"/>
    <xf numFmtId="0" fontId="16" fillId="0" borderId="0" xfId="3" applyFont="1" applyBorder="1" applyAlignment="1"/>
    <xf numFmtId="0" fontId="15" fillId="11" borderId="2" xfId="1" applyFont="1" applyFill="1" applyBorder="1"/>
    <xf numFmtId="0" fontId="3" fillId="0" borderId="25" xfId="1" applyFont="1" applyBorder="1" applyAlignment="1">
      <alignment horizontal="left"/>
    </xf>
    <xf numFmtId="0" fontId="21" fillId="0" borderId="0" xfId="1" applyFont="1" applyBorder="1" applyAlignment="1">
      <alignment horizontal="right"/>
    </xf>
    <xf numFmtId="0" fontId="2" fillId="0" borderId="25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31" xfId="1" applyFont="1" applyBorder="1" applyAlignment="1" applyProtection="1">
      <alignment horizontal="center"/>
      <protection locked="0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/>
    <xf numFmtId="43" fontId="21" fillId="0" borderId="0" xfId="6" applyFont="1" applyBorder="1" applyAlignment="1" applyProtection="1">
      <alignment horizontal="center"/>
    </xf>
    <xf numFmtId="0" fontId="11" fillId="0" borderId="0" xfId="0" applyFont="1" applyFill="1" applyBorder="1" applyAlignment="1">
      <alignment horizontal="center"/>
    </xf>
    <xf numFmtId="0" fontId="23" fillId="2" borderId="0" xfId="11" applyFont="1" applyFill="1" applyBorder="1" applyAlignment="1">
      <alignment horizontal="center"/>
    </xf>
    <xf numFmtId="0" fontId="21" fillId="0" borderId="40" xfId="1" applyFont="1" applyBorder="1"/>
    <xf numFmtId="0" fontId="21" fillId="0" borderId="0" xfId="1" applyFont="1" applyBorder="1"/>
    <xf numFmtId="0" fontId="21" fillId="0" borderId="41" xfId="1" applyFont="1" applyBorder="1"/>
    <xf numFmtId="0" fontId="23" fillId="0" borderId="40" xfId="1" applyFont="1" applyBorder="1" applyAlignment="1" applyProtection="1">
      <alignment horizontal="left"/>
      <protection locked="0"/>
    </xf>
    <xf numFmtId="0" fontId="21" fillId="0" borderId="0" xfId="1" applyFont="1" applyBorder="1" applyAlignment="1" applyProtection="1">
      <alignment horizontal="left"/>
    </xf>
    <xf numFmtId="0" fontId="21" fillId="0" borderId="0" xfId="1" applyFont="1" applyBorder="1" applyAlignment="1" applyProtection="1">
      <alignment horizontal="left"/>
      <protection locked="0"/>
    </xf>
    <xf numFmtId="0" fontId="23" fillId="0" borderId="41" xfId="1" applyFont="1" applyBorder="1" applyAlignment="1">
      <alignment horizontal="left"/>
    </xf>
    <xf numFmtId="0" fontId="23" fillId="0" borderId="0" xfId="1" applyFont="1" applyAlignment="1">
      <alignment horizontal="left"/>
    </xf>
    <xf numFmtId="0" fontId="23" fillId="0" borderId="41" xfId="1" applyFont="1" applyBorder="1" applyAlignment="1">
      <alignment horizontal="center"/>
    </xf>
    <xf numFmtId="0" fontId="21" fillId="0" borderId="0" xfId="1" applyFont="1" applyBorder="1" applyAlignment="1" applyProtection="1">
      <alignment horizontal="center"/>
    </xf>
    <xf numFmtId="0" fontId="23" fillId="0" borderId="0" xfId="1" applyFont="1" applyBorder="1" applyAlignment="1"/>
    <xf numFmtId="0" fontId="59" fillId="2" borderId="0" xfId="1" applyFont="1" applyFill="1" applyBorder="1"/>
    <xf numFmtId="0" fontId="59" fillId="2" borderId="0" xfId="7" applyFont="1" applyFill="1" applyBorder="1"/>
    <xf numFmtId="0" fontId="69" fillId="4" borderId="0" xfId="1" applyFont="1" applyFill="1" applyBorder="1"/>
    <xf numFmtId="0" fontId="59" fillId="2" borderId="15" xfId="1" applyFont="1" applyFill="1" applyBorder="1" applyAlignment="1" applyProtection="1">
      <alignment horizontal="center"/>
      <protection locked="0"/>
    </xf>
    <xf numFmtId="0" fontId="70" fillId="0" borderId="0" xfId="0" applyFont="1"/>
    <xf numFmtId="0" fontId="60" fillId="4" borderId="0" xfId="1" applyFont="1" applyFill="1" applyBorder="1"/>
    <xf numFmtId="171" fontId="70" fillId="0" borderId="15" xfId="0" applyNumberFormat="1" applyFont="1" applyBorder="1" applyAlignment="1">
      <alignment horizontal="center"/>
    </xf>
    <xf numFmtId="171" fontId="70" fillId="0" borderId="0" xfId="0" applyNumberFormat="1" applyFont="1" applyBorder="1" applyAlignment="1"/>
    <xf numFmtId="0" fontId="59" fillId="4" borderId="0" xfId="1" applyFont="1" applyFill="1" applyBorder="1"/>
    <xf numFmtId="0" fontId="71" fillId="0" borderId="0" xfId="0" applyFont="1"/>
    <xf numFmtId="0" fontId="2" fillId="0" borderId="131" xfId="1" applyFont="1" applyFill="1" applyBorder="1"/>
    <xf numFmtId="0" fontId="32" fillId="0" borderId="0" xfId="0" applyFont="1" applyBorder="1" applyAlignment="1"/>
    <xf numFmtId="0" fontId="11" fillId="0" borderId="0" xfId="0" applyFont="1" applyFill="1" applyBorder="1" applyAlignment="1"/>
    <xf numFmtId="0" fontId="11" fillId="0" borderId="0" xfId="0" applyFont="1" applyBorder="1" applyAlignment="1"/>
    <xf numFmtId="0" fontId="2" fillId="0" borderId="25" xfId="3" applyFont="1" applyBorder="1" applyAlignment="1">
      <alignment horizontal="center"/>
    </xf>
    <xf numFmtId="0" fontId="11" fillId="0" borderId="0" xfId="0" applyFont="1" applyBorder="1"/>
    <xf numFmtId="0" fontId="21" fillId="0" borderId="0" xfId="3" applyFont="1" applyFill="1" applyBorder="1"/>
    <xf numFmtId="0" fontId="23" fillId="0" borderId="0" xfId="1" applyFont="1" applyBorder="1" applyAlignment="1">
      <alignment horizontal="center"/>
    </xf>
    <xf numFmtId="0" fontId="21" fillId="0" borderId="0" xfId="1" applyFont="1"/>
    <xf numFmtId="0" fontId="3" fillId="0" borderId="0" xfId="1" applyFont="1" applyBorder="1" applyAlignment="1">
      <alignment horizontal="right" vertical="center"/>
    </xf>
    <xf numFmtId="0" fontId="21" fillId="0" borderId="0" xfId="3" applyFont="1" applyFill="1" applyBorder="1" applyAlignment="1">
      <alignment horizontal="center"/>
    </xf>
    <xf numFmtId="0" fontId="56" fillId="0" borderId="40" xfId="1" applyFont="1" applyBorder="1" applyAlignment="1">
      <alignment horizontal="center"/>
    </xf>
    <xf numFmtId="0" fontId="56" fillId="0" borderId="41" xfId="1" applyFont="1" applyBorder="1" applyAlignment="1">
      <alignment horizontal="center"/>
    </xf>
    <xf numFmtId="0" fontId="56" fillId="0" borderId="0" xfId="1" applyFont="1" applyAlignment="1">
      <alignment horizontal="center"/>
    </xf>
    <xf numFmtId="0" fontId="21" fillId="0" borderId="41" xfId="3" applyFont="1" applyFill="1" applyBorder="1"/>
    <xf numFmtId="0" fontId="21" fillId="0" borderId="0" xfId="3" applyFont="1" applyFill="1"/>
    <xf numFmtId="0" fontId="3" fillId="0" borderId="0" xfId="1" applyFont="1" applyFill="1" applyBorder="1" applyAlignment="1">
      <alignment horizontal="right" vertical="center" wrapText="1"/>
    </xf>
    <xf numFmtId="15" fontId="23" fillId="0" borderId="0" xfId="1" applyNumberFormat="1" applyFont="1" applyBorder="1"/>
    <xf numFmtId="0" fontId="21" fillId="0" borderId="0" xfId="1" applyFont="1" applyFill="1" applyBorder="1" applyAlignment="1">
      <alignment horizontal="right" vertical="center" wrapText="1"/>
    </xf>
    <xf numFmtId="0" fontId="21" fillId="0" borderId="0" xfId="1" applyFont="1" applyAlignment="1">
      <alignment horizontal="center"/>
    </xf>
    <xf numFmtId="15" fontId="21" fillId="0" borderId="0" xfId="1" applyNumberFormat="1" applyFont="1" applyBorder="1" applyAlignment="1">
      <alignment horizontal="center"/>
    </xf>
    <xf numFmtId="15" fontId="23" fillId="0" borderId="0" xfId="1" applyNumberFormat="1" applyFont="1" applyBorder="1" applyAlignment="1">
      <alignment horizontal="center"/>
    </xf>
    <xf numFmtId="0" fontId="16" fillId="4" borderId="0" xfId="1" applyFont="1" applyFill="1" applyBorder="1" applyAlignment="1">
      <alignment horizontal="center"/>
    </xf>
    <xf numFmtId="0" fontId="21" fillId="2" borderId="0" xfId="1" applyFont="1" applyFill="1" applyBorder="1" applyAlignment="1"/>
    <xf numFmtId="171" fontId="10" fillId="0" borderId="41" xfId="0" applyNumberFormat="1" applyFont="1" applyBorder="1" applyAlignment="1"/>
    <xf numFmtId="0" fontId="21" fillId="0" borderId="0" xfId="1" applyFont="1" applyBorder="1" applyAlignment="1" applyProtection="1">
      <alignment horizontal="center"/>
    </xf>
    <xf numFmtId="0" fontId="21" fillId="0" borderId="0" xfId="1" applyFont="1" applyBorder="1" applyAlignment="1">
      <alignment horizontal="center"/>
    </xf>
    <xf numFmtId="0" fontId="13" fillId="11" borderId="35" xfId="11" applyFont="1" applyFill="1" applyBorder="1" applyAlignment="1">
      <alignment horizontal="center"/>
    </xf>
    <xf numFmtId="0" fontId="7" fillId="4" borderId="0" xfId="11" applyFont="1" applyFill="1" applyBorder="1" applyAlignment="1" applyProtection="1">
      <alignment horizontal="right"/>
      <protection locked="0"/>
    </xf>
    <xf numFmtId="0" fontId="12" fillId="4" borderId="0" xfId="11" applyFont="1" applyFill="1" applyBorder="1" applyAlignment="1">
      <alignment horizontal="center" vertical="center" wrapText="1"/>
    </xf>
    <xf numFmtId="0" fontId="13" fillId="4" borderId="40" xfId="11" applyFont="1" applyFill="1" applyBorder="1" applyAlignment="1">
      <alignment horizontal="center" vertical="center" wrapText="1"/>
    </xf>
    <xf numFmtId="0" fontId="2" fillId="0" borderId="0" xfId="1" applyFont="1" applyFill="1" applyBorder="1"/>
    <xf numFmtId="0" fontId="12" fillId="0" borderId="0" xfId="1" applyFont="1" applyFill="1" applyBorder="1" applyAlignment="1">
      <alignment horizontal="center"/>
    </xf>
    <xf numFmtId="0" fontId="11" fillId="0" borderId="117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1" fillId="0" borderId="117" xfId="20" applyFont="1" applyFill="1" applyBorder="1" applyAlignment="1">
      <alignment horizontal="center"/>
    </xf>
    <xf numFmtId="0" fontId="12" fillId="4" borderId="0" xfId="0" applyFont="1" applyFill="1" applyBorder="1" applyAlignment="1" applyProtection="1">
      <alignment horizontal="center"/>
    </xf>
    <xf numFmtId="43" fontId="21" fillId="0" borderId="0" xfId="6" applyFont="1" applyBorder="1" applyAlignment="1" applyProtection="1"/>
    <xf numFmtId="171" fontId="10" fillId="0" borderId="0" xfId="0" applyNumberFormat="1" applyFont="1" applyBorder="1" applyAlignment="1">
      <alignment horizontal="center"/>
    </xf>
    <xf numFmtId="0" fontId="22" fillId="0" borderId="117" xfId="1" applyFont="1" applyBorder="1"/>
    <xf numFmtId="0" fontId="2" fillId="0" borderId="117" xfId="1" applyFont="1" applyBorder="1" applyAlignment="1">
      <alignment horizontal="right"/>
    </xf>
    <xf numFmtId="0" fontId="2" fillId="0" borderId="117" xfId="1" applyFont="1" applyBorder="1" applyAlignment="1">
      <alignment horizontal="center"/>
    </xf>
    <xf numFmtId="2" fontId="2" fillId="0" borderId="117" xfId="1" applyNumberFormat="1" applyFont="1" applyBorder="1" applyAlignment="1">
      <alignment wrapText="1"/>
    </xf>
    <xf numFmtId="0" fontId="2" fillId="0" borderId="120" xfId="1" applyFont="1" applyBorder="1" applyAlignment="1">
      <alignment horizontal="right"/>
    </xf>
    <xf numFmtId="0" fontId="2" fillId="0" borderId="120" xfId="1" applyFont="1" applyFill="1" applyBorder="1"/>
    <xf numFmtId="2" fontId="3" fillId="11" borderId="114" xfId="1" applyNumberFormat="1" applyFont="1" applyFill="1" applyBorder="1" applyAlignment="1">
      <alignment horizontal="center" vertical="center" wrapText="1"/>
    </xf>
    <xf numFmtId="43" fontId="3" fillId="0" borderId="115" xfId="2" applyFont="1" applyBorder="1" applyAlignment="1" applyProtection="1">
      <alignment horizontal="right"/>
    </xf>
    <xf numFmtId="39" fontId="2" fillId="0" borderId="114" xfId="1" applyNumberFormat="1" applyFont="1" applyBorder="1" applyAlignment="1" applyProtection="1">
      <alignment wrapText="1"/>
    </xf>
    <xf numFmtId="0" fontId="2" fillId="0" borderId="114" xfId="1" applyFont="1" applyBorder="1" applyAlignment="1" applyProtection="1">
      <alignment horizontal="center"/>
    </xf>
    <xf numFmtId="0" fontId="12" fillId="2" borderId="0" xfId="8" applyFont="1" applyFill="1" applyBorder="1" applyAlignment="1">
      <alignment horizontal="center"/>
    </xf>
    <xf numFmtId="0" fontId="16" fillId="4" borderId="0" xfId="0" applyFont="1" applyFill="1" applyBorder="1" applyAlignment="1" applyProtection="1">
      <alignment horizontal="center"/>
    </xf>
    <xf numFmtId="0" fontId="56" fillId="0" borderId="0" xfId="1" applyFont="1" applyBorder="1" applyAlignment="1"/>
    <xf numFmtId="0" fontId="57" fillId="0" borderId="116" xfId="0" applyFont="1" applyBorder="1"/>
    <xf numFmtId="0" fontId="0" fillId="0" borderId="117" xfId="0" applyBorder="1"/>
    <xf numFmtId="0" fontId="0" fillId="0" borderId="118" xfId="0" applyBorder="1"/>
    <xf numFmtId="0" fontId="3" fillId="11" borderId="114" xfId="11" applyFont="1" applyFill="1" applyBorder="1" applyAlignment="1">
      <alignment horizontal="center" vertical="center" wrapText="1"/>
    </xf>
    <xf numFmtId="0" fontId="3" fillId="11" borderId="115" xfId="11" applyFont="1" applyFill="1" applyBorder="1" applyAlignment="1">
      <alignment horizontal="center" vertical="center" wrapText="1"/>
    </xf>
    <xf numFmtId="0" fontId="3" fillId="11" borderId="115" xfId="11" applyFont="1" applyFill="1" applyBorder="1" applyAlignment="1">
      <alignment horizontal="center" wrapText="1"/>
    </xf>
    <xf numFmtId="166" fontId="15" fillId="0" borderId="114" xfId="11" applyNumberFormat="1" applyFont="1" applyFill="1" applyBorder="1" applyAlignment="1">
      <alignment horizontal="center"/>
    </xf>
    <xf numFmtId="165" fontId="15" fillId="0" borderId="114" xfId="11" applyNumberFormat="1" applyFont="1" applyFill="1" applyBorder="1" applyAlignment="1">
      <alignment horizontal="center"/>
    </xf>
    <xf numFmtId="0" fontId="13" fillId="0" borderId="119" xfId="11" applyFont="1" applyFill="1" applyBorder="1" applyAlignment="1">
      <alignment horizontal="center" vertical="center"/>
    </xf>
    <xf numFmtId="0" fontId="15" fillId="0" borderId="114" xfId="11" applyFont="1" applyFill="1" applyBorder="1" applyAlignment="1">
      <alignment horizontal="center"/>
    </xf>
    <xf numFmtId="39" fontId="15" fillId="0" borderId="114" xfId="12" applyNumberFormat="1" applyFont="1" applyFill="1" applyBorder="1" applyAlignment="1"/>
    <xf numFmtId="43" fontId="13" fillId="0" borderId="119" xfId="12" applyFont="1" applyFill="1" applyBorder="1" applyAlignment="1">
      <alignment horizontal="center" vertical="center"/>
    </xf>
    <xf numFmtId="43" fontId="13" fillId="0" borderId="114" xfId="12" applyFont="1" applyFill="1" applyBorder="1" applyAlignment="1">
      <alignment horizontal="center" vertical="center"/>
    </xf>
    <xf numFmtId="39" fontId="15" fillId="0" borderId="115" xfId="12" applyNumberFormat="1" applyFont="1" applyFill="1" applyBorder="1" applyAlignment="1"/>
    <xf numFmtId="39" fontId="15" fillId="0" borderId="119" xfId="12" applyNumberFormat="1" applyFont="1" applyFill="1" applyBorder="1" applyAlignment="1">
      <alignment horizontal="right"/>
    </xf>
    <xf numFmtId="49" fontId="15" fillId="4" borderId="115" xfId="12" applyNumberFormat="1" applyFont="1" applyFill="1" applyBorder="1" applyAlignment="1">
      <alignment horizontal="center"/>
    </xf>
    <xf numFmtId="49" fontId="15" fillId="0" borderId="115" xfId="12" applyNumberFormat="1" applyFont="1" applyFill="1" applyBorder="1" applyAlignment="1">
      <alignment horizontal="center"/>
    </xf>
    <xf numFmtId="166" fontId="15" fillId="4" borderId="114" xfId="11" applyNumberFormat="1" applyFont="1" applyFill="1" applyBorder="1" applyAlignment="1">
      <alignment horizontal="center"/>
    </xf>
    <xf numFmtId="165" fontId="15" fillId="4" borderId="114" xfId="11" applyNumberFormat="1" applyFont="1" applyFill="1" applyBorder="1" applyAlignment="1">
      <alignment horizontal="center"/>
    </xf>
    <xf numFmtId="0" fontId="13" fillId="4" borderId="119" xfId="11" applyFont="1" applyFill="1" applyBorder="1" applyAlignment="1">
      <alignment horizontal="center" vertical="center"/>
    </xf>
    <xf numFmtId="0" fontId="15" fillId="4" borderId="114" xfId="11" applyFont="1" applyFill="1" applyBorder="1" applyAlignment="1">
      <alignment horizontal="center"/>
    </xf>
    <xf numFmtId="39" fontId="15" fillId="4" borderId="114" xfId="12" applyNumberFormat="1" applyFont="1" applyFill="1" applyBorder="1" applyAlignment="1"/>
    <xf numFmtId="39" fontId="15" fillId="4" borderId="119" xfId="12" applyNumberFormat="1" applyFont="1" applyFill="1" applyBorder="1" applyAlignment="1"/>
    <xf numFmtId="43" fontId="13" fillId="4" borderId="119" xfId="12" applyFont="1" applyFill="1" applyBorder="1" applyAlignment="1">
      <alignment horizontal="center" vertical="center"/>
    </xf>
    <xf numFmtId="43" fontId="13" fillId="4" borderId="114" xfId="12" applyFont="1" applyFill="1" applyBorder="1" applyAlignment="1">
      <alignment horizontal="center" vertical="center"/>
    </xf>
    <xf numFmtId="39" fontId="15" fillId="4" borderId="115" xfId="12" applyNumberFormat="1" applyFont="1" applyFill="1" applyBorder="1" applyAlignment="1"/>
    <xf numFmtId="166" fontId="15" fillId="4" borderId="119" xfId="11" applyNumberFormat="1" applyFont="1" applyFill="1" applyBorder="1" applyAlignment="1">
      <alignment horizontal="center"/>
    </xf>
    <xf numFmtId="166" fontId="15" fillId="4" borderId="120" xfId="11" applyNumberFormat="1" applyFont="1" applyFill="1" applyBorder="1" applyAlignment="1">
      <alignment horizontal="center"/>
    </xf>
    <xf numFmtId="166" fontId="15" fillId="4" borderId="115" xfId="11" applyNumberFormat="1" applyFont="1" applyFill="1" applyBorder="1" applyAlignment="1">
      <alignment horizontal="center"/>
    </xf>
    <xf numFmtId="0" fontId="23" fillId="2" borderId="25" xfId="11" applyFont="1" applyFill="1" applyBorder="1"/>
    <xf numFmtId="171" fontId="10" fillId="0" borderId="114" xfId="0" applyNumberFormat="1" applyFont="1" applyBorder="1" applyAlignment="1"/>
    <xf numFmtId="0" fontId="11" fillId="0" borderId="25" xfId="0" applyFont="1" applyFill="1" applyBorder="1" applyAlignment="1"/>
    <xf numFmtId="15" fontId="23" fillId="0" borderId="0" xfId="1" applyNumberFormat="1" applyFont="1" applyBorder="1" applyAlignment="1"/>
    <xf numFmtId="0" fontId="2" fillId="2" borderId="0" xfId="1" applyFont="1" applyFill="1" applyBorder="1" applyAlignment="1">
      <alignment horizontal="center"/>
    </xf>
    <xf numFmtId="0" fontId="11" fillId="2" borderId="25" xfId="0" applyFont="1" applyFill="1" applyBorder="1" applyAlignment="1"/>
    <xf numFmtId="0" fontId="21" fillId="2" borderId="0" xfId="3" applyFont="1" applyFill="1" applyBorder="1" applyAlignment="1"/>
    <xf numFmtId="0" fontId="10" fillId="2" borderId="0" xfId="0" applyFont="1" applyFill="1" applyBorder="1" applyAlignment="1"/>
    <xf numFmtId="0" fontId="21" fillId="0" borderId="0" xfId="20" applyFont="1" applyFill="1" applyBorder="1" applyAlignment="1"/>
    <xf numFmtId="0" fontId="3" fillId="0" borderId="0" xfId="20" applyFont="1" applyFill="1" applyBorder="1" applyAlignment="1">
      <alignment horizontal="center"/>
    </xf>
    <xf numFmtId="0" fontId="23" fillId="0" borderId="25" xfId="20" applyFont="1" applyFill="1" applyBorder="1" applyAlignment="1"/>
    <xf numFmtId="0" fontId="23" fillId="0" borderId="0" xfId="20" applyFont="1" applyFill="1"/>
    <xf numFmtId="0" fontId="23" fillId="0" borderId="0" xfId="20" applyFont="1" applyFill="1" applyBorder="1"/>
    <xf numFmtId="0" fontId="21" fillId="0" borderId="0" xfId="20" applyFont="1" applyFill="1" applyBorder="1" applyAlignment="1">
      <alignment horizontal="center"/>
    </xf>
    <xf numFmtId="0" fontId="21" fillId="0" borderId="0" xfId="20" applyFont="1" applyFill="1" applyAlignment="1">
      <alignment horizontal="center"/>
    </xf>
    <xf numFmtId="0" fontId="23" fillId="0" borderId="0" xfId="20" applyFont="1" applyFill="1" applyAlignment="1">
      <alignment horizontal="center"/>
    </xf>
    <xf numFmtId="0" fontId="2" fillId="0" borderId="25" xfId="20" applyFont="1" applyBorder="1" applyAlignment="1"/>
    <xf numFmtId="0" fontId="2" fillId="0" borderId="0" xfId="20" applyFont="1" applyBorder="1" applyAlignment="1"/>
    <xf numFmtId="0" fontId="11" fillId="2" borderId="25" xfId="0" applyFont="1" applyFill="1" applyBorder="1" applyAlignment="1">
      <alignment wrapText="1"/>
    </xf>
    <xf numFmtId="0" fontId="27" fillId="2" borderId="0" xfId="0" applyFont="1" applyFill="1" applyBorder="1" applyAlignment="1">
      <alignment horizontal="right"/>
    </xf>
    <xf numFmtId="0" fontId="11" fillId="2" borderId="0" xfId="0" applyFont="1" applyFill="1"/>
    <xf numFmtId="0" fontId="6" fillId="2" borderId="0" xfId="8" applyFont="1" applyFill="1" applyBorder="1" applyAlignment="1" applyProtection="1">
      <alignment horizontal="center"/>
      <protection locked="0"/>
    </xf>
    <xf numFmtId="0" fontId="16" fillId="0" borderId="0" xfId="8" applyFont="1"/>
    <xf numFmtId="0" fontId="16" fillId="0" borderId="0" xfId="8" applyFont="1" applyBorder="1" applyAlignment="1" applyProtection="1">
      <alignment horizontal="center"/>
      <protection locked="0"/>
    </xf>
    <xf numFmtId="0" fontId="17" fillId="0" borderId="0" xfId="8" applyFont="1" applyBorder="1"/>
    <xf numFmtId="0" fontId="8" fillId="0" borderId="0" xfId="8" applyFont="1" applyBorder="1" applyAlignment="1">
      <alignment horizontal="center"/>
    </xf>
    <xf numFmtId="0" fontId="2" fillId="0" borderId="0" xfId="8" applyFont="1" applyBorder="1"/>
    <xf numFmtId="0" fontId="2" fillId="0" borderId="0" xfId="8" applyFont="1"/>
    <xf numFmtId="0" fontId="27" fillId="2" borderId="0" xfId="0" applyFont="1" applyFill="1" applyBorder="1" applyAlignment="1"/>
    <xf numFmtId="0" fontId="16" fillId="2" borderId="25" xfId="8" applyFont="1" applyFill="1" applyBorder="1" applyAlignment="1" applyProtection="1">
      <protection locked="0"/>
    </xf>
    <xf numFmtId="0" fontId="16" fillId="2" borderId="0" xfId="8" applyFont="1" applyFill="1" applyBorder="1" applyAlignment="1" applyProtection="1">
      <protection locked="0"/>
    </xf>
    <xf numFmtId="0" fontId="6" fillId="2" borderId="0" xfId="8" applyFont="1" applyFill="1" applyBorder="1" applyAlignment="1"/>
    <xf numFmtId="0" fontId="15" fillId="2" borderId="0" xfId="0" applyFont="1" applyFill="1"/>
    <xf numFmtId="0" fontId="15" fillId="0" borderId="12" xfId="0" applyFont="1" applyBorder="1" applyAlignment="1">
      <alignment horizontal="center" vertical="center" wrapText="1"/>
    </xf>
    <xf numFmtId="0" fontId="15" fillId="2" borderId="115" xfId="0" applyFont="1" applyFill="1" applyBorder="1" applyAlignment="1">
      <alignment horizontal="center" vertical="center"/>
    </xf>
    <xf numFmtId="0" fontId="15" fillId="2" borderId="114" xfId="0" applyFont="1" applyFill="1" applyBorder="1" applyAlignment="1">
      <alignment vertical="center" wrapText="1"/>
    </xf>
    <xf numFmtId="43" fontId="15" fillId="2" borderId="114" xfId="6" applyFont="1" applyFill="1" applyBorder="1" applyAlignment="1">
      <alignment vertical="center" wrapText="1"/>
    </xf>
    <xf numFmtId="0" fontId="15" fillId="2" borderId="114" xfId="0" applyFont="1" applyFill="1" applyBorder="1" applyAlignment="1">
      <alignment vertical="center"/>
    </xf>
    <xf numFmtId="171" fontId="15" fillId="2" borderId="114" xfId="0" applyNumberFormat="1" applyFont="1" applyFill="1" applyBorder="1" applyAlignment="1">
      <alignment vertical="center"/>
    </xf>
    <xf numFmtId="4" fontId="15" fillId="2" borderId="60" xfId="0" applyNumberFormat="1" applyFont="1" applyFill="1" applyBorder="1" applyAlignment="1">
      <alignment vertical="center"/>
    </xf>
    <xf numFmtId="43" fontId="15" fillId="2" borderId="12" xfId="9" applyFont="1" applyFill="1" applyBorder="1" applyAlignment="1">
      <alignment vertical="center"/>
    </xf>
    <xf numFmtId="49" fontId="15" fillId="0" borderId="114" xfId="0" applyNumberFormat="1" applyFont="1" applyBorder="1" applyAlignment="1">
      <alignment horizontal="center" vertical="center"/>
    </xf>
    <xf numFmtId="49" fontId="15" fillId="0" borderId="60" xfId="0" applyNumberFormat="1" applyFont="1" applyBorder="1" applyAlignment="1">
      <alignment horizontal="center" vertical="center" wrapText="1"/>
    </xf>
    <xf numFmtId="49" fontId="15" fillId="0" borderId="60" xfId="0" applyNumberFormat="1" applyFont="1" applyBorder="1" applyAlignment="1">
      <alignment horizontal="left" vertical="center" wrapText="1"/>
    </xf>
    <xf numFmtId="4" fontId="15" fillId="0" borderId="60" xfId="0" applyNumberFormat="1" applyFont="1" applyBorder="1" applyAlignment="1">
      <alignment vertical="center"/>
    </xf>
    <xf numFmtId="43" fontId="15" fillId="0" borderId="12" xfId="9" applyFont="1" applyBorder="1" applyAlignment="1">
      <alignment vertical="center"/>
    </xf>
    <xf numFmtId="43" fontId="13" fillId="0" borderId="135" xfId="9" applyFont="1" applyBorder="1" applyAlignment="1">
      <alignment wrapText="1"/>
    </xf>
    <xf numFmtId="43" fontId="13" fillId="0" borderId="0" xfId="9" applyFont="1" applyBorder="1"/>
    <xf numFmtId="43" fontId="13" fillId="0" borderId="0" xfId="6" applyFont="1" applyBorder="1"/>
    <xf numFmtId="43" fontId="13" fillId="0" borderId="52" xfId="9" applyFont="1" applyBorder="1"/>
    <xf numFmtId="43" fontId="13" fillId="0" borderId="135" xfId="9" applyFont="1" applyBorder="1"/>
    <xf numFmtId="43" fontId="13" fillId="0" borderId="0" xfId="9" applyFont="1" applyBorder="1" applyAlignment="1">
      <alignment wrapText="1"/>
    </xf>
    <xf numFmtId="43" fontId="13" fillId="0" borderId="52" xfId="9" applyFont="1" applyBorder="1" applyAlignment="1">
      <alignment wrapText="1"/>
    </xf>
    <xf numFmtId="43" fontId="13" fillId="0" borderId="22" xfId="0" applyNumberFormat="1" applyFont="1" applyFill="1" applyBorder="1" applyAlignment="1">
      <alignment wrapText="1"/>
    </xf>
    <xf numFmtId="0" fontId="2" fillId="0" borderId="0" xfId="8" applyFont="1" applyBorder="1" applyAlignment="1">
      <alignment horizontal="center"/>
    </xf>
    <xf numFmtId="43" fontId="17" fillId="2" borderId="114" xfId="6" applyFont="1" applyFill="1" applyBorder="1"/>
    <xf numFmtId="0" fontId="17" fillId="2" borderId="0" xfId="8" applyFont="1" applyFill="1"/>
    <xf numFmtId="0" fontId="73" fillId="2" borderId="114" xfId="0" applyFont="1" applyFill="1" applyBorder="1"/>
    <xf numFmtId="0" fontId="27" fillId="2" borderId="0" xfId="0" applyFont="1" applyFill="1" applyBorder="1"/>
    <xf numFmtId="0" fontId="27" fillId="2" borderId="114" xfId="0" applyFont="1" applyFill="1" applyBorder="1"/>
    <xf numFmtId="0" fontId="12" fillId="2" borderId="0" xfId="8" applyFont="1" applyFill="1" applyBorder="1" applyAlignment="1" applyProtection="1">
      <alignment horizontal="center"/>
      <protection locked="0"/>
    </xf>
    <xf numFmtId="0" fontId="16" fillId="0" borderId="0" xfId="0" applyFont="1" applyBorder="1"/>
    <xf numFmtId="0" fontId="12" fillId="2" borderId="0" xfId="8" applyFont="1" applyFill="1" applyBorder="1" applyAlignment="1" applyProtection="1">
      <protection locked="0"/>
    </xf>
    <xf numFmtId="0" fontId="16" fillId="0" borderId="0" xfId="0" applyFont="1"/>
    <xf numFmtId="0" fontId="16" fillId="2" borderId="0" xfId="8" applyFont="1" applyFill="1" applyBorder="1" applyAlignment="1" applyProtection="1">
      <alignment horizontal="center"/>
      <protection locked="0"/>
    </xf>
    <xf numFmtId="0" fontId="16" fillId="2" borderId="0" xfId="8" applyFont="1" applyFill="1" applyBorder="1"/>
    <xf numFmtId="0" fontId="16" fillId="0" borderId="0" xfId="8" applyFont="1" applyBorder="1"/>
    <xf numFmtId="0" fontId="16" fillId="0" borderId="0" xfId="8" applyFont="1" applyBorder="1" applyAlignment="1" applyProtection="1">
      <protection locked="0"/>
    </xf>
    <xf numFmtId="0" fontId="8" fillId="0" borderId="0" xfId="8" applyFont="1" applyBorder="1" applyAlignment="1"/>
    <xf numFmtId="0" fontId="16" fillId="0" borderId="0" xfId="8" applyFont="1" applyBorder="1" applyAlignment="1">
      <alignment horizontal="center"/>
    </xf>
    <xf numFmtId="0" fontId="6" fillId="2" borderId="0" xfId="8" applyFont="1" applyFill="1" applyBorder="1"/>
    <xf numFmtId="0" fontId="8" fillId="2" borderId="25" xfId="8" applyFont="1" applyFill="1" applyBorder="1" applyAlignment="1"/>
    <xf numFmtId="0" fontId="8" fillId="2" borderId="25" xfId="8" applyFont="1" applyFill="1" applyBorder="1" applyAlignment="1">
      <alignment horizontal="center"/>
    </xf>
    <xf numFmtId="0" fontId="4" fillId="2" borderId="0" xfId="8" applyFont="1" applyFill="1" applyBorder="1" applyAlignment="1">
      <alignment horizontal="center"/>
    </xf>
    <xf numFmtId="0" fontId="67" fillId="2" borderId="0" xfId="0" applyFont="1" applyFill="1" applyBorder="1" applyAlignment="1"/>
    <xf numFmtId="43" fontId="12" fillId="17" borderId="132" xfId="9" applyFont="1" applyFill="1" applyBorder="1" applyAlignment="1">
      <alignment horizontal="center" vertical="center" wrapText="1"/>
    </xf>
    <xf numFmtId="43" fontId="12" fillId="17" borderId="77" xfId="9" applyFont="1" applyFill="1" applyBorder="1" applyAlignment="1">
      <alignment horizontal="center" vertical="center" wrapText="1"/>
    </xf>
    <xf numFmtId="43" fontId="12" fillId="17" borderId="133" xfId="9" applyFont="1" applyFill="1" applyBorder="1" applyAlignment="1">
      <alignment horizontal="center" vertical="center" wrapText="1"/>
    </xf>
    <xf numFmtId="43" fontId="12" fillId="17" borderId="134" xfId="9" applyFont="1" applyFill="1" applyBorder="1" applyAlignment="1">
      <alignment horizontal="center" vertical="center" wrapText="1"/>
    </xf>
    <xf numFmtId="0" fontId="12" fillId="17" borderId="14" xfId="0" applyFont="1" applyFill="1" applyBorder="1" applyAlignment="1">
      <alignment horizontal="center" vertical="center" wrapText="1"/>
    </xf>
    <xf numFmtId="49" fontId="12" fillId="17" borderId="14" xfId="8" applyNumberFormat="1" applyFont="1" applyFill="1" applyBorder="1" applyAlignment="1">
      <alignment horizontal="center" vertical="center" wrapText="1"/>
    </xf>
    <xf numFmtId="49" fontId="12" fillId="17" borderId="15" xfId="8" applyNumberFormat="1" applyFont="1" applyFill="1" applyBorder="1" applyAlignment="1">
      <alignment horizontal="center" vertical="center" wrapText="1"/>
    </xf>
    <xf numFmtId="43" fontId="12" fillId="17" borderId="38" xfId="9" applyFont="1" applyFill="1" applyBorder="1" applyAlignment="1">
      <alignment horizontal="center" vertical="center" wrapText="1"/>
    </xf>
    <xf numFmtId="0" fontId="12" fillId="11" borderId="114" xfId="0" applyFont="1" applyFill="1" applyBorder="1" applyAlignment="1">
      <alignment horizontal="center" vertical="center" wrapText="1"/>
    </xf>
    <xf numFmtId="43" fontId="12" fillId="11" borderId="114" xfId="9" applyFont="1" applyFill="1" applyBorder="1" applyAlignment="1">
      <alignment horizontal="center" vertical="center" wrapText="1"/>
    </xf>
    <xf numFmtId="49" fontId="12" fillId="11" borderId="114" xfId="8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/>
    <xf numFmtId="164" fontId="15" fillId="2" borderId="0" xfId="0" applyNumberFormat="1" applyFont="1" applyFill="1" applyBorder="1" applyAlignment="1"/>
    <xf numFmtId="0" fontId="15" fillId="0" borderId="0" xfId="0" applyFont="1" applyBorder="1" applyAlignment="1"/>
    <xf numFmtId="0" fontId="15" fillId="0" borderId="4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21" fillId="2" borderId="0" xfId="0" applyFont="1" applyFill="1" applyBorder="1" applyAlignment="1">
      <alignment horizontal="right" vertical="center"/>
    </xf>
    <xf numFmtId="0" fontId="2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41" xfId="0" applyFont="1" applyBorder="1" applyAlignment="1">
      <alignment vertical="center"/>
    </xf>
    <xf numFmtId="43" fontId="21" fillId="2" borderId="114" xfId="6" applyFont="1" applyFill="1" applyBorder="1" applyAlignment="1">
      <alignment vertical="center"/>
    </xf>
    <xf numFmtId="0" fontId="2" fillId="2" borderId="117" xfId="1" applyFont="1" applyFill="1" applyBorder="1"/>
    <xf numFmtId="43" fontId="15" fillId="0" borderId="120" xfId="2" applyFont="1" applyBorder="1" applyAlignment="1" applyProtection="1">
      <alignment horizontal="right"/>
      <protection locked="0"/>
    </xf>
    <xf numFmtId="43" fontId="15" fillId="0" borderId="117" xfId="2" applyFont="1" applyBorder="1" applyAlignment="1" applyProtection="1">
      <alignment horizontal="right"/>
      <protection locked="0"/>
    </xf>
    <xf numFmtId="0" fontId="3" fillId="0" borderId="0" xfId="1" applyFont="1" applyBorder="1" applyAlignment="1">
      <alignment horizontal="right"/>
    </xf>
    <xf numFmtId="0" fontId="2" fillId="0" borderId="0" xfId="1" applyFont="1" applyFill="1" applyBorder="1"/>
    <xf numFmtId="172" fontId="23" fillId="0" borderId="40" xfId="1" applyNumberFormat="1" applyFont="1" applyFill="1" applyBorder="1" applyAlignment="1">
      <alignment horizontal="center"/>
    </xf>
    <xf numFmtId="172" fontId="23" fillId="0" borderId="0" xfId="1" applyNumberFormat="1" applyFont="1" applyFill="1" applyBorder="1" applyAlignment="1">
      <alignment horizontal="center"/>
    </xf>
    <xf numFmtId="0" fontId="21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23" fillId="0" borderId="0" xfId="1" applyFont="1" applyBorder="1" applyAlignment="1">
      <alignment horizontal="center"/>
    </xf>
    <xf numFmtId="0" fontId="2" fillId="0" borderId="0" xfId="1" applyFont="1" applyFill="1" applyBorder="1"/>
    <xf numFmtId="0" fontId="2" fillId="0" borderId="25" xfId="1" applyFont="1" applyBorder="1" applyAlignment="1">
      <alignment horizontal="center"/>
    </xf>
    <xf numFmtId="0" fontId="27" fillId="2" borderId="0" xfId="0" applyFont="1" applyFill="1" applyBorder="1" applyAlignment="1">
      <alignment horizontal="right"/>
    </xf>
    <xf numFmtId="171" fontId="70" fillId="0" borderId="40" xfId="0" applyNumberFormat="1" applyFont="1" applyBorder="1" applyAlignment="1">
      <alignment horizontal="center"/>
    </xf>
    <xf numFmtId="0" fontId="3" fillId="11" borderId="15" xfId="7" applyFont="1" applyFill="1" applyBorder="1" applyAlignment="1">
      <alignment horizontal="center"/>
    </xf>
    <xf numFmtId="0" fontId="3" fillId="11" borderId="114" xfId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right"/>
    </xf>
    <xf numFmtId="49" fontId="12" fillId="11" borderId="114" xfId="8" applyNumberFormat="1" applyFont="1" applyFill="1" applyBorder="1" applyAlignment="1">
      <alignment horizontal="center" vertical="center" wrapText="1"/>
    </xf>
    <xf numFmtId="0" fontId="12" fillId="0" borderId="40" xfId="20" applyFont="1" applyBorder="1" applyAlignment="1">
      <alignment horizontal="center"/>
    </xf>
    <xf numFmtId="0" fontId="12" fillId="0" borderId="0" xfId="20" applyFont="1" applyBorder="1" applyAlignment="1">
      <alignment horizontal="center"/>
    </xf>
    <xf numFmtId="0" fontId="12" fillId="0" borderId="41" xfId="20" applyFont="1" applyBorder="1" applyAlignment="1">
      <alignment horizontal="center"/>
    </xf>
    <xf numFmtId="0" fontId="2" fillId="0" borderId="114" xfId="20" applyFont="1" applyBorder="1" applyAlignment="1">
      <alignment horizontal="center"/>
    </xf>
    <xf numFmtId="0" fontId="12" fillId="4" borderId="120" xfId="1" applyFont="1" applyFill="1" applyBorder="1" applyAlignment="1" applyProtection="1">
      <alignment horizontal="left"/>
    </xf>
    <xf numFmtId="43" fontId="21" fillId="0" borderId="25" xfId="6" applyFont="1" applyBorder="1" applyAlignment="1" applyProtection="1">
      <alignment horizontal="center"/>
    </xf>
    <xf numFmtId="0" fontId="21" fillId="0" borderId="0" xfId="1" applyFont="1" applyFill="1" applyBorder="1" applyAlignment="1">
      <alignment horizontal="right"/>
    </xf>
    <xf numFmtId="49" fontId="13" fillId="0" borderId="0" xfId="1" applyNumberFormat="1" applyFont="1" applyFill="1" applyBorder="1" applyAlignment="1">
      <alignment horizontal="center"/>
    </xf>
    <xf numFmtId="39" fontId="12" fillId="0" borderId="121" xfId="1" applyNumberFormat="1" applyFont="1" applyFill="1" applyBorder="1" applyAlignment="1">
      <alignment wrapText="1"/>
    </xf>
    <xf numFmtId="0" fontId="23" fillId="0" borderId="114" xfId="1" applyFont="1" applyBorder="1"/>
    <xf numFmtId="39" fontId="23" fillId="5" borderId="115" xfId="1" applyNumberFormat="1" applyFont="1" applyFill="1" applyBorder="1" applyAlignment="1" applyProtection="1">
      <alignment horizontal="right"/>
    </xf>
    <xf numFmtId="39" fontId="23" fillId="5" borderId="16" xfId="1" applyNumberFormat="1" applyFont="1" applyFill="1" applyBorder="1" applyAlignment="1" applyProtection="1">
      <alignment horizontal="right"/>
    </xf>
    <xf numFmtId="0" fontId="23" fillId="0" borderId="0" xfId="8" applyFont="1" applyFill="1" applyBorder="1"/>
    <xf numFmtId="0" fontId="21" fillId="0" borderId="0" xfId="8" applyFont="1" applyBorder="1" applyAlignment="1"/>
    <xf numFmtId="0" fontId="2" fillId="0" borderId="25" xfId="8" applyFont="1" applyBorder="1" applyAlignment="1">
      <alignment horizontal="center"/>
    </xf>
    <xf numFmtId="0" fontId="2" fillId="0" borderId="25" xfId="8" applyFont="1" applyFill="1" applyBorder="1"/>
    <xf numFmtId="0" fontId="2" fillId="0" borderId="0" xfId="8" applyFont="1" applyAlignment="1">
      <alignment horizontal="center"/>
    </xf>
    <xf numFmtId="0" fontId="2" fillId="0" borderId="0" xfId="8" applyFont="1" applyFill="1"/>
    <xf numFmtId="171" fontId="10" fillId="0" borderId="13" xfId="0" applyNumberFormat="1" applyFont="1" applyBorder="1" applyAlignment="1">
      <alignment horizontal="right"/>
    </xf>
    <xf numFmtId="0" fontId="12" fillId="4" borderId="0" xfId="0" applyFont="1" applyFill="1" applyBorder="1" applyAlignment="1" applyProtection="1">
      <alignment horizontal="center"/>
    </xf>
    <xf numFmtId="4" fontId="3" fillId="11" borderId="121" xfId="8" applyNumberFormat="1" applyFont="1" applyFill="1" applyBorder="1" applyAlignment="1">
      <alignment horizontal="center" vertical="center" wrapText="1"/>
    </xf>
    <xf numFmtId="0" fontId="15" fillId="2" borderId="116" xfId="0" applyFont="1" applyFill="1" applyBorder="1" applyAlignment="1">
      <alignment horizontal="center"/>
    </xf>
    <xf numFmtId="0" fontId="15" fillId="2" borderId="117" xfId="0" applyFont="1" applyFill="1" applyBorder="1" applyAlignment="1">
      <alignment wrapText="1"/>
    </xf>
    <xf numFmtId="0" fontId="15" fillId="2" borderId="117" xfId="0" applyFont="1" applyFill="1" applyBorder="1"/>
    <xf numFmtId="43" fontId="15" fillId="2" borderId="117" xfId="6" applyFont="1" applyFill="1" applyBorder="1"/>
    <xf numFmtId="4" fontId="15" fillId="2" borderId="117" xfId="0" applyNumberFormat="1" applyFont="1" applyFill="1" applyBorder="1"/>
    <xf numFmtId="0" fontId="15" fillId="2" borderId="40" xfId="0" applyFont="1" applyFill="1" applyBorder="1" applyAlignment="1">
      <alignment horizontal="center"/>
    </xf>
    <xf numFmtId="0" fontId="4" fillId="2" borderId="0" xfId="8" applyFont="1" applyFill="1" applyBorder="1" applyAlignment="1"/>
    <xf numFmtId="0" fontId="17" fillId="2" borderId="0" xfId="8" applyFont="1" applyFill="1" applyBorder="1"/>
    <xf numFmtId="0" fontId="15" fillId="0" borderId="40" xfId="0" applyFont="1" applyBorder="1" applyAlignment="1">
      <alignment horizontal="center"/>
    </xf>
    <xf numFmtId="0" fontId="15" fillId="0" borderId="40" xfId="0" applyFont="1" applyFill="1" applyBorder="1" applyAlignment="1">
      <alignment horizontal="center"/>
    </xf>
    <xf numFmtId="0" fontId="15" fillId="0" borderId="0" xfId="0" applyFont="1" applyFill="1" applyBorder="1"/>
    <xf numFmtId="43" fontId="15" fillId="0" borderId="0" xfId="6" applyFont="1" applyBorder="1"/>
    <xf numFmtId="0" fontId="15" fillId="0" borderId="15" xfId="0" applyFont="1" applyBorder="1" applyAlignment="1">
      <alignment horizontal="center"/>
    </xf>
    <xf numFmtId="0" fontId="12" fillId="2" borderId="0" xfId="8" applyFont="1" applyFill="1" applyBorder="1" applyAlignment="1">
      <alignment horizontal="right"/>
    </xf>
    <xf numFmtId="0" fontId="11" fillId="2" borderId="41" xfId="0" applyFont="1" applyFill="1" applyBorder="1"/>
    <xf numFmtId="0" fontId="15" fillId="0" borderId="16" xfId="0" applyFont="1" applyBorder="1"/>
    <xf numFmtId="49" fontId="15" fillId="0" borderId="39" xfId="0" applyNumberFormat="1" applyFont="1" applyBorder="1" applyAlignment="1">
      <alignment horizontal="center" vertical="center" wrapText="1"/>
    </xf>
    <xf numFmtId="0" fontId="15" fillId="0" borderId="116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21" fillId="0" borderId="0" xfId="20" applyFont="1" applyAlignment="1"/>
    <xf numFmtId="0" fontId="31" fillId="0" borderId="0" xfId="0" applyFont="1" applyAlignment="1">
      <alignment wrapText="1"/>
    </xf>
    <xf numFmtId="169" fontId="12" fillId="2" borderId="0" xfId="0" applyNumberFormat="1" applyFont="1" applyFill="1" applyBorder="1" applyAlignment="1" applyProtection="1">
      <alignment horizontal="right"/>
    </xf>
    <xf numFmtId="49" fontId="14" fillId="0" borderId="114" xfId="1" applyNumberFormat="1" applyFont="1" applyBorder="1" applyAlignment="1" applyProtection="1">
      <alignment horizontal="left"/>
      <protection locked="0"/>
    </xf>
    <xf numFmtId="49" fontId="14" fillId="0" borderId="119" xfId="1" applyNumberFormat="1" applyFont="1" applyBorder="1" applyAlignment="1" applyProtection="1">
      <alignment horizontal="center"/>
      <protection locked="0"/>
    </xf>
    <xf numFmtId="49" fontId="14" fillId="0" borderId="114" xfId="1" applyNumberFormat="1" applyFont="1" applyBorder="1" applyAlignment="1" applyProtection="1">
      <alignment horizontal="center"/>
      <protection locked="0"/>
    </xf>
    <xf numFmtId="0" fontId="15" fillId="0" borderId="119" xfId="1" applyFont="1" applyBorder="1" applyProtection="1">
      <protection locked="0"/>
    </xf>
    <xf numFmtId="0" fontId="15" fillId="0" borderId="114" xfId="1" applyFont="1" applyBorder="1" applyProtection="1">
      <protection locked="0"/>
    </xf>
    <xf numFmtId="0" fontId="15" fillId="0" borderId="120" xfId="1" applyFont="1" applyBorder="1" applyProtection="1">
      <protection locked="0"/>
    </xf>
    <xf numFmtId="43" fontId="14" fillId="0" borderId="114" xfId="2" applyFont="1" applyBorder="1" applyAlignment="1" applyProtection="1">
      <alignment horizontal="right"/>
      <protection locked="0"/>
    </xf>
    <xf numFmtId="43" fontId="15" fillId="0" borderId="114" xfId="2" applyFont="1" applyBorder="1" applyAlignment="1" applyProtection="1">
      <alignment horizontal="right"/>
      <protection locked="0"/>
    </xf>
    <xf numFmtId="0" fontId="15" fillId="0" borderId="119" xfId="1" applyFont="1" applyFill="1" applyBorder="1" applyProtection="1">
      <protection locked="0"/>
    </xf>
    <xf numFmtId="0" fontId="15" fillId="0" borderId="114" xfId="1" applyFont="1" applyFill="1" applyBorder="1" applyProtection="1">
      <protection locked="0"/>
    </xf>
    <xf numFmtId="0" fontId="15" fillId="0" borderId="120" xfId="1" applyFont="1" applyFill="1" applyBorder="1" applyProtection="1">
      <protection locked="0"/>
    </xf>
    <xf numFmtId="0" fontId="15" fillId="0" borderId="114" xfId="1" applyFont="1" applyBorder="1" applyAlignment="1" applyProtection="1">
      <alignment horizontal="center"/>
      <protection locked="0"/>
    </xf>
    <xf numFmtId="0" fontId="15" fillId="0" borderId="121" xfId="1" applyFont="1" applyBorder="1" applyProtection="1">
      <protection locked="0"/>
    </xf>
    <xf numFmtId="49" fontId="14" fillId="0" borderId="116" xfId="1" applyNumberFormat="1" applyFont="1" applyBorder="1" applyAlignment="1" applyProtection="1">
      <alignment horizontal="center"/>
      <protection locked="0"/>
    </xf>
    <xf numFmtId="0" fontId="15" fillId="0" borderId="121" xfId="1" applyFont="1" applyBorder="1" applyAlignment="1" applyProtection="1">
      <alignment horizontal="center"/>
      <protection locked="0"/>
    </xf>
    <xf numFmtId="0" fontId="15" fillId="0" borderId="116" xfId="1" applyFont="1" applyBorder="1" applyProtection="1">
      <protection locked="0"/>
    </xf>
    <xf numFmtId="0" fontId="15" fillId="0" borderId="117" xfId="1" applyFont="1" applyBorder="1" applyProtection="1">
      <protection locked="0"/>
    </xf>
    <xf numFmtId="43" fontId="15" fillId="0" borderId="121" xfId="2" applyFont="1" applyBorder="1" applyAlignment="1" applyProtection="1">
      <alignment horizontal="right"/>
      <protection locked="0"/>
    </xf>
    <xf numFmtId="0" fontId="15" fillId="11" borderId="120" xfId="1" applyFont="1" applyFill="1" applyBorder="1" applyAlignment="1" applyProtection="1">
      <alignment horizontal="center"/>
      <protection locked="0"/>
    </xf>
    <xf numFmtId="0" fontId="13" fillId="11" borderId="120" xfId="1" applyFont="1" applyFill="1" applyBorder="1" applyAlignment="1" applyProtection="1">
      <protection locked="0"/>
    </xf>
    <xf numFmtId="0" fontId="13" fillId="11" borderId="120" xfId="1" applyFont="1" applyFill="1" applyBorder="1" applyAlignment="1" applyProtection="1">
      <alignment horizontal="center"/>
      <protection locked="0"/>
    </xf>
    <xf numFmtId="0" fontId="13" fillId="11" borderId="115" xfId="1" applyFont="1" applyFill="1" applyBorder="1" applyAlignment="1" applyProtection="1">
      <alignment horizontal="center"/>
      <protection locked="0"/>
    </xf>
    <xf numFmtId="39" fontId="13" fillId="11" borderId="114" xfId="2" applyNumberFormat="1" applyFont="1" applyFill="1" applyBorder="1" applyProtection="1"/>
    <xf numFmtId="0" fontId="2" fillId="2" borderId="117" xfId="1" applyFont="1" applyFill="1" applyBorder="1" applyAlignment="1">
      <alignment horizontal="center"/>
    </xf>
    <xf numFmtId="0" fontId="2" fillId="11" borderId="14" xfId="1" applyFont="1" applyFill="1" applyBorder="1" applyAlignment="1">
      <alignment horizontal="center" vertical="center" wrapText="1"/>
    </xf>
    <xf numFmtId="0" fontId="2" fillId="2" borderId="114" xfId="1" applyFont="1" applyFill="1" applyBorder="1" applyAlignment="1">
      <alignment horizontal="center" vertical="center" wrapText="1"/>
    </xf>
    <xf numFmtId="171" fontId="11" fillId="2" borderId="0" xfId="0" applyNumberFormat="1" applyFont="1" applyFill="1" applyBorder="1" applyAlignment="1"/>
    <xf numFmtId="170" fontId="11" fillId="2" borderId="0" xfId="0" applyNumberFormat="1" applyFont="1" applyFill="1" applyBorder="1"/>
    <xf numFmtId="0" fontId="21" fillId="2" borderId="0" xfId="8" applyFont="1" applyFill="1" applyBorder="1" applyAlignment="1"/>
    <xf numFmtId="0" fontId="11" fillId="2" borderId="25" xfId="0" applyFont="1" applyFill="1" applyBorder="1"/>
    <xf numFmtId="0" fontId="23" fillId="2" borderId="25" xfId="1" applyFont="1" applyFill="1" applyBorder="1"/>
    <xf numFmtId="0" fontId="59" fillId="2" borderId="0" xfId="1" applyFont="1" applyFill="1" applyBorder="1" applyAlignment="1">
      <alignment horizontal="center"/>
    </xf>
    <xf numFmtId="0" fontId="59" fillId="2" borderId="41" xfId="1" applyFont="1" applyFill="1" applyBorder="1" applyAlignment="1">
      <alignment horizontal="center"/>
    </xf>
    <xf numFmtId="0" fontId="2" fillId="2" borderId="117" xfId="7" applyFont="1" applyFill="1" applyBorder="1"/>
    <xf numFmtId="0" fontId="2" fillId="2" borderId="40" xfId="7" applyFont="1" applyFill="1" applyBorder="1"/>
    <xf numFmtId="0" fontId="2" fillId="2" borderId="0" xfId="7" applyFont="1" applyFill="1" applyBorder="1"/>
    <xf numFmtId="0" fontId="2" fillId="2" borderId="41" xfId="7" applyFont="1" applyFill="1" applyBorder="1"/>
    <xf numFmtId="0" fontId="3" fillId="11" borderId="119" xfId="7" applyFont="1" applyFill="1" applyBorder="1" applyAlignment="1">
      <alignment horizontal="center"/>
    </xf>
    <xf numFmtId="0" fontId="3" fillId="0" borderId="117" xfId="20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170" fontId="3" fillId="0" borderId="0" xfId="3" applyNumberFormat="1" applyFont="1" applyAlignment="1">
      <alignment horizontal="center"/>
    </xf>
    <xf numFmtId="0" fontId="4" fillId="0" borderId="41" xfId="1" applyFont="1" applyBorder="1"/>
    <xf numFmtId="0" fontId="6" fillId="0" borderId="41" xfId="1" applyFont="1" applyBorder="1" applyAlignment="1">
      <alignment horizontal="center"/>
    </xf>
    <xf numFmtId="0" fontId="15" fillId="0" borderId="41" xfId="1" applyFont="1" applyFill="1" applyBorder="1"/>
    <xf numFmtId="0" fontId="15" fillId="0" borderId="41" xfId="1" applyFont="1" applyBorder="1"/>
    <xf numFmtId="170" fontId="10" fillId="0" borderId="0" xfId="0" applyNumberFormat="1" applyFont="1" applyBorder="1" applyAlignment="1"/>
    <xf numFmtId="170" fontId="10" fillId="0" borderId="120" xfId="0" applyNumberFormat="1" applyFont="1" applyBorder="1" applyAlignment="1"/>
    <xf numFmtId="170" fontId="10" fillId="0" borderId="114" xfId="0" applyNumberFormat="1" applyFont="1" applyBorder="1" applyAlignment="1"/>
    <xf numFmtId="170" fontId="32" fillId="0" borderId="114" xfId="0" applyNumberFormat="1" applyFont="1" applyBorder="1" applyAlignment="1"/>
    <xf numFmtId="170" fontId="32" fillId="0" borderId="0" xfId="0" applyNumberFormat="1" applyFont="1" applyBorder="1" applyAlignment="1"/>
    <xf numFmtId="170" fontId="32" fillId="0" borderId="25" xfId="0" applyNumberFormat="1" applyFont="1" applyBorder="1" applyAlignment="1">
      <alignment horizontal="center"/>
    </xf>
    <xf numFmtId="170" fontId="51" fillId="0" borderId="25" xfId="0" applyNumberFormat="1" applyFont="1" applyBorder="1" applyAlignment="1">
      <alignment horizontal="center"/>
    </xf>
    <xf numFmtId="170" fontId="10" fillId="0" borderId="25" xfId="0" applyNumberFormat="1" applyFont="1" applyBorder="1" applyAlignment="1">
      <alignment horizontal="center"/>
    </xf>
    <xf numFmtId="174" fontId="12" fillId="0" borderId="16" xfId="6" applyNumberFormat="1" applyFont="1" applyBorder="1" applyAlignment="1"/>
    <xf numFmtId="14" fontId="2" fillId="0" borderId="13" xfId="1" applyNumberFormat="1" applyFont="1" applyBorder="1"/>
    <xf numFmtId="174" fontId="2" fillId="0" borderId="13" xfId="6" applyNumberFormat="1" applyFont="1" applyBorder="1"/>
    <xf numFmtId="174" fontId="16" fillId="4" borderId="114" xfId="6" applyNumberFormat="1" applyFont="1" applyFill="1" applyBorder="1" applyAlignment="1">
      <alignment horizontal="center"/>
    </xf>
    <xf numFmtId="174" fontId="16" fillId="0" borderId="81" xfId="6" applyNumberFormat="1" applyFont="1" applyBorder="1"/>
    <xf numFmtId="174" fontId="10" fillId="2" borderId="114" xfId="6" applyNumberFormat="1" applyFont="1" applyFill="1" applyBorder="1"/>
    <xf numFmtId="174" fontId="12" fillId="2" borderId="114" xfId="6" applyNumberFormat="1" applyFont="1" applyFill="1" applyBorder="1" applyAlignment="1" applyProtection="1"/>
    <xf numFmtId="174" fontId="3" fillId="2" borderId="114" xfId="6" applyNumberFormat="1" applyFont="1" applyFill="1" applyBorder="1" applyAlignment="1">
      <alignment horizontal="left"/>
    </xf>
    <xf numFmtId="174" fontId="12" fillId="0" borderId="31" xfId="6" applyNumberFormat="1" applyFont="1" applyFill="1" applyBorder="1" applyAlignment="1" applyProtection="1"/>
    <xf numFmtId="174" fontId="12" fillId="0" borderId="124" xfId="6" applyNumberFormat="1" applyFont="1" applyFill="1" applyBorder="1" applyAlignment="1" applyProtection="1"/>
    <xf numFmtId="0" fontId="70" fillId="0" borderId="0" xfId="0" applyFont="1" applyBorder="1"/>
    <xf numFmtId="0" fontId="70" fillId="0" borderId="40" xfId="0" applyFont="1" applyBorder="1"/>
    <xf numFmtId="174" fontId="11" fillId="2" borderId="114" xfId="6" applyNumberFormat="1" applyFont="1" applyFill="1" applyBorder="1"/>
    <xf numFmtId="43" fontId="10" fillId="2" borderId="114" xfId="6" applyFont="1" applyFill="1" applyBorder="1" applyAlignment="1">
      <alignment wrapText="1"/>
    </xf>
    <xf numFmtId="14" fontId="10" fillId="2" borderId="114" xfId="0" applyNumberFormat="1" applyFont="1" applyFill="1" applyBorder="1" applyAlignment="1">
      <alignment horizontal="center" wrapText="1"/>
    </xf>
    <xf numFmtId="4" fontId="10" fillId="2" borderId="114" xfId="0" applyNumberFormat="1" applyFont="1" applyFill="1" applyBorder="1" applyAlignment="1">
      <alignment wrapText="1"/>
    </xf>
    <xf numFmtId="174" fontId="2" fillId="2" borderId="114" xfId="6" applyNumberFormat="1" applyFont="1" applyFill="1" applyBorder="1" applyAlignment="1"/>
    <xf numFmtId="174" fontId="2" fillId="0" borderId="114" xfId="6" applyNumberFormat="1" applyFont="1" applyBorder="1"/>
    <xf numFmtId="0" fontId="3" fillId="2" borderId="0" xfId="1" applyFont="1" applyFill="1" applyBorder="1"/>
    <xf numFmtId="170" fontId="3" fillId="15" borderId="0" xfId="1" applyNumberFormat="1" applyFont="1" applyFill="1" applyBorder="1"/>
    <xf numFmtId="0" fontId="3" fillId="15" borderId="0" xfId="1" applyFont="1" applyFill="1" applyBorder="1"/>
    <xf numFmtId="0" fontId="13" fillId="0" borderId="21" xfId="1" applyFont="1" applyBorder="1" applyAlignment="1" applyProtection="1">
      <alignment wrapText="1"/>
      <protection locked="0"/>
    </xf>
    <xf numFmtId="43" fontId="13" fillId="0" borderId="16" xfId="2" applyFont="1" applyBorder="1" applyAlignment="1" applyProtection="1">
      <alignment wrapText="1"/>
      <protection locked="0"/>
    </xf>
    <xf numFmtId="0" fontId="3" fillId="0" borderId="31" xfId="1" applyFont="1" applyBorder="1" applyAlignment="1" applyProtection="1">
      <alignment wrapText="1"/>
      <protection locked="0"/>
    </xf>
    <xf numFmtId="0" fontId="3" fillId="0" borderId="31" xfId="1" applyFont="1" applyBorder="1" applyAlignment="1" applyProtection="1">
      <alignment horizontal="right" vertical="justify"/>
      <protection locked="0"/>
    </xf>
    <xf numFmtId="39" fontId="3" fillId="0" borderId="31" xfId="1" applyNumberFormat="1" applyFont="1" applyBorder="1" applyAlignment="1" applyProtection="1">
      <alignment horizontal="right"/>
      <protection locked="0"/>
    </xf>
    <xf numFmtId="0" fontId="20" fillId="15" borderId="0" xfId="1" applyFont="1" applyFill="1" applyBorder="1"/>
    <xf numFmtId="0" fontId="35" fillId="0" borderId="0" xfId="1" applyFont="1" applyBorder="1" applyAlignment="1">
      <alignment horizontal="center" wrapText="1"/>
    </xf>
    <xf numFmtId="0" fontId="13" fillId="0" borderId="114" xfId="1" applyFont="1" applyBorder="1" applyProtection="1">
      <protection locked="0"/>
    </xf>
    <xf numFmtId="49" fontId="74" fillId="0" borderId="114" xfId="1" applyNumberFormat="1" applyFont="1" applyBorder="1" applyAlignment="1" applyProtection="1">
      <alignment horizontal="center"/>
      <protection locked="0"/>
    </xf>
    <xf numFmtId="174" fontId="10" fillId="2" borderId="13" xfId="6" applyNumberFormat="1" applyFont="1" applyFill="1" applyBorder="1" applyAlignment="1">
      <alignment horizontal="left"/>
    </xf>
    <xf numFmtId="0" fontId="75" fillId="2" borderId="0" xfId="11" applyFont="1" applyFill="1" applyBorder="1" applyAlignment="1">
      <alignment horizontal="center"/>
    </xf>
    <xf numFmtId="0" fontId="3" fillId="2" borderId="0" xfId="11" applyFont="1" applyFill="1" applyBorder="1"/>
    <xf numFmtId="0" fontId="13" fillId="4" borderId="114" xfId="11" applyFont="1" applyFill="1" applyBorder="1" applyAlignment="1">
      <alignment horizontal="center"/>
    </xf>
    <xf numFmtId="49" fontId="13" fillId="4" borderId="115" xfId="12" applyNumberFormat="1" applyFont="1" applyFill="1" applyBorder="1" applyAlignment="1">
      <alignment horizontal="center"/>
    </xf>
    <xf numFmtId="0" fontId="21" fillId="15" borderId="0" xfId="11" applyFont="1" applyFill="1" applyBorder="1" applyAlignment="1">
      <alignment horizontal="center"/>
    </xf>
    <xf numFmtId="0" fontId="75" fillId="15" borderId="0" xfId="11" applyFont="1" applyFill="1" applyBorder="1" applyAlignment="1">
      <alignment horizontal="center"/>
    </xf>
    <xf numFmtId="0" fontId="23" fillId="0" borderId="25" xfId="20" applyFont="1" applyFill="1" applyBorder="1" applyAlignment="1">
      <alignment horizontal="center"/>
    </xf>
    <xf numFmtId="49" fontId="31" fillId="0" borderId="114" xfId="0" applyNumberFormat="1" applyFont="1" applyBorder="1" applyAlignment="1">
      <alignment wrapText="1"/>
    </xf>
    <xf numFmtId="0" fontId="31" fillId="0" borderId="114" xfId="0" applyFont="1" applyBorder="1" applyAlignment="1">
      <alignment wrapText="1"/>
    </xf>
    <xf numFmtId="0" fontId="31" fillId="2" borderId="0" xfId="0" applyFont="1" applyFill="1" applyBorder="1" applyAlignment="1">
      <alignment wrapText="1"/>
    </xf>
    <xf numFmtId="43" fontId="11" fillId="2" borderId="13" xfId="6" applyFont="1" applyFill="1" applyBorder="1"/>
    <xf numFmtId="174" fontId="16" fillId="0" borderId="114" xfId="6" applyNumberFormat="1" applyFont="1" applyBorder="1" applyAlignment="1" applyProtection="1">
      <alignment horizontal="center"/>
    </xf>
    <xf numFmtId="0" fontId="3" fillId="15" borderId="0" xfId="20" applyFont="1" applyFill="1" applyBorder="1"/>
    <xf numFmtId="0" fontId="17" fillId="2" borderId="114" xfId="8" applyFont="1" applyFill="1" applyBorder="1" applyAlignment="1" applyProtection="1">
      <alignment horizontal="right"/>
      <protection locked="0"/>
    </xf>
    <xf numFmtId="174" fontId="27" fillId="2" borderId="114" xfId="6" applyNumberFormat="1" applyFont="1" applyFill="1" applyBorder="1"/>
    <xf numFmtId="0" fontId="11" fillId="15" borderId="0" xfId="0" applyFont="1" applyFill="1" applyBorder="1"/>
    <xf numFmtId="0" fontId="10" fillId="0" borderId="25" xfId="0" applyFont="1" applyFill="1" applyBorder="1" applyAlignment="1"/>
    <xf numFmtId="0" fontId="10" fillId="0" borderId="25" xfId="0" applyFont="1" applyFill="1" applyBorder="1" applyAlignment="1">
      <alignment horizontal="center"/>
    </xf>
    <xf numFmtId="0" fontId="15" fillId="0" borderId="25" xfId="20" applyFont="1" applyFill="1" applyBorder="1" applyAlignment="1">
      <alignment horizontal="center"/>
    </xf>
    <xf numFmtId="0" fontId="2" fillId="2" borderId="25" xfId="3" applyFont="1" applyFill="1" applyBorder="1" applyAlignment="1"/>
    <xf numFmtId="0" fontId="23" fillId="0" borderId="25" xfId="1" applyFont="1" applyBorder="1" applyAlignment="1">
      <alignment horizontal="center" wrapText="1"/>
    </xf>
    <xf numFmtId="174" fontId="2" fillId="0" borderId="25" xfId="6" applyNumberFormat="1" applyFont="1" applyBorder="1" applyAlignment="1">
      <alignment horizontal="left" wrapText="1"/>
    </xf>
    <xf numFmtId="174" fontId="2" fillId="0" borderId="25" xfId="6" applyNumberFormat="1" applyFont="1" applyBorder="1" applyAlignment="1">
      <alignment wrapText="1"/>
    </xf>
    <xf numFmtId="174" fontId="2" fillId="0" borderId="25" xfId="6" applyNumberFormat="1" applyFont="1" applyFill="1" applyBorder="1" applyAlignment="1">
      <alignment wrapText="1"/>
    </xf>
    <xf numFmtId="174" fontId="2" fillId="0" borderId="120" xfId="6" applyNumberFormat="1" applyFont="1" applyBorder="1" applyAlignment="1">
      <alignment wrapText="1"/>
    </xf>
    <xf numFmtId="14" fontId="12" fillId="0" borderId="0" xfId="1" applyNumberFormat="1" applyFont="1" applyBorder="1" applyAlignment="1" applyProtection="1">
      <alignment horizontal="center"/>
    </xf>
    <xf numFmtId="4" fontId="3" fillId="4" borderId="120" xfId="1" applyNumberFormat="1" applyFont="1" applyFill="1" applyBorder="1" applyAlignment="1" applyProtection="1">
      <alignment horizontal="center"/>
      <protection locked="0"/>
    </xf>
    <xf numFmtId="0" fontId="12" fillId="0" borderId="25" xfId="1" applyFont="1" applyBorder="1" applyProtection="1">
      <protection locked="0"/>
    </xf>
    <xf numFmtId="174" fontId="16" fillId="0" borderId="120" xfId="6" applyNumberFormat="1" applyFont="1" applyBorder="1" applyAlignment="1">
      <alignment horizontal="center"/>
    </xf>
    <xf numFmtId="14" fontId="2" fillId="0" borderId="13" xfId="1" applyNumberFormat="1" applyFont="1" applyBorder="1" applyAlignment="1" applyProtection="1">
      <protection locked="0"/>
    </xf>
    <xf numFmtId="174" fontId="6" fillId="2" borderId="121" xfId="6" applyNumberFormat="1" applyFont="1" applyFill="1" applyBorder="1" applyAlignment="1">
      <alignment vertical="center"/>
    </xf>
    <xf numFmtId="174" fontId="21" fillId="2" borderId="114" xfId="6" applyNumberFormat="1" applyFont="1" applyFill="1" applyBorder="1"/>
    <xf numFmtId="174" fontId="21" fillId="2" borderId="114" xfId="6" applyNumberFormat="1" applyFont="1" applyFill="1" applyBorder="1" applyAlignment="1">
      <alignment vertical="center"/>
    </xf>
    <xf numFmtId="43" fontId="3" fillId="2" borderId="120" xfId="0" applyNumberFormat="1" applyFont="1" applyFill="1" applyBorder="1"/>
    <xf numFmtId="0" fontId="3" fillId="2" borderId="120" xfId="0" applyFont="1" applyFill="1" applyBorder="1" applyAlignment="1">
      <alignment horizontal="center"/>
    </xf>
    <xf numFmtId="43" fontId="31" fillId="2" borderId="114" xfId="6" applyFont="1" applyFill="1" applyBorder="1" applyAlignment="1">
      <alignment horizontal="center"/>
    </xf>
    <xf numFmtId="0" fontId="3" fillId="0" borderId="0" xfId="15" applyFont="1" applyBorder="1"/>
    <xf numFmtId="0" fontId="3" fillId="0" borderId="0" xfId="0" applyFont="1" applyBorder="1"/>
    <xf numFmtId="43" fontId="3" fillId="2" borderId="76" xfId="0" applyNumberFormat="1" applyFont="1" applyFill="1" applyBorder="1"/>
    <xf numFmtId="0" fontId="2" fillId="2" borderId="0" xfId="0" applyFont="1" applyFill="1" applyBorder="1"/>
    <xf numFmtId="14" fontId="21" fillId="0" borderId="114" xfId="20" applyNumberFormat="1" applyFont="1" applyBorder="1" applyAlignment="1" applyProtection="1">
      <alignment horizontal="center"/>
      <protection locked="0"/>
    </xf>
    <xf numFmtId="169" fontId="3" fillId="2" borderId="25" xfId="0" applyNumberFormat="1" applyFont="1" applyFill="1" applyBorder="1" applyAlignment="1" applyProtection="1"/>
    <xf numFmtId="0" fontId="2" fillId="2" borderId="0" xfId="1" applyFont="1" applyFill="1" applyBorder="1" applyAlignment="1">
      <alignment horizontal="right"/>
    </xf>
    <xf numFmtId="15" fontId="12" fillId="0" borderId="0" xfId="1" applyNumberFormat="1" applyFont="1" applyBorder="1"/>
    <xf numFmtId="4" fontId="17" fillId="5" borderId="114" xfId="1" applyNumberFormat="1" applyFont="1" applyFill="1" applyBorder="1" applyAlignment="1" applyProtection="1">
      <alignment wrapText="1"/>
      <protection locked="0"/>
    </xf>
    <xf numFmtId="4" fontId="17" fillId="5" borderId="114" xfId="2" applyNumberFormat="1" applyFont="1" applyFill="1" applyBorder="1" applyAlignment="1" applyProtection="1">
      <alignment wrapText="1"/>
      <protection locked="0"/>
    </xf>
    <xf numFmtId="14" fontId="3" fillId="0" borderId="114" xfId="15" applyNumberFormat="1" applyFont="1" applyFill="1" applyBorder="1" applyAlignment="1">
      <alignment horizontal="left"/>
    </xf>
    <xf numFmtId="10" fontId="3" fillId="0" borderId="114" xfId="16" applyNumberFormat="1" applyFont="1" applyFill="1" applyBorder="1" applyAlignment="1">
      <alignment horizontal="center"/>
    </xf>
    <xf numFmtId="0" fontId="3" fillId="0" borderId="31" xfId="1" applyFont="1" applyBorder="1" applyAlignment="1" applyProtection="1">
      <alignment horizontal="center" wrapText="1"/>
      <protection locked="0"/>
    </xf>
    <xf numFmtId="43" fontId="2" fillId="0" borderId="114" xfId="6" applyFont="1" applyBorder="1" applyAlignment="1" applyProtection="1">
      <alignment horizontal="right" wrapText="1"/>
      <protection locked="0"/>
    </xf>
    <xf numFmtId="0" fontId="3" fillId="0" borderId="0" xfId="20" applyFont="1" applyFill="1" applyBorder="1" applyAlignment="1">
      <alignment horizontal="right"/>
    </xf>
    <xf numFmtId="0" fontId="29" fillId="2" borderId="114" xfId="0" applyFont="1" applyFill="1" applyBorder="1" applyAlignment="1">
      <alignment wrapText="1"/>
    </xf>
    <xf numFmtId="0" fontId="51" fillId="2" borderId="114" xfId="0" applyFont="1" applyFill="1" applyBorder="1" applyAlignment="1">
      <alignment wrapText="1"/>
    </xf>
    <xf numFmtId="0" fontId="76" fillId="2" borderId="114" xfId="0" applyFont="1" applyFill="1" applyBorder="1" applyAlignment="1">
      <alignment wrapText="1"/>
    </xf>
    <xf numFmtId="170" fontId="32" fillId="0" borderId="25" xfId="0" applyNumberFormat="1" applyFont="1" applyBorder="1" applyAlignment="1">
      <alignment horizontal="center"/>
    </xf>
    <xf numFmtId="0" fontId="12" fillId="0" borderId="25" xfId="1" applyFont="1" applyBorder="1" applyAlignment="1" applyProtection="1">
      <alignment vertical="center"/>
      <protection locked="0"/>
    </xf>
    <xf numFmtId="0" fontId="2" fillId="0" borderId="13" xfId="6" applyNumberFormat="1" applyFont="1" applyBorder="1"/>
    <xf numFmtId="0" fontId="2" fillId="0" borderId="0" xfId="1" applyNumberFormat="1" applyFont="1" applyBorder="1"/>
    <xf numFmtId="174" fontId="16" fillId="0" borderId="114" xfId="6" applyNumberFormat="1" applyFont="1" applyBorder="1" applyAlignment="1" applyProtection="1"/>
    <xf numFmtId="43" fontId="3" fillId="0" borderId="25" xfId="6" applyFont="1" applyBorder="1" applyAlignment="1">
      <alignment horizontal="center" wrapText="1"/>
    </xf>
    <xf numFmtId="0" fontId="8" fillId="0" borderId="0" xfId="1" applyFont="1"/>
    <xf numFmtId="0" fontId="73" fillId="2" borderId="114" xfId="0" applyFont="1" applyFill="1" applyBorder="1" applyAlignment="1">
      <alignment horizontal="right"/>
    </xf>
    <xf numFmtId="174" fontId="73" fillId="2" borderId="114" xfId="6" applyNumberFormat="1" applyFont="1" applyFill="1" applyBorder="1"/>
    <xf numFmtId="0" fontId="21" fillId="0" borderId="25" xfId="20" applyFont="1" applyFill="1" applyBorder="1" applyAlignment="1"/>
    <xf numFmtId="0" fontId="21" fillId="0" borderId="0" xfId="20" applyFont="1" applyFill="1"/>
    <xf numFmtId="0" fontId="39" fillId="0" borderId="25" xfId="0" applyFont="1" applyFill="1" applyBorder="1" applyAlignment="1"/>
    <xf numFmtId="0" fontId="39" fillId="0" borderId="0" xfId="0" applyFont="1" applyFill="1" applyBorder="1" applyAlignment="1"/>
    <xf numFmtId="0" fontId="3" fillId="0" borderId="25" xfId="20" applyFont="1" applyFill="1" applyBorder="1" applyAlignment="1"/>
    <xf numFmtId="0" fontId="12" fillId="4" borderId="114" xfId="20" applyFont="1" applyFill="1" applyBorder="1" applyAlignment="1" applyProtection="1">
      <alignment horizontal="center"/>
    </xf>
    <xf numFmtId="0" fontId="3" fillId="0" borderId="0" xfId="20" applyFont="1" applyFill="1" applyBorder="1"/>
    <xf numFmtId="0" fontId="3" fillId="0" borderId="0" xfId="20" applyFont="1" applyAlignment="1">
      <alignment horizontal="center"/>
    </xf>
    <xf numFmtId="0" fontId="12" fillId="2" borderId="25" xfId="3" applyFont="1" applyFill="1" applyBorder="1" applyAlignment="1"/>
    <xf numFmtId="0" fontId="8" fillId="2" borderId="25" xfId="3" applyFont="1" applyFill="1" applyBorder="1" applyAlignment="1"/>
    <xf numFmtId="4" fontId="11" fillId="2" borderId="25" xfId="0" applyNumberFormat="1" applyFont="1" applyFill="1" applyBorder="1" applyAlignment="1">
      <alignment wrapText="1"/>
    </xf>
    <xf numFmtId="0" fontId="32" fillId="2" borderId="114" xfId="0" applyFont="1" applyFill="1" applyBorder="1" applyAlignment="1">
      <alignment horizontal="center"/>
    </xf>
    <xf numFmtId="174" fontId="16" fillId="2" borderId="114" xfId="6" applyNumberFormat="1" applyFont="1" applyFill="1" applyBorder="1" applyAlignment="1" applyProtection="1"/>
    <xf numFmtId="0" fontId="16" fillId="4" borderId="133" xfId="6" applyNumberFormat="1" applyFont="1" applyFill="1" applyBorder="1" applyAlignment="1">
      <alignment horizontal="right"/>
    </xf>
    <xf numFmtId="174" fontId="73" fillId="2" borderId="13" xfId="6" applyNumberFormat="1" applyFont="1" applyFill="1" applyBorder="1" applyAlignment="1">
      <alignment horizontal="left"/>
    </xf>
    <xf numFmtId="174" fontId="32" fillId="2" borderId="13" xfId="6" applyNumberFormat="1" applyFont="1" applyFill="1" applyBorder="1"/>
    <xf numFmtId="43" fontId="12" fillId="0" borderId="114" xfId="6" applyFont="1" applyBorder="1" applyAlignment="1" applyProtection="1">
      <alignment horizontal="center"/>
    </xf>
    <xf numFmtId="0" fontId="2" fillId="2" borderId="0" xfId="7" applyFont="1" applyFill="1" applyBorder="1"/>
    <xf numFmtId="43" fontId="2" fillId="0" borderId="43" xfId="6" applyFont="1" applyFill="1" applyBorder="1" applyAlignment="1">
      <alignment horizontal="center"/>
    </xf>
    <xf numFmtId="43" fontId="2" fillId="0" borderId="0" xfId="6" applyFont="1" applyFill="1" applyBorder="1" applyAlignment="1">
      <alignment horizontal="center"/>
    </xf>
    <xf numFmtId="43" fontId="3" fillId="0" borderId="114" xfId="6" applyFont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21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23" fillId="0" borderId="0" xfId="1" applyFont="1" applyBorder="1" applyAlignment="1">
      <alignment horizontal="center"/>
    </xf>
    <xf numFmtId="0" fontId="3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0" fillId="0" borderId="0" xfId="1" applyFont="1" applyFill="1" applyBorder="1" applyAlignment="1">
      <alignment horizontal="right"/>
    </xf>
    <xf numFmtId="0" fontId="20" fillId="0" borderId="41" xfId="1" applyFont="1" applyFill="1" applyBorder="1" applyAlignment="1">
      <alignment horizontal="right"/>
    </xf>
    <xf numFmtId="0" fontId="11" fillId="2" borderId="25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3" fillId="11" borderId="114" xfId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right"/>
    </xf>
    <xf numFmtId="0" fontId="3" fillId="0" borderId="0" xfId="1" applyFont="1" applyBorder="1" applyAlignment="1">
      <alignment horizontal="center"/>
    </xf>
    <xf numFmtId="0" fontId="2" fillId="11" borderId="114" xfId="1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right"/>
    </xf>
    <xf numFmtId="0" fontId="2" fillId="11" borderId="115" xfId="1" applyFont="1" applyFill="1" applyBorder="1" applyAlignment="1">
      <alignment horizontal="center" vertical="center" wrapText="1"/>
    </xf>
    <xf numFmtId="0" fontId="3" fillId="11" borderId="119" xfId="1" applyFont="1" applyFill="1" applyBorder="1" applyAlignment="1">
      <alignment horizontal="center" vertical="center" wrapText="1"/>
    </xf>
    <xf numFmtId="0" fontId="23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12" fillId="2" borderId="0" xfId="0" applyFont="1" applyFill="1" applyBorder="1" applyAlignment="1">
      <alignment horizontal="right"/>
    </xf>
    <xf numFmtId="0" fontId="13" fillId="2" borderId="0" xfId="0" applyFont="1" applyFill="1" applyBorder="1"/>
    <xf numFmtId="175" fontId="15" fillId="2" borderId="0" xfId="0" applyNumberFormat="1" applyFont="1" applyFill="1" applyBorder="1" applyAlignment="1"/>
    <xf numFmtId="0" fontId="78" fillId="2" borderId="0" xfId="0" applyFont="1" applyFill="1" applyBorder="1" applyAlignment="1"/>
    <xf numFmtId="43" fontId="13" fillId="11" borderId="114" xfId="9" applyFont="1" applyFill="1" applyBorder="1" applyAlignment="1">
      <alignment horizontal="center" vertical="center" wrapText="1"/>
    </xf>
    <xf numFmtId="3" fontId="2" fillId="2" borderId="119" xfId="0" applyNumberFormat="1" applyFont="1" applyFill="1" applyBorder="1" applyAlignment="1">
      <alignment horizontal="center" vertical="center"/>
    </xf>
    <xf numFmtId="43" fontId="3" fillId="2" borderId="114" xfId="0" applyNumberFormat="1" applyFont="1" applyFill="1" applyBorder="1"/>
    <xf numFmtId="0" fontId="12" fillId="11" borderId="114" xfId="1" applyFont="1" applyFill="1" applyBorder="1" applyAlignment="1">
      <alignment horizontal="center"/>
    </xf>
    <xf numFmtId="0" fontId="12" fillId="11" borderId="114" xfId="1" applyFont="1" applyFill="1" applyBorder="1" applyAlignment="1">
      <alignment horizontal="left"/>
    </xf>
    <xf numFmtId="0" fontId="12" fillId="11" borderId="114" xfId="1" applyFont="1" applyFill="1" applyBorder="1" applyAlignment="1">
      <alignment horizontal="right"/>
    </xf>
    <xf numFmtId="0" fontId="12" fillId="11" borderId="119" xfId="1" applyFont="1" applyFill="1" applyBorder="1" applyAlignment="1"/>
    <xf numFmtId="49" fontId="3" fillId="0" borderId="114" xfId="1" applyNumberFormat="1" applyFont="1" applyBorder="1" applyAlignment="1">
      <alignment horizontal="center"/>
    </xf>
    <xf numFmtId="0" fontId="3" fillId="0" borderId="114" xfId="1" applyFont="1" applyBorder="1" applyAlignment="1">
      <alignment horizontal="center"/>
    </xf>
    <xf numFmtId="4" fontId="2" fillId="5" borderId="114" xfId="1" applyNumberFormat="1" applyFont="1" applyFill="1" applyBorder="1" applyAlignment="1" applyProtection="1">
      <alignment wrapText="1"/>
      <protection locked="0"/>
    </xf>
    <xf numFmtId="0" fontId="2" fillId="5" borderId="114" xfId="1" applyNumberFormat="1" applyFont="1" applyFill="1" applyBorder="1" applyAlignment="1" applyProtection="1">
      <alignment wrapText="1"/>
      <protection locked="0"/>
    </xf>
    <xf numFmtId="167" fontId="2" fillId="5" borderId="114" xfId="1" applyNumberFormat="1" applyFont="1" applyFill="1" applyBorder="1" applyAlignment="1" applyProtection="1">
      <alignment wrapText="1"/>
      <protection locked="0"/>
    </xf>
    <xf numFmtId="4" fontId="2" fillId="5" borderId="114" xfId="2" applyNumberFormat="1" applyFont="1" applyFill="1" applyBorder="1" applyAlignment="1" applyProtection="1">
      <alignment wrapText="1"/>
      <protection locked="0"/>
    </xf>
    <xf numFmtId="49" fontId="2" fillId="5" borderId="12" xfId="6" applyNumberFormat="1" applyFont="1" applyFill="1" applyBorder="1" applyAlignment="1" applyProtection="1">
      <alignment horizontal="center" wrapText="1"/>
      <protection locked="0"/>
    </xf>
    <xf numFmtId="167" fontId="2" fillId="5" borderId="114" xfId="1" applyNumberFormat="1" applyFont="1" applyFill="1" applyBorder="1" applyAlignment="1" applyProtection="1">
      <alignment horizontal="center" wrapText="1"/>
      <protection locked="0"/>
    </xf>
    <xf numFmtId="4" fontId="22" fillId="5" borderId="114" xfId="2" applyNumberFormat="1" applyFont="1" applyFill="1" applyBorder="1" applyAlignment="1" applyProtection="1">
      <alignment wrapText="1"/>
      <protection locked="0"/>
    </xf>
    <xf numFmtId="0" fontId="2" fillId="5" borderId="12" xfId="6" applyNumberFormat="1" applyFont="1" applyFill="1" applyBorder="1" applyAlignment="1" applyProtection="1">
      <alignment horizontal="center" wrapText="1"/>
      <protection locked="0"/>
    </xf>
    <xf numFmtId="167" fontId="2" fillId="5" borderId="12" xfId="1" applyNumberFormat="1" applyFont="1" applyFill="1" applyBorder="1" applyAlignment="1" applyProtection="1">
      <alignment horizontal="center" wrapText="1"/>
      <protection locked="0"/>
    </xf>
    <xf numFmtId="0" fontId="2" fillId="0" borderId="41" xfId="8" applyFont="1" applyFill="1" applyBorder="1" applyAlignment="1">
      <alignment horizontal="center"/>
    </xf>
    <xf numFmtId="0" fontId="21" fillId="0" borderId="0" xfId="8" applyFont="1" applyBorder="1" applyAlignment="1">
      <alignment horizontal="center"/>
    </xf>
    <xf numFmtId="0" fontId="2" fillId="0" borderId="41" xfId="8" applyFont="1" applyBorder="1" applyAlignment="1">
      <alignment horizontal="center"/>
    </xf>
    <xf numFmtId="0" fontId="16" fillId="0" borderId="0" xfId="8" applyFont="1" applyBorder="1" applyAlignment="1"/>
    <xf numFmtId="0" fontId="23" fillId="0" borderId="0" xfId="8" applyFont="1" applyBorder="1" applyAlignment="1"/>
    <xf numFmtId="4" fontId="2" fillId="0" borderId="0" xfId="1" applyNumberFormat="1" applyFont="1"/>
    <xf numFmtId="4" fontId="22" fillId="5" borderId="114" xfId="1" applyNumberFormat="1" applyFont="1" applyFill="1" applyBorder="1" applyAlignment="1" applyProtection="1">
      <alignment wrapText="1"/>
      <protection locked="0"/>
    </xf>
    <xf numFmtId="0" fontId="22" fillId="5" borderId="114" xfId="1" applyNumberFormat="1" applyFont="1" applyFill="1" applyBorder="1" applyAlignment="1" applyProtection="1">
      <alignment wrapText="1"/>
      <protection locked="0"/>
    </xf>
    <xf numFmtId="39" fontId="22" fillId="5" borderId="39" xfId="1" applyNumberFormat="1" applyFont="1" applyFill="1" applyBorder="1" applyAlignment="1" applyProtection="1">
      <alignment wrapText="1"/>
      <protection locked="0"/>
    </xf>
    <xf numFmtId="0" fontId="35" fillId="0" borderId="0" xfId="1" applyFont="1" applyBorder="1" applyAlignment="1"/>
    <xf numFmtId="43" fontId="22" fillId="0" borderId="115" xfId="6" applyFont="1" applyBorder="1" applyAlignment="1" applyProtection="1"/>
    <xf numFmtId="43" fontId="12" fillId="0" borderId="0" xfId="6" applyFont="1" applyBorder="1" applyAlignment="1" applyProtection="1"/>
    <xf numFmtId="43" fontId="15" fillId="0" borderId="40" xfId="6" applyFont="1" applyBorder="1" applyAlignment="1" applyProtection="1"/>
    <xf numFmtId="1" fontId="16" fillId="0" borderId="114" xfId="6" applyNumberFormat="1" applyFont="1" applyBorder="1" applyAlignment="1" applyProtection="1">
      <alignment horizontal="right"/>
    </xf>
    <xf numFmtId="0" fontId="3" fillId="4" borderId="82" xfId="11" applyFont="1" applyFill="1" applyBorder="1" applyAlignment="1">
      <alignment horizontal="left"/>
    </xf>
    <xf numFmtId="0" fontId="12" fillId="4" borderId="82" xfId="11" applyFont="1" applyFill="1" applyBorder="1" applyAlignment="1">
      <alignment horizontal="left"/>
    </xf>
    <xf numFmtId="0" fontId="3" fillId="4" borderId="83" xfId="11" applyFont="1" applyFill="1" applyBorder="1" applyAlignment="1">
      <alignment horizontal="left"/>
    </xf>
    <xf numFmtId="43" fontId="3" fillId="4" borderId="82" xfId="6" applyFont="1" applyFill="1" applyBorder="1" applyAlignment="1">
      <alignment horizontal="left"/>
    </xf>
    <xf numFmtId="4" fontId="51" fillId="4" borderId="0" xfId="1" applyNumberFormat="1" applyFont="1" applyFill="1"/>
    <xf numFmtId="49" fontId="16" fillId="4" borderId="114" xfId="1" applyNumberFormat="1" applyFont="1" applyFill="1" applyBorder="1" applyAlignment="1" applyProtection="1">
      <alignment horizontal="left"/>
      <protection locked="0"/>
    </xf>
    <xf numFmtId="49" fontId="2" fillId="4" borderId="0" xfId="1" applyNumberFormat="1" applyFont="1" applyFill="1" applyAlignment="1">
      <alignment wrapText="1"/>
    </xf>
    <xf numFmtId="49" fontId="2" fillId="4" borderId="0" xfId="1" applyNumberFormat="1" applyFont="1" applyFill="1"/>
    <xf numFmtId="49" fontId="31" fillId="4" borderId="0" xfId="1" applyNumberFormat="1" applyFont="1" applyFill="1" applyBorder="1" applyAlignment="1">
      <alignment horizontal="right"/>
    </xf>
    <xf numFmtId="0" fontId="2" fillId="4" borderId="25" xfId="1" applyFont="1" applyFill="1" applyBorder="1" applyAlignment="1">
      <alignment wrapText="1"/>
    </xf>
    <xf numFmtId="4" fontId="12" fillId="4" borderId="25" xfId="1" applyNumberFormat="1" applyFont="1" applyFill="1" applyBorder="1" applyAlignment="1"/>
    <xf numFmtId="4" fontId="31" fillId="4" borderId="25" xfId="1" applyNumberFormat="1" applyFont="1" applyFill="1" applyBorder="1" applyAlignment="1"/>
    <xf numFmtId="4" fontId="31" fillId="4" borderId="0" xfId="1" applyNumberFormat="1" applyFont="1" applyFill="1" applyBorder="1" applyAlignment="1">
      <alignment horizontal="left"/>
    </xf>
    <xf numFmtId="0" fontId="3" fillId="17" borderId="121" xfId="1" applyFont="1" applyFill="1" applyBorder="1" applyAlignment="1">
      <alignment horizontal="center" vertical="center" wrapText="1"/>
    </xf>
    <xf numFmtId="0" fontId="3" fillId="17" borderId="119" xfId="1" applyFont="1" applyFill="1" applyBorder="1" applyAlignment="1">
      <alignment horizontal="center" wrapText="1"/>
    </xf>
    <xf numFmtId="4" fontId="3" fillId="17" borderId="114" xfId="1" applyNumberFormat="1" applyFont="1" applyFill="1" applyBorder="1" applyAlignment="1">
      <alignment horizontal="center" wrapText="1"/>
    </xf>
    <xf numFmtId="4" fontId="39" fillId="17" borderId="114" xfId="1" applyNumberFormat="1" applyFont="1" applyFill="1" applyBorder="1" applyAlignment="1">
      <alignment horizontal="center" wrapText="1"/>
    </xf>
    <xf numFmtId="0" fontId="81" fillId="2" borderId="114" xfId="1" applyFont="1" applyFill="1" applyBorder="1" applyAlignment="1" applyProtection="1">
      <alignment horizontal="center"/>
      <protection locked="0"/>
    </xf>
    <xf numFmtId="0" fontId="81" fillId="2" borderId="114" xfId="0" applyFont="1" applyFill="1" applyBorder="1"/>
    <xf numFmtId="49" fontId="82" fillId="2" borderId="114" xfId="0" applyNumberFormat="1" applyFont="1" applyFill="1" applyBorder="1"/>
    <xf numFmtId="0" fontId="82" fillId="2" borderId="114" xfId="0" applyFont="1" applyFill="1" applyBorder="1"/>
    <xf numFmtId="0" fontId="82" fillId="2" borderId="114" xfId="0" applyFont="1" applyFill="1" applyBorder="1" applyAlignment="1">
      <alignment horizontal="justify" vertical="center"/>
    </xf>
    <xf numFmtId="0" fontId="2" fillId="2" borderId="114" xfId="1" applyFont="1" applyFill="1" applyBorder="1" applyAlignment="1">
      <alignment wrapText="1"/>
    </xf>
    <xf numFmtId="0" fontId="2" fillId="4" borderId="119" xfId="1" applyFont="1" applyFill="1" applyBorder="1"/>
    <xf numFmtId="4" fontId="39" fillId="4" borderId="0" xfId="5" applyNumberFormat="1" applyFont="1" applyFill="1" applyBorder="1" applyProtection="1">
      <protection locked="0"/>
    </xf>
    <xf numFmtId="4" fontId="51" fillId="2" borderId="0" xfId="1" applyNumberFormat="1" applyFont="1" applyFill="1"/>
    <xf numFmtId="0" fontId="20" fillId="2" borderId="0" xfId="1" applyFont="1" applyFill="1" applyAlignment="1">
      <alignment horizontal="right"/>
    </xf>
    <xf numFmtId="0" fontId="51" fillId="2" borderId="0" xfId="8" applyFont="1" applyFill="1" applyAlignment="1">
      <alignment horizontal="center"/>
    </xf>
    <xf numFmtId="170" fontId="29" fillId="2" borderId="0" xfId="8" applyNumberFormat="1" applyFont="1" applyFill="1" applyAlignment="1">
      <alignment horizontal="center"/>
    </xf>
    <xf numFmtId="170" fontId="44" fillId="2" borderId="144" xfId="0" applyNumberFormat="1" applyFont="1" applyFill="1" applyBorder="1" applyAlignment="1">
      <alignment horizontal="center"/>
    </xf>
    <xf numFmtId="170" fontId="36" fillId="2" borderId="0" xfId="0" applyNumberFormat="1" applyFont="1" applyFill="1" applyAlignment="1">
      <alignment horizontal="center"/>
    </xf>
    <xf numFmtId="0" fontId="36" fillId="2" borderId="0" xfId="0" applyFont="1" applyFill="1"/>
    <xf numFmtId="0" fontId="36" fillId="2" borderId="0" xfId="0" applyFont="1" applyFill="1" applyAlignment="1">
      <alignment horizontal="center"/>
    </xf>
    <xf numFmtId="0" fontId="3" fillId="4" borderId="25" xfId="1" applyFont="1" applyFill="1" applyBorder="1" applyAlignment="1"/>
    <xf numFmtId="0" fontId="29" fillId="2" borderId="0" xfId="8" applyFont="1" applyFill="1" applyAlignment="1">
      <alignment horizontal="center"/>
    </xf>
    <xf numFmtId="0" fontId="47" fillId="2" borderId="0" xfId="0" applyFont="1" applyFill="1" applyAlignment="1">
      <alignment horizontal="center"/>
    </xf>
    <xf numFmtId="0" fontId="2" fillId="2" borderId="117" xfId="1" applyFont="1" applyFill="1" applyBorder="1" applyAlignment="1">
      <alignment wrapText="1"/>
    </xf>
    <xf numFmtId="0" fontId="23" fillId="2" borderId="118" xfId="0" applyFont="1" applyFill="1" applyBorder="1"/>
    <xf numFmtId="0" fontId="4" fillId="0" borderId="0" xfId="8" applyFont="1" applyBorder="1"/>
    <xf numFmtId="0" fontId="6" fillId="2" borderId="0" xfId="1" applyFont="1" applyFill="1" applyBorder="1" applyAlignment="1">
      <alignment horizontal="center"/>
    </xf>
    <xf numFmtId="43" fontId="23" fillId="2" borderId="114" xfId="6" applyFont="1" applyFill="1" applyBorder="1" applyAlignment="1">
      <alignment horizontal="center"/>
    </xf>
    <xf numFmtId="0" fontId="21" fillId="2" borderId="114" xfId="0" applyFont="1" applyFill="1" applyBorder="1"/>
    <xf numFmtId="49" fontId="23" fillId="2" borderId="14" xfId="6" applyNumberFormat="1" applyFont="1" applyFill="1" applyBorder="1" applyAlignment="1">
      <alignment horizontal="center" vertical="top"/>
    </xf>
    <xf numFmtId="49" fontId="10" fillId="0" borderId="114" xfId="0" applyNumberFormat="1" applyFont="1" applyBorder="1" applyAlignment="1">
      <alignment horizontal="center"/>
    </xf>
    <xf numFmtId="0" fontId="3" fillId="11" borderId="114" xfId="1" applyFont="1" applyFill="1" applyBorder="1" applyAlignment="1">
      <alignment horizontal="center" vertical="center" textRotation="90"/>
    </xf>
    <xf numFmtId="49" fontId="2" fillId="0" borderId="14" xfId="1" applyNumberFormat="1" applyFont="1" applyBorder="1" applyAlignment="1" applyProtection="1">
      <alignment horizontal="center"/>
      <protection locked="0"/>
    </xf>
    <xf numFmtId="0" fontId="2" fillId="0" borderId="15" xfId="1" applyFont="1" applyBorder="1" applyProtection="1">
      <protection locked="0"/>
    </xf>
    <xf numFmtId="43" fontId="2" fillId="0" borderId="17" xfId="2" applyFont="1" applyBorder="1" applyAlignment="1" applyProtection="1">
      <alignment wrapText="1"/>
      <protection locked="0"/>
    </xf>
    <xf numFmtId="49" fontId="2" fillId="0" borderId="25" xfId="1" applyNumberFormat="1" applyFont="1" applyBorder="1" applyAlignment="1" applyProtection="1">
      <alignment horizontal="center" wrapText="1"/>
      <protection locked="0"/>
    </xf>
    <xf numFmtId="43" fontId="2" fillId="0" borderId="17" xfId="2" applyFont="1" applyBorder="1" applyAlignment="1" applyProtection="1">
      <alignment horizontal="right"/>
    </xf>
    <xf numFmtId="43" fontId="2" fillId="0" borderId="25" xfId="2" applyFont="1" applyBorder="1" applyAlignment="1" applyProtection="1">
      <alignment horizontal="right"/>
      <protection locked="0"/>
    </xf>
    <xf numFmtId="43" fontId="2" fillId="0" borderId="19" xfId="2" applyFont="1" applyBorder="1" applyAlignment="1" applyProtection="1">
      <alignment horizontal="right" wrapText="1"/>
      <protection locked="0"/>
    </xf>
    <xf numFmtId="0" fontId="86" fillId="0" borderId="0" xfId="0" applyFont="1"/>
    <xf numFmtId="49" fontId="15" fillId="0" borderId="114" xfId="1" applyNumberFormat="1" applyFont="1" applyBorder="1" applyAlignment="1" applyProtection="1">
      <alignment horizontal="left"/>
      <protection locked="0"/>
    </xf>
    <xf numFmtId="49" fontId="15" fillId="0" borderId="119" xfId="1" applyNumberFormat="1" applyFont="1" applyBorder="1" applyAlignment="1" applyProtection="1">
      <alignment horizontal="center"/>
      <protection locked="0"/>
    </xf>
    <xf numFmtId="49" fontId="15" fillId="0" borderId="114" xfId="1" applyNumberFormat="1" applyFont="1" applyBorder="1" applyAlignment="1" applyProtection="1">
      <alignment horizontal="center"/>
      <protection locked="0"/>
    </xf>
    <xf numFmtId="49" fontId="15" fillId="0" borderId="120" xfId="1" applyNumberFormat="1" applyFont="1" applyBorder="1" applyAlignment="1" applyProtection="1">
      <alignment horizontal="center"/>
      <protection locked="0"/>
    </xf>
    <xf numFmtId="0" fontId="23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8" applyFont="1" applyAlignment="1">
      <alignment wrapText="1"/>
    </xf>
    <xf numFmtId="0" fontId="2" fillId="0" borderId="0" xfId="8" applyFont="1" applyBorder="1" applyAlignment="1">
      <alignment wrapText="1"/>
    </xf>
    <xf numFmtId="0" fontId="2" fillId="0" borderId="116" xfId="8" applyFont="1" applyBorder="1"/>
    <xf numFmtId="0" fontId="2" fillId="0" borderId="117" xfId="8" applyFont="1" applyBorder="1" applyAlignment="1">
      <alignment wrapText="1"/>
    </xf>
    <xf numFmtId="0" fontId="2" fillId="0" borderId="117" xfId="8" applyFont="1" applyBorder="1"/>
    <xf numFmtId="0" fontId="19" fillId="0" borderId="117" xfId="8" applyFont="1" applyFill="1" applyBorder="1" applyAlignment="1">
      <alignment horizontal="center"/>
    </xf>
    <xf numFmtId="0" fontId="2" fillId="0" borderId="118" xfId="8" applyFont="1" applyBorder="1"/>
    <xf numFmtId="0" fontId="2" fillId="0" borderId="40" xfId="8" applyFont="1" applyBorder="1"/>
    <xf numFmtId="0" fontId="2" fillId="0" borderId="41" xfId="8" applyFont="1" applyBorder="1"/>
    <xf numFmtId="0" fontId="4" fillId="0" borderId="0" xfId="8" applyFont="1"/>
    <xf numFmtId="0" fontId="4" fillId="0" borderId="40" xfId="8" applyFont="1" applyBorder="1"/>
    <xf numFmtId="0" fontId="4" fillId="0" borderId="0" xfId="8" applyFont="1" applyBorder="1" applyAlignment="1">
      <alignment wrapText="1"/>
    </xf>
    <xf numFmtId="0" fontId="4" fillId="0" borderId="41" xfId="8" applyFont="1" applyBorder="1"/>
    <xf numFmtId="0" fontId="4" fillId="0" borderId="0" xfId="8" applyFont="1" applyBorder="1" applyAlignment="1" applyProtection="1">
      <alignment horizontal="center"/>
      <protection locked="0"/>
    </xf>
    <xf numFmtId="43" fontId="32" fillId="2" borderId="114" xfId="6" applyFont="1" applyFill="1" applyBorder="1"/>
    <xf numFmtId="174" fontId="32" fillId="2" borderId="114" xfId="6" applyNumberFormat="1" applyFont="1" applyFill="1" applyBorder="1"/>
    <xf numFmtId="174" fontId="10" fillId="0" borderId="114" xfId="6" applyNumberFormat="1" applyFont="1" applyBorder="1" applyAlignment="1"/>
    <xf numFmtId="0" fontId="2" fillId="0" borderId="0" xfId="8" applyFont="1" applyBorder="1" applyAlignment="1">
      <alignment horizontal="center" wrapText="1"/>
    </xf>
    <xf numFmtId="0" fontId="3" fillId="0" borderId="0" xfId="8" applyFont="1" applyFill="1" applyBorder="1" applyAlignment="1"/>
    <xf numFmtId="0" fontId="3" fillId="0" borderId="0" xfId="8" applyFont="1" applyFill="1" applyBorder="1" applyAlignment="1">
      <alignment horizontal="right"/>
    </xf>
    <xf numFmtId="0" fontId="13" fillId="0" borderId="0" xfId="8" applyFont="1" applyFill="1" applyBorder="1" applyAlignment="1">
      <alignment horizontal="center" vertical="center"/>
    </xf>
    <xf numFmtId="0" fontId="13" fillId="0" borderId="40" xfId="8" applyFont="1" applyFill="1" applyBorder="1" applyAlignment="1">
      <alignment horizontal="center" vertical="center"/>
    </xf>
    <xf numFmtId="0" fontId="3" fillId="11" borderId="114" xfId="8" applyFont="1" applyFill="1" applyBorder="1" applyAlignment="1" applyProtection="1">
      <alignment horizontal="center" vertical="center" wrapText="1"/>
    </xf>
    <xf numFmtId="0" fontId="3" fillId="11" borderId="14" xfId="8" applyFont="1" applyFill="1" applyBorder="1" applyAlignment="1" applyProtection="1">
      <alignment horizontal="center" vertical="center" wrapText="1"/>
    </xf>
    <xf numFmtId="0" fontId="15" fillId="0" borderId="0" xfId="8" applyFont="1" applyFill="1" applyBorder="1"/>
    <xf numFmtId="0" fontId="15" fillId="0" borderId="40" xfId="8" applyFont="1" applyFill="1" applyBorder="1"/>
    <xf numFmtId="0" fontId="15" fillId="0" borderId="79" xfId="8" applyFont="1" applyBorder="1" applyAlignment="1" applyProtection="1">
      <alignment wrapText="1"/>
      <protection locked="0"/>
    </xf>
    <xf numFmtId="0" fontId="15" fillId="0" borderId="73" xfId="8" applyFont="1" applyBorder="1" applyAlignment="1" applyProtection="1">
      <alignment wrapText="1"/>
      <protection locked="0"/>
    </xf>
    <xf numFmtId="4" fontId="15" fillId="0" borderId="73" xfId="8" applyNumberFormat="1" applyFont="1" applyBorder="1" applyAlignment="1" applyProtection="1">
      <alignment wrapText="1"/>
      <protection locked="0"/>
    </xf>
    <xf numFmtId="43" fontId="14" fillId="0" borderId="73" xfId="16" applyFont="1" applyBorder="1" applyAlignment="1" applyProtection="1">
      <alignment wrapText="1"/>
      <protection locked="0"/>
    </xf>
    <xf numFmtId="43" fontId="14" fillId="0" borderId="80" xfId="16" applyFont="1" applyBorder="1" applyAlignment="1" applyProtection="1">
      <alignment wrapText="1"/>
      <protection locked="0"/>
    </xf>
    <xf numFmtId="0" fontId="15" fillId="0" borderId="62" xfId="8" applyFont="1" applyBorder="1" applyAlignment="1" applyProtection="1">
      <alignment wrapText="1"/>
      <protection locked="0"/>
    </xf>
    <xf numFmtId="0" fontId="15" fillId="0" borderId="63" xfId="8" applyFont="1" applyBorder="1" applyAlignment="1" applyProtection="1">
      <alignment wrapText="1"/>
      <protection locked="0"/>
    </xf>
    <xf numFmtId="0" fontId="15" fillId="0" borderId="63" xfId="8" applyFont="1" applyFill="1" applyBorder="1" applyAlignment="1" applyProtection="1">
      <alignment wrapText="1"/>
      <protection locked="0"/>
    </xf>
    <xf numFmtId="43" fontId="14" fillId="0" borderId="63" xfId="16" applyFont="1" applyBorder="1" applyAlignment="1" applyProtection="1">
      <alignment wrapText="1"/>
      <protection locked="0"/>
    </xf>
    <xf numFmtId="43" fontId="14" fillId="0" borderId="64" xfId="16" applyFont="1" applyBorder="1" applyAlignment="1" applyProtection="1">
      <alignment wrapText="1"/>
      <protection locked="0"/>
    </xf>
    <xf numFmtId="0" fontId="15" fillId="0" borderId="41" xfId="8" applyFont="1" applyFill="1" applyBorder="1"/>
    <xf numFmtId="0" fontId="13" fillId="0" borderId="63" xfId="8" applyFont="1" applyBorder="1" applyAlignment="1" applyProtection="1">
      <alignment wrapText="1"/>
      <protection locked="0"/>
    </xf>
    <xf numFmtId="4" fontId="15" fillId="0" borderId="63" xfId="8" applyNumberFormat="1" applyFont="1" applyBorder="1" applyAlignment="1" applyProtection="1">
      <alignment wrapText="1"/>
      <protection locked="0"/>
    </xf>
    <xf numFmtId="43" fontId="15" fillId="0" borderId="63" xfId="16" applyFont="1" applyBorder="1" applyAlignment="1" applyProtection="1">
      <alignment wrapText="1"/>
      <protection locked="0"/>
    </xf>
    <xf numFmtId="0" fontId="15" fillId="0" borderId="0" xfId="8" applyFont="1"/>
    <xf numFmtId="0" fontId="15" fillId="0" borderId="40" xfId="8" applyFont="1" applyBorder="1"/>
    <xf numFmtId="0" fontId="13" fillId="11" borderId="119" xfId="8" applyFont="1" applyFill="1" applyBorder="1" applyAlignment="1" applyProtection="1">
      <alignment wrapText="1"/>
      <protection locked="0"/>
    </xf>
    <xf numFmtId="0" fontId="13" fillId="11" borderId="120" xfId="8" applyFont="1" applyFill="1" applyBorder="1" applyAlignment="1" applyProtection="1">
      <alignment horizontal="center"/>
      <protection locked="0"/>
    </xf>
    <xf numFmtId="0" fontId="13" fillId="11" borderId="115" xfId="8" applyFont="1" applyFill="1" applyBorder="1" applyAlignment="1" applyProtection="1">
      <alignment horizontal="center"/>
      <protection locked="0"/>
    </xf>
    <xf numFmtId="4" fontId="13" fillId="11" borderId="120" xfId="8" applyNumberFormat="1" applyFont="1" applyFill="1" applyBorder="1" applyAlignment="1" applyProtection="1">
      <alignment horizontal="right"/>
    </xf>
    <xf numFmtId="4" fontId="13" fillId="11" borderId="120" xfId="8" applyNumberFormat="1" applyFont="1" applyFill="1" applyBorder="1" applyAlignment="1" applyProtection="1">
      <alignment horizontal="right"/>
      <protection locked="0"/>
    </xf>
    <xf numFmtId="4" fontId="13" fillId="11" borderId="119" xfId="8" applyNumberFormat="1" applyFont="1" applyFill="1" applyBorder="1" applyAlignment="1" applyProtection="1">
      <alignment horizontal="right"/>
      <protection locked="0"/>
    </xf>
    <xf numFmtId="39" fontId="15" fillId="11" borderId="120" xfId="8" applyNumberFormat="1" applyFont="1" applyFill="1" applyBorder="1" applyProtection="1">
      <protection locked="0"/>
    </xf>
    <xf numFmtId="39" fontId="15" fillId="11" borderId="115" xfId="8" applyNumberFormat="1" applyFont="1" applyFill="1" applyBorder="1" applyAlignment="1" applyProtection="1">
      <alignment horizontal="center"/>
      <protection locked="0"/>
    </xf>
    <xf numFmtId="39" fontId="15" fillId="11" borderId="115" xfId="8" applyNumberFormat="1" applyFont="1" applyFill="1" applyBorder="1" applyAlignment="1" applyProtection="1">
      <alignment horizontal="center" wrapText="1"/>
      <protection locked="0"/>
    </xf>
    <xf numFmtId="0" fontId="15" fillId="0" borderId="41" xfId="8" applyFont="1" applyBorder="1"/>
    <xf numFmtId="0" fontId="3" fillId="0" borderId="0" xfId="8" applyFont="1" applyBorder="1" applyAlignment="1" applyProtection="1">
      <alignment horizontal="right" wrapText="1"/>
    </xf>
    <xf numFmtId="0" fontId="21" fillId="0" borderId="40" xfId="1" applyFont="1" applyBorder="1" applyAlignment="1"/>
    <xf numFmtId="0" fontId="56" fillId="0" borderId="25" xfId="1" applyFont="1" applyBorder="1" applyAlignment="1"/>
    <xf numFmtId="169" fontId="23" fillId="0" borderId="0" xfId="0" applyNumberFormat="1" applyFont="1" applyBorder="1" applyAlignment="1"/>
    <xf numFmtId="49" fontId="21" fillId="0" borderId="0" xfId="8" applyNumberFormat="1" applyFont="1" applyBorder="1" applyAlignment="1"/>
    <xf numFmtId="0" fontId="2" fillId="0" borderId="15" xfId="8" applyFont="1" applyBorder="1"/>
    <xf numFmtId="0" fontId="2" fillId="0" borderId="25" xfId="8" applyFont="1" applyBorder="1" applyAlignment="1">
      <alignment wrapText="1"/>
    </xf>
    <xf numFmtId="0" fontId="2" fillId="0" borderId="117" xfId="8" applyFont="1" applyBorder="1" applyAlignment="1">
      <alignment horizontal="center"/>
    </xf>
    <xf numFmtId="0" fontId="4" fillId="0" borderId="0" xfId="8" applyFont="1" applyBorder="1" applyAlignment="1">
      <alignment horizontal="center"/>
    </xf>
    <xf numFmtId="0" fontId="5" fillId="0" borderId="0" xfId="8" applyFont="1" applyBorder="1" applyAlignment="1">
      <alignment horizontal="center" wrapText="1"/>
    </xf>
    <xf numFmtId="0" fontId="4" fillId="0" borderId="0" xfId="8" applyFont="1" applyBorder="1" applyAlignment="1"/>
    <xf numFmtId="0" fontId="4" fillId="0" borderId="0" xfId="8" applyFont="1" applyBorder="1" applyAlignment="1">
      <alignment horizontal="right"/>
    </xf>
    <xf numFmtId="0" fontId="4" fillId="0" borderId="0" xfId="8" applyFont="1" applyBorder="1" applyAlignment="1" applyProtection="1">
      <alignment wrapText="1"/>
      <protection locked="0"/>
    </xf>
    <xf numFmtId="0" fontId="6" fillId="0" borderId="0" xfId="8" applyFont="1" applyBorder="1"/>
    <xf numFmtId="43" fontId="11" fillId="2" borderId="114" xfId="6" applyFont="1" applyFill="1" applyBorder="1" applyAlignment="1">
      <alignment horizontal="left"/>
    </xf>
    <xf numFmtId="174" fontId="10" fillId="2" borderId="114" xfId="6" applyNumberFormat="1" applyFont="1" applyFill="1" applyBorder="1" applyAlignment="1">
      <alignment horizontal="left"/>
    </xf>
    <xf numFmtId="174" fontId="11" fillId="2" borderId="114" xfId="6" applyNumberFormat="1" applyFont="1" applyFill="1" applyBorder="1" applyAlignment="1">
      <alignment horizontal="left"/>
    </xf>
    <xf numFmtId="0" fontId="13" fillId="0" borderId="0" xfId="8" applyFont="1" applyFill="1" applyBorder="1" applyAlignment="1">
      <alignment horizontal="right"/>
    </xf>
    <xf numFmtId="0" fontId="13" fillId="0" borderId="40" xfId="8" applyFont="1" applyFill="1" applyBorder="1" applyAlignment="1">
      <alignment horizontal="center" vertical="center" wrapText="1"/>
    </xf>
    <xf numFmtId="0" fontId="3" fillId="11" borderId="38" xfId="8" applyFont="1" applyFill="1" applyBorder="1" applyAlignment="1">
      <alignment horizontal="center" vertical="center" wrapText="1"/>
    </xf>
    <xf numFmtId="0" fontId="3" fillId="11" borderId="14" xfId="8" applyFont="1" applyFill="1" applyBorder="1" applyAlignment="1">
      <alignment horizontal="center" vertical="center" wrapText="1"/>
    </xf>
    <xf numFmtId="0" fontId="3" fillId="11" borderId="39" xfId="8" applyFont="1" applyFill="1" applyBorder="1" applyAlignment="1">
      <alignment horizontal="center" vertical="center" wrapText="1"/>
    </xf>
    <xf numFmtId="0" fontId="3" fillId="11" borderId="50" xfId="8" applyFont="1" applyFill="1" applyBorder="1" applyAlignment="1">
      <alignment horizontal="center" vertical="center" wrapText="1"/>
    </xf>
    <xf numFmtId="0" fontId="3" fillId="11" borderId="18" xfId="8" applyFont="1" applyFill="1" applyBorder="1" applyAlignment="1">
      <alignment horizontal="center" vertical="center" wrapText="1"/>
    </xf>
    <xf numFmtId="0" fontId="3" fillId="11" borderId="15" xfId="8" applyFont="1" applyFill="1" applyBorder="1" applyAlignment="1">
      <alignment horizontal="center" vertical="center" wrapText="1"/>
    </xf>
    <xf numFmtId="49" fontId="14" fillId="0" borderId="84" xfId="8" applyNumberFormat="1" applyFont="1" applyBorder="1" applyAlignment="1" applyProtection="1">
      <alignment horizontal="left"/>
      <protection locked="0"/>
    </xf>
    <xf numFmtId="49" fontId="14" fillId="0" borderId="61" xfId="8" applyNumberFormat="1" applyFont="1" applyBorder="1" applyAlignment="1" applyProtection="1">
      <alignment horizontal="left"/>
      <protection locked="0"/>
    </xf>
    <xf numFmtId="49" fontId="14" fillId="0" borderId="61" xfId="8" applyNumberFormat="1" applyFont="1" applyBorder="1" applyAlignment="1" applyProtection="1">
      <alignment horizontal="center"/>
      <protection locked="0"/>
    </xf>
    <xf numFmtId="0" fontId="15" fillId="0" borderId="102" xfId="8" applyFont="1" applyBorder="1" applyProtection="1">
      <protection locked="0"/>
    </xf>
    <xf numFmtId="0" fontId="15" fillId="0" borderId="84" xfId="8" applyFont="1" applyBorder="1" applyAlignment="1" applyProtection="1">
      <alignment wrapText="1"/>
      <protection locked="0"/>
    </xf>
    <xf numFmtId="0" fontId="15" fillId="0" borderId="61" xfId="8" applyFont="1" applyBorder="1" applyAlignment="1" applyProtection="1">
      <protection locked="0"/>
    </xf>
    <xf numFmtId="43" fontId="15" fillId="0" borderId="61" xfId="16" applyFont="1" applyBorder="1" applyAlignment="1" applyProtection="1">
      <protection locked="0"/>
    </xf>
    <xf numFmtId="43" fontId="15" fillId="0" borderId="102" xfId="16" applyFont="1" applyBorder="1" applyAlignment="1" applyProtection="1">
      <alignment horizontal="right"/>
      <protection locked="0"/>
    </xf>
    <xf numFmtId="43" fontId="15" fillId="0" borderId="137" xfId="16" applyFont="1" applyBorder="1" applyAlignment="1" applyProtection="1">
      <alignment horizontal="right"/>
      <protection locked="0"/>
    </xf>
    <xf numFmtId="0" fontId="15" fillId="0" borderId="61" xfId="8" applyFont="1" applyBorder="1" applyAlignment="1" applyProtection="1">
      <alignment wrapText="1"/>
      <protection locked="0"/>
    </xf>
    <xf numFmtId="0" fontId="15" fillId="0" borderId="128" xfId="8" applyFont="1" applyBorder="1" applyAlignment="1" applyProtection="1">
      <alignment wrapText="1"/>
      <protection locked="0"/>
    </xf>
    <xf numFmtId="0" fontId="15" fillId="0" borderId="102" xfId="8" applyFont="1" applyBorder="1" applyAlignment="1" applyProtection="1">
      <alignment wrapText="1"/>
      <protection locked="0"/>
    </xf>
    <xf numFmtId="43" fontId="14" fillId="0" borderId="140" xfId="16" applyFont="1" applyBorder="1" applyAlignment="1" applyProtection="1">
      <alignment horizontal="right" wrapText="1"/>
      <protection locked="0"/>
    </xf>
    <xf numFmtId="49" fontId="14" fillId="0" borderId="85" xfId="8" applyNumberFormat="1" applyFont="1" applyBorder="1" applyAlignment="1" applyProtection="1">
      <alignment horizontal="left"/>
      <protection locked="0"/>
    </xf>
    <xf numFmtId="49" fontId="14" fillId="0" borderId="63" xfId="8" applyNumberFormat="1" applyFont="1" applyBorder="1" applyAlignment="1" applyProtection="1">
      <alignment horizontal="left"/>
      <protection locked="0"/>
    </xf>
    <xf numFmtId="49" fontId="14" fillId="0" borderId="63" xfId="8" applyNumberFormat="1" applyFont="1" applyBorder="1" applyAlignment="1" applyProtection="1">
      <alignment horizontal="center"/>
      <protection locked="0"/>
    </xf>
    <xf numFmtId="0" fontId="15" fillId="0" borderId="103" xfId="8" applyFont="1" applyBorder="1" applyProtection="1">
      <protection locked="0"/>
    </xf>
    <xf numFmtId="0" fontId="15" fillId="0" borderId="85" xfId="8" applyFont="1" applyBorder="1" applyAlignment="1" applyProtection="1">
      <alignment wrapText="1"/>
      <protection locked="0"/>
    </xf>
    <xf numFmtId="0" fontId="15" fillId="0" borderId="63" xfId="8" applyFont="1" applyBorder="1" applyAlignment="1" applyProtection="1">
      <protection locked="0"/>
    </xf>
    <xf numFmtId="43" fontId="15" fillId="0" borderId="63" xfId="16" applyFont="1" applyBorder="1" applyAlignment="1" applyProtection="1">
      <protection locked="0"/>
    </xf>
    <xf numFmtId="43" fontId="15" fillId="0" borderId="103" xfId="16" applyFont="1" applyBorder="1" applyAlignment="1" applyProtection="1">
      <alignment horizontal="right"/>
      <protection locked="0"/>
    </xf>
    <xf numFmtId="43" fontId="15" fillId="0" borderId="138" xfId="16" applyFont="1" applyBorder="1" applyAlignment="1" applyProtection="1">
      <alignment horizontal="right"/>
      <protection locked="0"/>
    </xf>
    <xf numFmtId="0" fontId="15" fillId="0" borderId="129" xfId="8" applyFont="1" applyBorder="1" applyAlignment="1" applyProtection="1">
      <alignment wrapText="1"/>
      <protection locked="0"/>
    </xf>
    <xf numFmtId="0" fontId="15" fillId="0" borderId="103" xfId="8" applyFont="1" applyBorder="1" applyAlignment="1" applyProtection="1">
      <alignment wrapText="1"/>
      <protection locked="0"/>
    </xf>
    <xf numFmtId="43" fontId="14" fillId="0" borderId="141" xfId="16" applyFont="1" applyBorder="1" applyAlignment="1" applyProtection="1">
      <alignment horizontal="right" wrapText="1"/>
      <protection locked="0"/>
    </xf>
    <xf numFmtId="43" fontId="15" fillId="0" borderId="141" xfId="16" applyFont="1" applyBorder="1" applyAlignment="1" applyProtection="1">
      <alignment horizontal="right" wrapText="1"/>
      <protection locked="0"/>
    </xf>
    <xf numFmtId="0" fontId="13" fillId="0" borderId="63" xfId="8" applyFont="1" applyBorder="1" applyAlignment="1" applyProtection="1">
      <protection locked="0"/>
    </xf>
    <xf numFmtId="0" fontId="15" fillId="0" borderId="103" xfId="8" applyFont="1" applyFill="1" applyBorder="1" applyProtection="1">
      <protection locked="0"/>
    </xf>
    <xf numFmtId="0" fontId="15" fillId="0" borderId="85" xfId="8" applyFont="1" applyFill="1" applyBorder="1" applyAlignment="1" applyProtection="1">
      <alignment wrapText="1"/>
      <protection locked="0"/>
    </xf>
    <xf numFmtId="43" fontId="15" fillId="0" borderId="103" xfId="16" applyFont="1" applyFill="1" applyBorder="1" applyAlignment="1" applyProtection="1">
      <alignment horizontal="right"/>
      <protection locked="0"/>
    </xf>
    <xf numFmtId="43" fontId="15" fillId="0" borderId="138" xfId="16" applyFont="1" applyFill="1" applyBorder="1" applyAlignment="1" applyProtection="1">
      <alignment horizontal="right"/>
      <protection locked="0"/>
    </xf>
    <xf numFmtId="0" fontId="15" fillId="0" borderId="129" xfId="8" applyFont="1" applyFill="1" applyBorder="1" applyAlignment="1" applyProtection="1">
      <alignment wrapText="1"/>
      <protection locked="0"/>
    </xf>
    <xf numFmtId="0" fontId="15" fillId="0" borderId="103" xfId="8" applyFont="1" applyFill="1" applyBorder="1" applyAlignment="1" applyProtection="1">
      <alignment wrapText="1"/>
      <protection locked="0"/>
    </xf>
    <xf numFmtId="0" fontId="15" fillId="0" borderId="85" xfId="8" applyFont="1" applyBorder="1" applyProtection="1">
      <protection locked="0"/>
    </xf>
    <xf numFmtId="0" fontId="15" fillId="0" borderId="63" xfId="8" applyFont="1" applyBorder="1" applyProtection="1">
      <protection locked="0"/>
    </xf>
    <xf numFmtId="0" fontId="15" fillId="0" borderId="63" xfId="8" applyFont="1" applyBorder="1" applyAlignment="1" applyProtection="1">
      <alignment horizontal="center"/>
      <protection locked="0"/>
    </xf>
    <xf numFmtId="0" fontId="13" fillId="15" borderId="107" xfId="8" applyFont="1" applyFill="1" applyBorder="1" applyProtection="1">
      <protection locked="0"/>
    </xf>
    <xf numFmtId="0" fontId="15" fillId="11" borderId="108" xfId="8" applyFont="1" applyFill="1" applyBorder="1" applyProtection="1">
      <protection locked="0"/>
    </xf>
    <xf numFmtId="0" fontId="15" fillId="11" borderId="108" xfId="8" applyFont="1" applyFill="1" applyBorder="1" applyAlignment="1" applyProtection="1">
      <alignment horizontal="center"/>
      <protection locked="0"/>
    </xf>
    <xf numFmtId="0" fontId="13" fillId="11" borderId="108" xfId="8" applyFont="1" applyFill="1" applyBorder="1" applyAlignment="1" applyProtection="1">
      <protection locked="0"/>
    </xf>
    <xf numFmtId="0" fontId="13" fillId="11" borderId="110" xfId="8" applyFont="1" applyFill="1" applyBorder="1" applyAlignment="1" applyProtection="1">
      <protection locked="0"/>
    </xf>
    <xf numFmtId="0" fontId="13" fillId="11" borderId="107" xfId="8" applyFont="1" applyFill="1" applyBorder="1" applyAlignment="1" applyProtection="1">
      <alignment wrapText="1"/>
      <protection locked="0"/>
    </xf>
    <xf numFmtId="0" fontId="13" fillId="11" borderId="108" xfId="8" applyFont="1" applyFill="1" applyBorder="1" applyAlignment="1" applyProtection="1">
      <alignment horizontal="center"/>
      <protection locked="0"/>
    </xf>
    <xf numFmtId="43" fontId="13" fillId="11" borderId="109" xfId="16" applyFont="1" applyFill="1" applyBorder="1" applyAlignment="1" applyProtection="1">
      <alignment horizontal="center"/>
      <protection locked="0"/>
    </xf>
    <xf numFmtId="39" fontId="13" fillId="11" borderId="106" xfId="16" applyNumberFormat="1" applyFont="1" applyFill="1" applyBorder="1" applyAlignment="1" applyProtection="1">
      <alignment horizontal="right"/>
    </xf>
    <xf numFmtId="39" fontId="13" fillId="11" borderId="108" xfId="16" applyNumberFormat="1" applyFont="1" applyFill="1" applyBorder="1" applyAlignment="1" applyProtection="1">
      <alignment horizontal="right"/>
    </xf>
    <xf numFmtId="0" fontId="13" fillId="11" borderId="104" xfId="8" applyFont="1" applyFill="1" applyBorder="1" applyAlignment="1" applyProtection="1">
      <alignment wrapText="1"/>
      <protection locked="0"/>
    </xf>
    <xf numFmtId="0" fontId="13" fillId="11" borderId="105" xfId="8" applyFont="1" applyFill="1" applyBorder="1" applyAlignment="1" applyProtection="1">
      <alignment wrapText="1"/>
      <protection locked="0"/>
    </xf>
    <xf numFmtId="0" fontId="13" fillId="11" borderId="130" xfId="8" applyFont="1" applyFill="1" applyBorder="1" applyAlignment="1" applyProtection="1">
      <alignment wrapText="1"/>
      <protection locked="0"/>
    </xf>
    <xf numFmtId="0" fontId="13" fillId="11" borderId="106" xfId="8" applyFont="1" applyFill="1" applyBorder="1" applyAlignment="1" applyProtection="1">
      <alignment wrapText="1"/>
      <protection locked="0"/>
    </xf>
    <xf numFmtId="4" fontId="13" fillId="11" borderId="142" xfId="8" applyNumberFormat="1" applyFont="1" applyFill="1" applyBorder="1" applyAlignment="1" applyProtection="1">
      <alignment wrapText="1"/>
      <protection locked="0"/>
    </xf>
    <xf numFmtId="0" fontId="15" fillId="2" borderId="40" xfId="8" applyFont="1" applyFill="1" applyBorder="1"/>
    <xf numFmtId="0" fontId="15" fillId="2" borderId="40" xfId="8" applyFont="1" applyFill="1" applyBorder="1" applyProtection="1">
      <protection locked="0"/>
    </xf>
    <xf numFmtId="0" fontId="15" fillId="2" borderId="0" xfId="8" applyFont="1" applyFill="1" applyBorder="1" applyProtection="1">
      <protection locked="0"/>
    </xf>
    <xf numFmtId="0" fontId="15" fillId="2" borderId="0" xfId="8" applyFont="1" applyFill="1" applyBorder="1" applyAlignment="1" applyProtection="1">
      <alignment horizontal="center"/>
      <protection locked="0"/>
    </xf>
    <xf numFmtId="0" fontId="13" fillId="2" borderId="0" xfId="8" applyFont="1" applyFill="1" applyBorder="1" applyAlignment="1" applyProtection="1">
      <protection locked="0"/>
    </xf>
    <xf numFmtId="0" fontId="13" fillId="2" borderId="0" xfId="8" applyFont="1" applyFill="1" applyBorder="1" applyAlignment="1" applyProtection="1">
      <alignment wrapText="1"/>
      <protection locked="0"/>
    </xf>
    <xf numFmtId="0" fontId="13" fillId="2" borderId="0" xfId="8" applyFont="1" applyFill="1" applyBorder="1" applyAlignment="1" applyProtection="1">
      <alignment horizontal="center"/>
      <protection locked="0"/>
    </xf>
    <xf numFmtId="43" fontId="13" fillId="2" borderId="0" xfId="16" applyFont="1" applyFill="1" applyBorder="1" applyAlignment="1" applyProtection="1">
      <alignment horizontal="center"/>
      <protection locked="0"/>
    </xf>
    <xf numFmtId="39" fontId="13" fillId="2" borderId="0" xfId="16" applyNumberFormat="1" applyFont="1" applyFill="1" applyBorder="1" applyAlignment="1" applyProtection="1">
      <alignment horizontal="right"/>
    </xf>
    <xf numFmtId="0" fontId="3" fillId="2" borderId="0" xfId="8" applyFont="1" applyFill="1" applyBorder="1" applyAlignment="1">
      <alignment horizontal="right" wrapText="1"/>
    </xf>
    <xf numFmtId="0" fontId="15" fillId="2" borderId="41" xfId="8" applyFont="1" applyFill="1" applyBorder="1"/>
    <xf numFmtId="0" fontId="15" fillId="2" borderId="0" xfId="8" applyFont="1" applyFill="1"/>
    <xf numFmtId="0" fontId="3" fillId="0" borderId="40" xfId="8" applyFont="1" applyBorder="1"/>
    <xf numFmtId="0" fontId="3" fillId="0" borderId="0" xfId="8" applyFont="1" applyBorder="1" applyAlignment="1">
      <alignment horizontal="right" wrapText="1"/>
    </xf>
    <xf numFmtId="0" fontId="2" fillId="0" borderId="25" xfId="8" applyFont="1" applyBorder="1"/>
    <xf numFmtId="0" fontId="2" fillId="0" borderId="16" xfId="8" applyFont="1" applyBorder="1"/>
    <xf numFmtId="0" fontId="13" fillId="15" borderId="114" xfId="1" applyFont="1" applyFill="1" applyBorder="1" applyAlignment="1" applyProtection="1">
      <alignment horizontal="center"/>
      <protection locked="0"/>
    </xf>
    <xf numFmtId="0" fontId="13" fillId="2" borderId="116" xfId="1" applyFont="1" applyFill="1" applyBorder="1" applyAlignment="1" applyProtection="1">
      <alignment horizontal="center"/>
      <protection locked="0"/>
    </xf>
    <xf numFmtId="0" fontId="15" fillId="11" borderId="0" xfId="1" applyFont="1" applyFill="1" applyBorder="1" applyAlignment="1" applyProtection="1">
      <alignment horizontal="center"/>
      <protection locked="0"/>
    </xf>
    <xf numFmtId="0" fontId="13" fillId="11" borderId="0" xfId="1" applyFont="1" applyFill="1" applyBorder="1" applyAlignment="1" applyProtection="1">
      <protection locked="0"/>
    </xf>
    <xf numFmtId="0" fontId="13" fillId="11" borderId="0" xfId="1" applyFont="1" applyFill="1" applyBorder="1" applyAlignment="1" applyProtection="1">
      <alignment horizontal="center"/>
      <protection locked="0"/>
    </xf>
    <xf numFmtId="39" fontId="13" fillId="11" borderId="0" xfId="2" applyNumberFormat="1" applyFont="1" applyFill="1" applyBorder="1" applyProtection="1"/>
    <xf numFmtId="0" fontId="2" fillId="2" borderId="0" xfId="1" applyFont="1" applyFill="1" applyBorder="1" applyAlignment="1"/>
    <xf numFmtId="0" fontId="2" fillId="2" borderId="25" xfId="1" applyFont="1" applyFill="1" applyBorder="1" applyAlignment="1"/>
    <xf numFmtId="0" fontId="89" fillId="0" borderId="41" xfId="0" applyFont="1" applyBorder="1"/>
    <xf numFmtId="0" fontId="89" fillId="0" borderId="0" xfId="0" applyFont="1"/>
    <xf numFmtId="0" fontId="90" fillId="0" borderId="0" xfId="0" applyFont="1"/>
    <xf numFmtId="0" fontId="90" fillId="0" borderId="41" xfId="0" applyFont="1" applyBorder="1"/>
    <xf numFmtId="170" fontId="11" fillId="2" borderId="0" xfId="0" applyNumberFormat="1" applyFont="1" applyFill="1" applyBorder="1" applyAlignment="1">
      <alignment horizontal="center"/>
    </xf>
    <xf numFmtId="0" fontId="21" fillId="2" borderId="0" xfId="8" applyFont="1" applyFill="1" applyBorder="1" applyAlignment="1">
      <alignment horizontal="center"/>
    </xf>
    <xf numFmtId="0" fontId="23" fillId="2" borderId="25" xfId="1" applyFont="1" applyFill="1" applyBorder="1" applyAlignment="1"/>
    <xf numFmtId="0" fontId="0" fillId="0" borderId="0" xfId="0" applyAlignment="1"/>
    <xf numFmtId="0" fontId="3" fillId="0" borderId="25" xfId="1" applyFont="1" applyBorder="1" applyAlignment="1"/>
    <xf numFmtId="0" fontId="86" fillId="0" borderId="40" xfId="0" applyFont="1" applyBorder="1"/>
    <xf numFmtId="0" fontId="34" fillId="2" borderId="0" xfId="1" applyFont="1" applyFill="1" applyBorder="1" applyAlignment="1">
      <alignment horizontal="center"/>
    </xf>
    <xf numFmtId="0" fontId="39" fillId="2" borderId="0" xfId="0" applyFont="1" applyFill="1" applyBorder="1" applyAlignment="1"/>
    <xf numFmtId="0" fontId="86" fillId="0" borderId="0" xfId="0" applyFont="1" applyBorder="1"/>
    <xf numFmtId="49" fontId="39" fillId="2" borderId="114" xfId="6" applyNumberFormat="1" applyFont="1" applyFill="1" applyBorder="1" applyAlignment="1">
      <alignment horizontal="right"/>
    </xf>
    <xf numFmtId="43" fontId="39" fillId="2" borderId="0" xfId="6" applyFont="1" applyFill="1" applyBorder="1" applyAlignment="1">
      <alignment horizontal="center"/>
    </xf>
    <xf numFmtId="0" fontId="51" fillId="2" borderId="0" xfId="0" applyFont="1" applyFill="1" applyBorder="1"/>
    <xf numFmtId="0" fontId="51" fillId="2" borderId="0" xfId="0" applyFont="1" applyFill="1" applyBorder="1" applyAlignment="1">
      <alignment horizontal="center"/>
    </xf>
    <xf numFmtId="49" fontId="51" fillId="2" borderId="114" xfId="6" applyNumberFormat="1" applyFont="1" applyFill="1" applyBorder="1" applyAlignment="1">
      <alignment horizontal="center"/>
    </xf>
    <xf numFmtId="171" fontId="51" fillId="2" borderId="0" xfId="0" applyNumberFormat="1" applyFont="1" applyFill="1" applyBorder="1" applyAlignment="1"/>
    <xf numFmtId="171" fontId="51" fillId="2" borderId="114" xfId="0" applyNumberFormat="1" applyFont="1" applyFill="1" applyBorder="1" applyAlignment="1">
      <alignment horizontal="center"/>
    </xf>
    <xf numFmtId="0" fontId="86" fillId="2" borderId="0" xfId="0" applyFont="1" applyFill="1" applyBorder="1"/>
    <xf numFmtId="0" fontId="2" fillId="11" borderId="14" xfId="1" applyFont="1" applyFill="1" applyBorder="1" applyAlignment="1">
      <alignment vertical="center" wrapText="1"/>
    </xf>
    <xf numFmtId="49" fontId="2" fillId="2" borderId="114" xfId="1" applyNumberFormat="1" applyFont="1" applyFill="1" applyBorder="1" applyAlignment="1">
      <alignment horizontal="center" vertical="center" wrapText="1"/>
    </xf>
    <xf numFmtId="0" fontId="2" fillId="2" borderId="14" xfId="1" applyFont="1" applyFill="1" applyBorder="1" applyAlignment="1" applyProtection="1">
      <alignment horizontal="center"/>
      <protection locked="0"/>
    </xf>
    <xf numFmtId="0" fontId="2" fillId="0" borderId="15" xfId="1" applyFont="1" applyBorder="1" applyAlignment="1" applyProtection="1">
      <alignment horizontal="center"/>
      <protection locked="0"/>
    </xf>
    <xf numFmtId="14" fontId="2" fillId="2" borderId="14" xfId="1" applyNumberFormat="1" applyFont="1" applyFill="1" applyBorder="1" applyAlignment="1" applyProtection="1">
      <protection locked="0"/>
    </xf>
    <xf numFmtId="49" fontId="2" fillId="2" borderId="14" xfId="1" applyNumberFormat="1" applyFont="1" applyFill="1" applyBorder="1" applyAlignment="1" applyProtection="1">
      <alignment horizontal="center"/>
      <protection locked="0"/>
    </xf>
    <xf numFmtId="0" fontId="2" fillId="2" borderId="14" xfId="1" applyFont="1" applyFill="1" applyBorder="1" applyProtection="1">
      <protection locked="0"/>
    </xf>
    <xf numFmtId="0" fontId="2" fillId="2" borderId="25" xfId="1" applyFont="1" applyFill="1" applyBorder="1" applyAlignment="1" applyProtection="1">
      <alignment horizontal="center"/>
      <protection locked="0"/>
    </xf>
    <xf numFmtId="2" fontId="91" fillId="2" borderId="114" xfId="11" applyNumberFormat="1" applyFont="1" applyFill="1" applyBorder="1" applyAlignment="1">
      <alignment horizontal="center" vertical="center"/>
    </xf>
    <xf numFmtId="0" fontId="2" fillId="2" borderId="25" xfId="1" applyFont="1" applyFill="1" applyBorder="1" applyAlignment="1" applyProtection="1">
      <protection locked="0"/>
    </xf>
    <xf numFmtId="43" fontId="92" fillId="2" borderId="14" xfId="2" applyFont="1" applyFill="1" applyBorder="1" applyAlignment="1" applyProtection="1">
      <alignment horizontal="right"/>
      <protection locked="0"/>
    </xf>
    <xf numFmtId="49" fontId="2" fillId="0" borderId="114" xfId="1" applyNumberFormat="1" applyFont="1" applyBorder="1" applyAlignment="1" applyProtection="1">
      <alignment horizontal="center"/>
      <protection locked="0"/>
    </xf>
    <xf numFmtId="0" fontId="2" fillId="0" borderId="121" xfId="1" applyFont="1" applyBorder="1" applyProtection="1">
      <protection locked="0"/>
    </xf>
    <xf numFmtId="49" fontId="92" fillId="0" borderId="116" xfId="1" applyNumberFormat="1" applyFont="1" applyBorder="1" applyAlignment="1" applyProtection="1">
      <alignment horizontal="center"/>
      <protection locked="0"/>
    </xf>
    <xf numFmtId="0" fontId="2" fillId="0" borderId="121" xfId="1" applyFont="1" applyBorder="1" applyAlignment="1" applyProtection="1">
      <alignment horizontal="center"/>
      <protection locked="0"/>
    </xf>
    <xf numFmtId="0" fontId="2" fillId="0" borderId="116" xfId="1" applyFont="1" applyBorder="1" applyAlignment="1" applyProtection="1">
      <alignment horizontal="center"/>
      <protection locked="0"/>
    </xf>
    <xf numFmtId="0" fontId="2" fillId="0" borderId="121" xfId="1" applyFont="1" applyBorder="1" applyAlignment="1" applyProtection="1">
      <protection locked="0"/>
    </xf>
    <xf numFmtId="0" fontId="2" fillId="0" borderId="117" xfId="1" applyFont="1" applyBorder="1" applyAlignment="1" applyProtection="1">
      <alignment horizontal="center"/>
      <protection locked="0"/>
    </xf>
    <xf numFmtId="0" fontId="2" fillId="0" borderId="114" xfId="1" applyFont="1" applyBorder="1" applyProtection="1">
      <protection locked="0"/>
    </xf>
    <xf numFmtId="43" fontId="2" fillId="0" borderId="121" xfId="2" applyFont="1" applyBorder="1" applyAlignment="1" applyProtection="1">
      <alignment horizontal="right"/>
      <protection locked="0"/>
    </xf>
    <xf numFmtId="0" fontId="2" fillId="11" borderId="119" xfId="1" applyFont="1" applyFill="1" applyBorder="1" applyProtection="1">
      <protection locked="0"/>
    </xf>
    <xf numFmtId="0" fontId="2" fillId="11" borderId="120" xfId="1" applyFont="1" applyFill="1" applyBorder="1" applyProtection="1">
      <protection locked="0"/>
    </xf>
    <xf numFmtId="49" fontId="92" fillId="11" borderId="120" xfId="1" applyNumberFormat="1" applyFont="1" applyFill="1" applyBorder="1" applyAlignment="1" applyProtection="1">
      <alignment horizontal="center"/>
      <protection locked="0"/>
    </xf>
    <xf numFmtId="0" fontId="2" fillId="11" borderId="120" xfId="1" applyFont="1" applyFill="1" applyBorder="1" applyAlignment="1" applyProtection="1">
      <alignment horizontal="center"/>
      <protection locked="0"/>
    </xf>
    <xf numFmtId="0" fontId="3" fillId="11" borderId="120" xfId="1" applyFont="1" applyFill="1" applyBorder="1" applyAlignment="1" applyProtection="1">
      <protection locked="0"/>
    </xf>
    <xf numFmtId="0" fontId="3" fillId="11" borderId="120" xfId="1" applyFont="1" applyFill="1" applyBorder="1" applyAlignment="1" applyProtection="1">
      <alignment horizontal="center"/>
      <protection locked="0"/>
    </xf>
    <xf numFmtId="0" fontId="3" fillId="11" borderId="115" xfId="1" applyFont="1" applyFill="1" applyBorder="1" applyAlignment="1" applyProtection="1">
      <alignment horizontal="center"/>
      <protection locked="0"/>
    </xf>
    <xf numFmtId="39" fontId="3" fillId="11" borderId="114" xfId="2" applyNumberFormat="1" applyFont="1" applyFill="1" applyBorder="1" applyProtection="1"/>
    <xf numFmtId="0" fontId="2" fillId="11" borderId="0" xfId="1" applyFont="1" applyFill="1" applyBorder="1" applyProtection="1">
      <protection locked="0"/>
    </xf>
    <xf numFmtId="49" fontId="92" fillId="11" borderId="0" xfId="1" applyNumberFormat="1" applyFont="1" applyFill="1" applyBorder="1" applyAlignment="1" applyProtection="1">
      <alignment horizontal="center"/>
      <protection locked="0"/>
    </xf>
    <xf numFmtId="0" fontId="2" fillId="11" borderId="0" xfId="1" applyFont="1" applyFill="1" applyBorder="1" applyAlignment="1" applyProtection="1">
      <alignment horizontal="center"/>
      <protection locked="0"/>
    </xf>
    <xf numFmtId="0" fontId="3" fillId="11" borderId="0" xfId="1" applyFont="1" applyFill="1" applyBorder="1" applyAlignment="1" applyProtection="1">
      <protection locked="0"/>
    </xf>
    <xf numFmtId="0" fontId="3" fillId="11" borderId="0" xfId="1" applyFont="1" applyFill="1" applyBorder="1" applyAlignment="1" applyProtection="1">
      <alignment horizontal="center"/>
      <protection locked="0"/>
    </xf>
    <xf numFmtId="39" fontId="3" fillId="11" borderId="0" xfId="2" applyNumberFormat="1" applyFont="1" applyFill="1" applyBorder="1" applyProtection="1"/>
    <xf numFmtId="0" fontId="2" fillId="2" borderId="0" xfId="1" applyFont="1" applyFill="1" applyBorder="1" applyAlignment="1" applyProtection="1">
      <alignment horizontal="center"/>
      <protection locked="0"/>
    </xf>
    <xf numFmtId="0" fontId="3" fillId="2" borderId="0" xfId="1" applyFont="1" applyFill="1" applyBorder="1" applyAlignment="1" applyProtection="1">
      <alignment horizontal="center"/>
      <protection locked="0"/>
    </xf>
    <xf numFmtId="0" fontId="3" fillId="0" borderId="40" xfId="1" applyFont="1" applyBorder="1" applyAlignment="1"/>
    <xf numFmtId="0" fontId="34" fillId="0" borderId="25" xfId="1" applyFont="1" applyBorder="1" applyAlignment="1"/>
    <xf numFmtId="0" fontId="3" fillId="0" borderId="0" xfId="1" applyFont="1" applyBorder="1" applyAlignment="1"/>
    <xf numFmtId="0" fontId="3" fillId="0" borderId="0" xfId="0" applyFont="1"/>
    <xf numFmtId="0" fontId="2" fillId="0" borderId="40" xfId="1" applyFont="1" applyBorder="1" applyAlignment="1"/>
    <xf numFmtId="0" fontId="3" fillId="0" borderId="0" xfId="0" applyFont="1" applyBorder="1" applyAlignment="1">
      <alignment horizontal="center"/>
    </xf>
    <xf numFmtId="169" fontId="2" fillId="0" borderId="0" xfId="0" applyNumberFormat="1" applyFont="1" applyBorder="1" applyAlignment="1"/>
    <xf numFmtId="169" fontId="77" fillId="0" borderId="0" xfId="0" applyNumberFormat="1" applyFont="1"/>
    <xf numFmtId="49" fontId="3" fillId="0" borderId="0" xfId="8" applyNumberFormat="1" applyFont="1" applyBorder="1" applyAlignment="1"/>
    <xf numFmtId="0" fontId="86" fillId="0" borderId="0" xfId="0" applyFont="1" applyBorder="1" applyAlignment="1">
      <alignment horizontal="center"/>
    </xf>
    <xf numFmtId="0" fontId="31" fillId="0" borderId="0" xfId="0" applyFont="1" applyBorder="1"/>
    <xf numFmtId="0" fontId="31" fillId="2" borderId="25" xfId="0" applyFont="1" applyFill="1" applyBorder="1" applyAlignment="1">
      <alignment wrapText="1"/>
    </xf>
    <xf numFmtId="43" fontId="2" fillId="0" borderId="114" xfId="6" applyFont="1" applyBorder="1" applyAlignment="1" applyProtection="1">
      <alignment horizontal="right" vertical="justify"/>
      <protection locked="0"/>
    </xf>
    <xf numFmtId="43" fontId="2" fillId="0" borderId="114" xfId="6" applyFont="1" applyBorder="1" applyAlignment="1" applyProtection="1">
      <alignment horizontal="center"/>
      <protection locked="0"/>
    </xf>
    <xf numFmtId="43" fontId="2" fillId="0" borderId="114" xfId="6" applyFont="1" applyBorder="1" applyAlignment="1" applyProtection="1">
      <alignment horizontal="right"/>
      <protection locked="0"/>
    </xf>
    <xf numFmtId="43" fontId="20" fillId="0" borderId="25" xfId="6" applyFont="1" applyBorder="1" applyAlignment="1"/>
    <xf numFmtId="0" fontId="3" fillId="2" borderId="0" xfId="11" applyFont="1" applyFill="1" applyBorder="1" applyAlignment="1">
      <alignment horizontal="center"/>
    </xf>
    <xf numFmtId="0" fontId="16" fillId="0" borderId="114" xfId="1" applyFont="1" applyBorder="1" applyAlignment="1">
      <alignment horizontal="center"/>
    </xf>
    <xf numFmtId="167" fontId="2" fillId="5" borderId="12" xfId="1" applyNumberFormat="1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wrapText="1"/>
    </xf>
    <xf numFmtId="0" fontId="96" fillId="0" borderId="0" xfId="0" applyFont="1"/>
    <xf numFmtId="0" fontId="98" fillId="18" borderId="114" xfId="0" applyFont="1" applyFill="1" applyBorder="1" applyAlignment="1">
      <alignment wrapText="1"/>
    </xf>
    <xf numFmtId="0" fontId="98" fillId="2" borderId="114" xfId="0" applyFont="1" applyFill="1" applyBorder="1" applyAlignment="1">
      <alignment wrapText="1"/>
    </xf>
    <xf numFmtId="0" fontId="98" fillId="18" borderId="121" xfId="0" applyFont="1" applyFill="1" applyBorder="1" applyAlignment="1">
      <alignment wrapText="1"/>
    </xf>
    <xf numFmtId="0" fontId="79" fillId="2" borderId="146" xfId="0" applyFont="1" applyFill="1" applyBorder="1" applyAlignment="1">
      <alignment horizontal="center" vertical="center" wrapText="1"/>
    </xf>
    <xf numFmtId="0" fontId="79" fillId="2" borderId="121" xfId="0" applyFont="1" applyFill="1" applyBorder="1" applyAlignment="1">
      <alignment horizontal="center" vertical="center" wrapText="1"/>
    </xf>
    <xf numFmtId="43" fontId="79" fillId="2" borderId="121" xfId="6" applyNumberFormat="1" applyFont="1" applyFill="1" applyBorder="1" applyAlignment="1">
      <alignment horizontal="center" vertical="center" wrapText="1"/>
    </xf>
    <xf numFmtId="43" fontId="79" fillId="2" borderId="147" xfId="6" applyNumberFormat="1" applyFont="1" applyFill="1" applyBorder="1" applyAlignment="1">
      <alignment horizontal="center" vertical="center" wrapText="1"/>
    </xf>
    <xf numFmtId="0" fontId="98" fillId="18" borderId="114" xfId="0" applyFont="1" applyFill="1" applyBorder="1" applyAlignment="1">
      <alignment horizontal="center" wrapText="1"/>
    </xf>
    <xf numFmtId="0" fontId="98" fillId="2" borderId="114" xfId="0" applyFont="1" applyFill="1" applyBorder="1" applyAlignment="1">
      <alignment horizontal="center" wrapText="1"/>
    </xf>
    <xf numFmtId="0" fontId="98" fillId="18" borderId="121" xfId="0" applyFont="1" applyFill="1" applyBorder="1" applyAlignment="1">
      <alignment horizontal="center" wrapText="1"/>
    </xf>
    <xf numFmtId="4" fontId="98" fillId="18" borderId="114" xfId="6" applyNumberFormat="1" applyFont="1" applyFill="1" applyBorder="1" applyAlignment="1">
      <alignment wrapText="1"/>
    </xf>
    <xf numFmtId="4" fontId="98" fillId="2" borderId="114" xfId="6" applyNumberFormat="1" applyFont="1" applyFill="1" applyBorder="1" applyAlignment="1">
      <alignment wrapText="1"/>
    </xf>
    <xf numFmtId="4" fontId="98" fillId="18" borderId="121" xfId="6" applyNumberFormat="1" applyFont="1" applyFill="1" applyBorder="1" applyAlignment="1">
      <alignment wrapText="1"/>
    </xf>
    <xf numFmtId="4" fontId="99" fillId="0" borderId="148" xfId="0" applyNumberFormat="1" applyFont="1" applyBorder="1" applyAlignment="1">
      <alignment wrapText="1"/>
    </xf>
    <xf numFmtId="4" fontId="99" fillId="0" borderId="3" xfId="0" applyNumberFormat="1" applyFont="1" applyBorder="1" applyAlignment="1">
      <alignment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top" wrapText="1"/>
    </xf>
    <xf numFmtId="0" fontId="101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left" wrapText="1"/>
    </xf>
    <xf numFmtId="0" fontId="103" fillId="0" borderId="121" xfId="0" applyFont="1" applyFill="1" applyBorder="1" applyAlignment="1">
      <alignment horizontal="center" vertical="top" wrapText="1"/>
    </xf>
    <xf numFmtId="0" fontId="103" fillId="3" borderId="12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0" fontId="102" fillId="0" borderId="5" xfId="0" applyFont="1" applyFill="1" applyBorder="1" applyAlignment="1">
      <alignment horizontal="center" vertical="top" wrapText="1"/>
    </xf>
    <xf numFmtId="0" fontId="102" fillId="0" borderId="6" xfId="0" applyFont="1" applyFill="1" applyBorder="1" applyAlignment="1">
      <alignment horizontal="center" vertical="top" wrapText="1"/>
    </xf>
    <xf numFmtId="4" fontId="103" fillId="0" borderId="6" xfId="0" applyNumberFormat="1" applyFont="1" applyFill="1" applyBorder="1" applyAlignment="1">
      <alignment horizontal="center" vertical="top" wrapText="1"/>
    </xf>
    <xf numFmtId="4" fontId="103" fillId="0" borderId="9" xfId="0" applyNumberFormat="1" applyFont="1" applyFill="1" applyBorder="1" applyAlignment="1">
      <alignment horizontal="center" vertical="top" wrapText="1"/>
    </xf>
    <xf numFmtId="0" fontId="104" fillId="0" borderId="0" xfId="0" applyFont="1" applyFill="1" applyBorder="1" applyAlignment="1">
      <alignment horizontal="left" vertical="center" wrapText="1"/>
    </xf>
    <xf numFmtId="1" fontId="105" fillId="0" borderId="14" xfId="0" applyNumberFormat="1" applyFont="1" applyFill="1" applyBorder="1" applyAlignment="1">
      <alignment horizontal="left" vertical="center" indent="1" shrinkToFit="1"/>
    </xf>
    <xf numFmtId="0" fontId="105" fillId="0" borderId="14" xfId="0" applyFont="1" applyFill="1" applyBorder="1" applyAlignment="1">
      <alignment horizontal="left" vertical="center" wrapText="1"/>
    </xf>
    <xf numFmtId="4" fontId="1" fillId="0" borderId="14" xfId="0" applyNumberFormat="1" applyFont="1" applyFill="1" applyBorder="1" applyAlignment="1">
      <alignment horizontal="left" vertical="top" wrapText="1"/>
    </xf>
    <xf numFmtId="4" fontId="1" fillId="0" borderId="14" xfId="0" applyNumberFormat="1" applyFont="1" applyFill="1" applyBorder="1" applyAlignment="1">
      <alignment horizontal="center" vertical="top" wrapText="1"/>
    </xf>
    <xf numFmtId="0" fontId="104" fillId="0" borderId="0" xfId="0" applyFont="1" applyFill="1" applyBorder="1" applyAlignment="1">
      <alignment horizontal="left" wrapText="1"/>
    </xf>
    <xf numFmtId="1" fontId="105" fillId="0" borderId="114" xfId="0" applyNumberFormat="1" applyFont="1" applyFill="1" applyBorder="1" applyAlignment="1">
      <alignment horizontal="left" vertical="top" indent="1" shrinkToFit="1"/>
    </xf>
    <xf numFmtId="0" fontId="105" fillId="0" borderId="114" xfId="0" applyFont="1" applyFill="1" applyBorder="1" applyAlignment="1">
      <alignment horizontal="left" vertical="top" wrapText="1"/>
    </xf>
    <xf numFmtId="4" fontId="1" fillId="0" borderId="114" xfId="0" applyNumberFormat="1" applyFont="1" applyFill="1" applyBorder="1" applyAlignment="1">
      <alignment horizontal="left" vertical="top" wrapText="1"/>
    </xf>
    <xf numFmtId="4" fontId="1" fillId="0" borderId="114" xfId="0" applyNumberFormat="1" applyFont="1" applyFill="1" applyBorder="1" applyAlignment="1">
      <alignment horizontal="center" vertical="top" wrapText="1"/>
    </xf>
    <xf numFmtId="0" fontId="10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4" fontId="0" fillId="0" borderId="0" xfId="0" applyNumberFormat="1"/>
    <xf numFmtId="0" fontId="103" fillId="0" borderId="121" xfId="0" applyFont="1" applyFill="1" applyBorder="1" applyAlignment="1">
      <alignment horizontal="center" vertical="center" wrapText="1"/>
    </xf>
    <xf numFmtId="0" fontId="103" fillId="3" borderId="121" xfId="0" applyFont="1" applyFill="1" applyBorder="1" applyAlignment="1">
      <alignment horizontal="center" vertical="center" wrapText="1"/>
    </xf>
    <xf numFmtId="1" fontId="105" fillId="0" borderId="14" xfId="0" applyNumberFormat="1" applyFont="1" applyFill="1" applyBorder="1" applyAlignment="1">
      <alignment horizontal="left" vertical="top" indent="1" shrinkToFit="1"/>
    </xf>
    <xf numFmtId="0" fontId="0" fillId="0" borderId="14" xfId="0" applyBorder="1"/>
    <xf numFmtId="4" fontId="1" fillId="2" borderId="14" xfId="0" applyNumberFormat="1" applyFont="1" applyFill="1" applyBorder="1" applyAlignment="1">
      <alignment horizontal="left" vertical="top" wrapText="1"/>
    </xf>
    <xf numFmtId="0" fontId="0" fillId="0" borderId="114" xfId="0" applyBorder="1"/>
    <xf numFmtId="0" fontId="0" fillId="0" borderId="114" xfId="0" applyBorder="1" applyAlignment="1">
      <alignment horizontal="center"/>
    </xf>
    <xf numFmtId="0" fontId="22" fillId="15" borderId="114" xfId="8" applyNumberFormat="1" applyFont="1" applyFill="1" applyBorder="1" applyAlignment="1">
      <alignment horizontal="right" wrapText="1"/>
    </xf>
    <xf numFmtId="49" fontId="2" fillId="15" borderId="114" xfId="19" applyNumberFormat="1" applyFont="1" applyFill="1" applyBorder="1" applyAlignment="1">
      <alignment horizontal="center" wrapText="1"/>
    </xf>
    <xf numFmtId="49" fontId="50" fillId="15" borderId="114" xfId="10" applyNumberFormat="1" applyFont="1" applyFill="1" applyBorder="1" applyAlignment="1">
      <alignment horizontal="right"/>
    </xf>
    <xf numFmtId="49" fontId="51" fillId="15" borderId="114" xfId="1" applyNumberFormat="1" applyFont="1" applyFill="1" applyBorder="1" applyAlignment="1">
      <alignment horizontal="center" vertical="center"/>
    </xf>
    <xf numFmtId="49" fontId="51" fillId="15" borderId="114" xfId="1" applyNumberFormat="1" applyFont="1" applyFill="1" applyBorder="1" applyAlignment="1">
      <alignment wrapText="1"/>
    </xf>
    <xf numFmtId="4" fontId="51" fillId="15" borderId="114" xfId="9" applyNumberFormat="1" applyFont="1" applyFill="1" applyBorder="1" applyAlignment="1">
      <alignment wrapText="1"/>
    </xf>
    <xf numFmtId="49" fontId="20" fillId="15" borderId="114" xfId="8" applyNumberFormat="1" applyFont="1" applyFill="1" applyBorder="1" applyAlignment="1">
      <alignment horizontal="center" wrapText="1"/>
    </xf>
    <xf numFmtId="4" fontId="39" fillId="2" borderId="114" xfId="1" applyNumberFormat="1" applyFont="1" applyFill="1" applyBorder="1"/>
    <xf numFmtId="43" fontId="15" fillId="0" borderId="17" xfId="2" applyFont="1" applyBorder="1" applyAlignment="1" applyProtection="1">
      <alignment horizontal="right"/>
    </xf>
    <xf numFmtId="43" fontId="39" fillId="2" borderId="114" xfId="6" applyFont="1" applyFill="1" applyBorder="1" applyAlignment="1">
      <alignment horizontal="center"/>
    </xf>
    <xf numFmtId="0" fontId="21" fillId="0" borderId="0" xfId="1" applyFont="1" applyBorder="1" applyAlignment="1">
      <alignment horizontal="center"/>
    </xf>
    <xf numFmtId="43" fontId="15" fillId="2" borderId="0" xfId="6" applyFont="1" applyFill="1" applyBorder="1" applyAlignment="1"/>
    <xf numFmtId="43" fontId="13" fillId="2" borderId="0" xfId="0" applyNumberFormat="1" applyFont="1" applyFill="1" applyBorder="1" applyAlignment="1"/>
    <xf numFmtId="0" fontId="10" fillId="2" borderId="114" xfId="0" applyFont="1" applyFill="1" applyBorder="1" applyAlignment="1">
      <alignment horizontal="center"/>
    </xf>
    <xf numFmtId="0" fontId="15" fillId="2" borderId="114" xfId="0" applyFont="1" applyFill="1" applyBorder="1" applyAlignment="1">
      <alignment horizontal="center" vertical="center" wrapText="1"/>
    </xf>
    <xf numFmtId="43" fontId="2" fillId="2" borderId="114" xfId="6" applyFont="1" applyFill="1" applyBorder="1" applyAlignment="1">
      <alignment vertical="center"/>
    </xf>
    <xf numFmtId="0" fontId="10" fillId="2" borderId="25" xfId="0" applyFont="1" applyFill="1" applyBorder="1" applyAlignment="1"/>
    <xf numFmtId="0" fontId="47" fillId="2" borderId="25" xfId="0" applyFont="1" applyFill="1" applyBorder="1" applyAlignment="1"/>
    <xf numFmtId="0" fontId="17" fillId="0" borderId="114" xfId="1" applyFont="1" applyBorder="1" applyAlignment="1">
      <alignment horizontal="left"/>
    </xf>
    <xf numFmtId="43" fontId="15" fillId="2" borderId="114" xfId="6" applyFont="1" applyFill="1" applyBorder="1" applyAlignment="1">
      <alignment vertical="center"/>
    </xf>
    <xf numFmtId="43" fontId="15" fillId="0" borderId="114" xfId="6" applyFont="1" applyBorder="1" applyAlignment="1">
      <alignment vertical="center"/>
    </xf>
    <xf numFmtId="14" fontId="15" fillId="0" borderId="12" xfId="0" applyNumberFormat="1" applyFont="1" applyBorder="1" applyAlignment="1">
      <alignment horizontal="center" vertical="center" wrapText="1"/>
    </xf>
    <xf numFmtId="43" fontId="13" fillId="0" borderId="149" xfId="0" applyNumberFormat="1" applyFont="1" applyFill="1" applyBorder="1" applyAlignment="1">
      <alignment horizontal="center"/>
    </xf>
    <xf numFmtId="43" fontId="13" fillId="0" borderId="34" xfId="0" applyNumberFormat="1" applyFont="1" applyFill="1" applyBorder="1" applyAlignment="1">
      <alignment horizontal="center"/>
    </xf>
    <xf numFmtId="0" fontId="20" fillId="2" borderId="0" xfId="8" applyFont="1" applyFill="1" applyBorder="1" applyAlignment="1" applyProtection="1">
      <alignment horizontal="center"/>
      <protection locked="0"/>
    </xf>
    <xf numFmtId="0" fontId="22" fillId="0" borderId="114" xfId="0" applyFont="1" applyBorder="1" applyAlignment="1">
      <alignment vertical="center"/>
    </xf>
    <xf numFmtId="4" fontId="39" fillId="15" borderId="114" xfId="9" applyNumberFormat="1" applyFont="1" applyFill="1" applyBorder="1" applyAlignment="1">
      <alignment wrapText="1"/>
    </xf>
    <xf numFmtId="0" fontId="112" fillId="2" borderId="0" xfId="0" applyFont="1" applyFill="1" applyAlignment="1">
      <alignment horizontal="center"/>
    </xf>
    <xf numFmtId="0" fontId="103" fillId="2" borderId="150" xfId="0" applyFont="1" applyFill="1" applyBorder="1"/>
    <xf numFmtId="0" fontId="113" fillId="2" borderId="150" xfId="0" applyFont="1" applyFill="1" applyBorder="1"/>
    <xf numFmtId="43" fontId="103" fillId="2" borderId="150" xfId="6" applyFont="1" applyFill="1" applyBorder="1" applyAlignment="1">
      <alignment horizontal="center"/>
    </xf>
    <xf numFmtId="0" fontId="113" fillId="2" borderId="0" xfId="0" applyFont="1" applyFill="1"/>
    <xf numFmtId="4" fontId="113" fillId="2" borderId="0" xfId="0" applyNumberFormat="1" applyFont="1" applyFill="1" applyAlignment="1">
      <alignment horizontal="left"/>
    </xf>
    <xf numFmtId="0" fontId="114" fillId="2" borderId="0" xfId="0" applyFont="1" applyFill="1"/>
    <xf numFmtId="43" fontId="113" fillId="2" borderId="0" xfId="6" applyFont="1" applyFill="1" applyAlignment="1">
      <alignment horizontal="right"/>
    </xf>
    <xf numFmtId="43" fontId="113" fillId="2" borderId="0" xfId="6" applyFont="1" applyFill="1" applyAlignment="1">
      <alignment horizontal="center"/>
    </xf>
    <xf numFmtId="43" fontId="103" fillId="2" borderId="0" xfId="6" applyFont="1" applyFill="1" applyAlignment="1">
      <alignment horizontal="center"/>
    </xf>
    <xf numFmtId="43" fontId="113" fillId="2" borderId="0" xfId="6" applyFont="1" applyFill="1"/>
    <xf numFmtId="0" fontId="103" fillId="2" borderId="0" xfId="0" applyFont="1" applyFill="1"/>
    <xf numFmtId="43" fontId="1" fillId="2" borderId="0" xfId="6" applyFont="1" applyFill="1" applyBorder="1" applyAlignment="1">
      <alignment horizontal="right"/>
    </xf>
    <xf numFmtId="0" fontId="98" fillId="2" borderId="0" xfId="0" applyFont="1" applyFill="1"/>
    <xf numFmtId="43" fontId="113" fillId="2" borderId="0" xfId="6" applyFont="1" applyFill="1" applyAlignment="1">
      <alignment horizontal="left"/>
    </xf>
    <xf numFmtId="0" fontId="114" fillId="2" borderId="150" xfId="0" applyFont="1" applyFill="1" applyBorder="1"/>
    <xf numFmtId="43" fontId="114" fillId="2" borderId="150" xfId="6" applyFont="1" applyFill="1" applyBorder="1" applyAlignment="1">
      <alignment horizontal="center"/>
    </xf>
    <xf numFmtId="0" fontId="1" fillId="2" borderId="0" xfId="0" applyFont="1" applyFill="1"/>
    <xf numFmtId="0" fontId="113" fillId="2" borderId="0" xfId="0" applyFont="1" applyFill="1" applyAlignment="1"/>
    <xf numFmtId="0" fontId="114" fillId="2" borderId="0" xfId="0" applyFont="1" applyFill="1" applyAlignment="1">
      <alignment horizontal="left" vertical="center" wrapText="1"/>
    </xf>
    <xf numFmtId="0" fontId="115" fillId="2" borderId="0" xfId="0" applyFont="1" applyFill="1" applyAlignment="1">
      <alignment horizontal="left" vertical="center" wrapText="1"/>
    </xf>
    <xf numFmtId="0" fontId="80" fillId="2" borderId="150" xfId="0" applyFont="1" applyFill="1" applyBorder="1"/>
    <xf numFmtId="4" fontId="113" fillId="2" borderId="0" xfId="0" applyNumberFormat="1" applyFont="1" applyFill="1"/>
    <xf numFmtId="4" fontId="103" fillId="2" borderId="0" xfId="0" applyNumberFormat="1" applyFont="1" applyFill="1" applyBorder="1" applyAlignment="1">
      <alignment horizontal="center"/>
    </xf>
    <xf numFmtId="0" fontId="0" fillId="2" borderId="150" xfId="0" applyFill="1" applyBorder="1"/>
    <xf numFmtId="0" fontId="0" fillId="2" borderId="0" xfId="0" applyFill="1" applyBorder="1"/>
    <xf numFmtId="4" fontId="113" fillId="2" borderId="150" xfId="0" applyNumberFormat="1" applyFont="1" applyFill="1" applyBorder="1"/>
    <xf numFmtId="0" fontId="0" fillId="2" borderId="0" xfId="0" applyFill="1" applyAlignment="1"/>
    <xf numFmtId="0" fontId="1" fillId="2" borderId="0" xfId="0" applyFont="1" applyFill="1" applyBorder="1"/>
    <xf numFmtId="4" fontId="113" fillId="2" borderId="0" xfId="0" applyNumberFormat="1" applyFont="1" applyFill="1" applyAlignment="1">
      <alignment horizontal="center"/>
    </xf>
    <xf numFmtId="0" fontId="103" fillId="2" borderId="0" xfId="1" applyFont="1" applyFill="1" applyAlignment="1">
      <alignment horizontal="center"/>
    </xf>
    <xf numFmtId="0" fontId="106" fillId="2" borderId="114" xfId="1" applyFont="1" applyFill="1" applyBorder="1" applyAlignment="1">
      <alignment horizontal="center"/>
    </xf>
    <xf numFmtId="14" fontId="116" fillId="2" borderId="114" xfId="1" applyNumberFormat="1" applyFont="1" applyFill="1" applyBorder="1" applyAlignment="1">
      <alignment horizontal="center" vertical="center"/>
    </xf>
    <xf numFmtId="0" fontId="0" fillId="2" borderId="114" xfId="0" applyFill="1" applyBorder="1"/>
    <xf numFmtId="0" fontId="112" fillId="2" borderId="0" xfId="1" applyFont="1" applyFill="1" applyAlignment="1">
      <alignment horizontal="center"/>
    </xf>
    <xf numFmtId="0" fontId="97" fillId="2" borderId="114" xfId="1" applyFont="1" applyFill="1" applyBorder="1" applyAlignment="1">
      <alignment horizontal="center"/>
    </xf>
    <xf numFmtId="14" fontId="1" fillId="2" borderId="114" xfId="1" applyNumberFormat="1" applyFont="1" applyFill="1" applyBorder="1" applyAlignment="1">
      <alignment horizontal="center"/>
    </xf>
    <xf numFmtId="0" fontId="118" fillId="2" borderId="114" xfId="1" applyFont="1" applyFill="1" applyBorder="1" applyAlignment="1">
      <alignment horizontal="center"/>
    </xf>
    <xf numFmtId="43" fontId="1" fillId="2" borderId="114" xfId="6" applyFont="1" applyFill="1" applyBorder="1" applyAlignment="1">
      <alignment horizontal="center"/>
    </xf>
    <xf numFmtId="0" fontId="117" fillId="2" borderId="114" xfId="0" applyFont="1" applyFill="1" applyBorder="1" applyAlignment="1">
      <alignment horizontal="center"/>
    </xf>
    <xf numFmtId="43" fontId="119" fillId="2" borderId="114" xfId="6" applyFont="1" applyFill="1" applyBorder="1"/>
    <xf numFmtId="0" fontId="83" fillId="2" borderId="0" xfId="1" applyFont="1" applyFill="1" applyBorder="1" applyAlignment="1">
      <alignment horizontal="center"/>
    </xf>
    <xf numFmtId="43" fontId="0" fillId="2" borderId="0" xfId="0" applyNumberFormat="1" applyFill="1"/>
    <xf numFmtId="0" fontId="111" fillId="2" borderId="0" xfId="20" applyFont="1" applyFill="1" applyAlignment="1">
      <alignment horizontal="center"/>
    </xf>
    <xf numFmtId="0" fontId="89" fillId="2" borderId="0" xfId="0" applyFont="1" applyFill="1"/>
    <xf numFmtId="0" fontId="110" fillId="2" borderId="114" xfId="20" applyFont="1" applyFill="1" applyBorder="1" applyAlignment="1">
      <alignment horizontal="center"/>
    </xf>
    <xf numFmtId="14" fontId="120" fillId="2" borderId="114" xfId="20" applyNumberFormat="1" applyFont="1" applyFill="1" applyBorder="1" applyAlignment="1">
      <alignment horizontal="center"/>
    </xf>
    <xf numFmtId="43" fontId="120" fillId="2" borderId="114" xfId="6" applyFont="1" applyFill="1" applyBorder="1" applyAlignment="1">
      <alignment horizontal="center"/>
    </xf>
    <xf numFmtId="14" fontId="110" fillId="2" borderId="114" xfId="20" applyNumberFormat="1" applyFont="1" applyFill="1" applyBorder="1" applyAlignment="1">
      <alignment horizontal="center"/>
    </xf>
    <xf numFmtId="43" fontId="110" fillId="2" borderId="114" xfId="23" applyFont="1" applyFill="1" applyBorder="1" applyAlignment="1">
      <alignment horizontal="right"/>
    </xf>
    <xf numFmtId="0" fontId="105" fillId="2" borderId="0" xfId="1" applyFont="1" applyFill="1"/>
    <xf numFmtId="14" fontId="89" fillId="2" borderId="119" xfId="0" applyNumberFormat="1" applyFont="1" applyFill="1" applyBorder="1" applyAlignment="1">
      <alignment horizontal="center"/>
    </xf>
    <xf numFmtId="0" fontId="110" fillId="2" borderId="120" xfId="1" applyFont="1" applyFill="1" applyBorder="1" applyAlignment="1">
      <alignment horizontal="center"/>
    </xf>
    <xf numFmtId="0" fontId="0" fillId="2" borderId="120" xfId="0" applyFill="1" applyBorder="1"/>
    <xf numFmtId="0" fontId="0" fillId="2" borderId="115" xfId="0" applyFill="1" applyBorder="1"/>
    <xf numFmtId="0" fontId="110" fillId="2" borderId="114" xfId="1" applyFont="1" applyFill="1" applyBorder="1" applyAlignment="1">
      <alignment horizontal="center"/>
    </xf>
    <xf numFmtId="14" fontId="0" fillId="2" borderId="0" xfId="0" applyNumberFormat="1" applyFont="1" applyFill="1" applyAlignment="1">
      <alignment horizontal="center"/>
    </xf>
    <xf numFmtId="43" fontId="15" fillId="2" borderId="114" xfId="22" applyNumberFormat="1" applyFont="1" applyFill="1" applyBorder="1"/>
    <xf numFmtId="43" fontId="76" fillId="2" borderId="114" xfId="6" applyFont="1" applyFill="1" applyBorder="1" applyAlignment="1">
      <alignment horizontal="right" wrapText="1"/>
    </xf>
    <xf numFmtId="0" fontId="15" fillId="2" borderId="114" xfId="22" applyNumberFormat="1" applyFont="1" applyFill="1" applyBorder="1"/>
    <xf numFmtId="4" fontId="15" fillId="2" borderId="114" xfId="1" applyNumberFormat="1" applyFont="1" applyFill="1" applyBorder="1"/>
    <xf numFmtId="4" fontId="76" fillId="2" borderId="114" xfId="1" applyNumberFormat="1" applyFont="1" applyFill="1" applyBorder="1"/>
    <xf numFmtId="4" fontId="76" fillId="2" borderId="114" xfId="0" applyNumberFormat="1" applyFont="1" applyFill="1" applyBorder="1"/>
    <xf numFmtId="176" fontId="76" fillId="2" borderId="114" xfId="8" applyNumberFormat="1" applyFont="1" applyFill="1" applyBorder="1"/>
    <xf numFmtId="43" fontId="15" fillId="2" borderId="114" xfId="0" applyNumberFormat="1" applyFont="1" applyFill="1" applyBorder="1"/>
    <xf numFmtId="4" fontId="15" fillId="2" borderId="114" xfId="5" applyNumberFormat="1" applyFont="1" applyFill="1" applyBorder="1" applyProtection="1">
      <protection locked="0"/>
    </xf>
    <xf numFmtId="4" fontId="15" fillId="2" borderId="114" xfId="0" applyNumberFormat="1" applyFont="1" applyFill="1" applyBorder="1"/>
    <xf numFmtId="4" fontId="13" fillId="4" borderId="114" xfId="5" applyNumberFormat="1" applyFont="1" applyFill="1" applyBorder="1" applyProtection="1">
      <protection locked="0"/>
    </xf>
    <xf numFmtId="0" fontId="11" fillId="2" borderId="0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21" fillId="0" borderId="0" xfId="0" applyFont="1" applyAlignment="1">
      <alignment vertical="center"/>
    </xf>
    <xf numFmtId="0" fontId="122" fillId="0" borderId="0" xfId="0" applyFont="1" applyAlignment="1">
      <alignment vertical="center"/>
    </xf>
    <xf numFmtId="0" fontId="89" fillId="0" borderId="0" xfId="0" applyFont="1" applyAlignment="1">
      <alignment horizontal="justify" vertical="center"/>
    </xf>
    <xf numFmtId="0" fontId="36" fillId="2" borderId="0" xfId="0" applyFont="1" applyFill="1" applyBorder="1" applyAlignment="1">
      <alignment horizontal="center"/>
    </xf>
    <xf numFmtId="0" fontId="36" fillId="2" borderId="0" xfId="0" applyFont="1" applyFill="1" applyBorder="1" applyAlignment="1"/>
    <xf numFmtId="173" fontId="36" fillId="2" borderId="0" xfId="0" applyNumberFormat="1" applyFont="1" applyFill="1" applyBorder="1"/>
    <xf numFmtId="0" fontId="36" fillId="2" borderId="0" xfId="0" applyFont="1" applyFill="1" applyBorder="1" applyAlignment="1">
      <alignment horizontal="left"/>
    </xf>
    <xf numFmtId="0" fontId="36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center" wrapText="1"/>
    </xf>
    <xf numFmtId="173" fontId="36" fillId="2" borderId="0" xfId="0" applyNumberFormat="1" applyFont="1" applyFill="1" applyBorder="1" applyAlignment="1">
      <alignment horizontal="center"/>
    </xf>
    <xf numFmtId="0" fontId="31" fillId="2" borderId="0" xfId="0" applyFont="1" applyFill="1" applyBorder="1" applyAlignment="1"/>
    <xf numFmtId="173" fontId="32" fillId="2" borderId="0" xfId="8" applyNumberFormat="1" applyFont="1" applyFill="1" applyBorder="1"/>
    <xf numFmtId="0" fontId="89" fillId="2" borderId="0" xfId="0" applyFont="1" applyFill="1" applyBorder="1"/>
    <xf numFmtId="0" fontId="31" fillId="2" borderId="0" xfId="8" quotePrefix="1" applyFont="1" applyFill="1" applyBorder="1" applyAlignment="1">
      <alignment horizontal="center"/>
    </xf>
    <xf numFmtId="0" fontId="89" fillId="2" borderId="0" xfId="0" applyFont="1" applyFill="1" applyBorder="1" applyAlignment="1">
      <alignment wrapText="1"/>
    </xf>
    <xf numFmtId="170" fontId="22" fillId="0" borderId="0" xfId="8" applyNumberFormat="1" applyFont="1"/>
    <xf numFmtId="173" fontId="31" fillId="2" borderId="0" xfId="8" applyNumberFormat="1" applyFont="1" applyFill="1" applyBorder="1"/>
    <xf numFmtId="173" fontId="32" fillId="2" borderId="0" xfId="8" applyNumberFormat="1" applyFont="1" applyFill="1" applyBorder="1" applyAlignment="1"/>
    <xf numFmtId="49" fontId="31" fillId="2" borderId="0" xfId="8" quotePrefix="1" applyNumberFormat="1" applyFont="1" applyFill="1" applyBorder="1" applyAlignment="1">
      <alignment horizontal="center"/>
    </xf>
    <xf numFmtId="0" fontId="39" fillId="15" borderId="114" xfId="0" applyFont="1" applyFill="1" applyBorder="1" applyAlignment="1"/>
    <xf numFmtId="173" fontId="39" fillId="15" borderId="114" xfId="0" applyNumberFormat="1" applyFont="1" applyFill="1" applyBorder="1"/>
    <xf numFmtId="0" fontId="39" fillId="15" borderId="114" xfId="0" applyFont="1" applyFill="1" applyBorder="1"/>
    <xf numFmtId="0" fontId="39" fillId="15" borderId="114" xfId="0" applyFont="1" applyFill="1" applyBorder="1" applyAlignment="1">
      <alignment horizontal="left"/>
    </xf>
    <xf numFmtId="0" fontId="39" fillId="15" borderId="114" xfId="0" applyFont="1" applyFill="1" applyBorder="1" applyAlignment="1">
      <alignment wrapText="1"/>
    </xf>
    <xf numFmtId="49" fontId="3" fillId="15" borderId="114" xfId="0" applyNumberFormat="1" applyFont="1" applyFill="1" applyBorder="1" applyAlignment="1">
      <alignment horizontal="center" wrapText="1"/>
    </xf>
    <xf numFmtId="49" fontId="3" fillId="15" borderId="114" xfId="0" applyNumberFormat="1" applyFont="1" applyFill="1" applyBorder="1" applyAlignment="1">
      <alignment wrapText="1"/>
    </xf>
    <xf numFmtId="173" fontId="3" fillId="15" borderId="114" xfId="0" applyNumberFormat="1" applyFont="1" applyFill="1" applyBorder="1" applyAlignment="1">
      <alignment horizontal="center" wrapText="1"/>
    </xf>
    <xf numFmtId="49" fontId="3" fillId="15" borderId="114" xfId="0" applyNumberFormat="1" applyFont="1" applyFill="1" applyBorder="1" applyAlignment="1">
      <alignment horizontal="left" wrapText="1"/>
    </xf>
    <xf numFmtId="4" fontId="3" fillId="15" borderId="114" xfId="0" applyNumberFormat="1" applyFont="1" applyFill="1" applyBorder="1" applyAlignment="1">
      <alignment horizontal="center" wrapText="1"/>
    </xf>
    <xf numFmtId="0" fontId="36" fillId="2" borderId="114" xfId="0" applyFont="1" applyFill="1" applyBorder="1" applyAlignment="1">
      <alignment horizontal="center"/>
    </xf>
    <xf numFmtId="0" fontId="36" fillId="0" borderId="114" xfId="0" applyFont="1" applyFill="1" applyBorder="1" applyAlignment="1">
      <alignment horizontal="center"/>
    </xf>
    <xf numFmtId="14" fontId="36" fillId="0" borderId="114" xfId="0" applyNumberFormat="1" applyFont="1" applyFill="1" applyBorder="1" applyAlignment="1">
      <alignment horizontal="center" wrapText="1"/>
    </xf>
    <xf numFmtId="173" fontId="36" fillId="2" borderId="114" xfId="0" applyNumberFormat="1" applyFont="1" applyFill="1" applyBorder="1"/>
    <xf numFmtId="43" fontId="36" fillId="0" borderId="114" xfId="6" applyFont="1" applyFill="1" applyBorder="1"/>
    <xf numFmtId="0" fontId="36" fillId="0" borderId="114" xfId="0" applyFont="1" applyFill="1" applyBorder="1"/>
    <xf numFmtId="0" fontId="36" fillId="0" borderId="114" xfId="0" applyFont="1" applyBorder="1"/>
    <xf numFmtId="0" fontId="36" fillId="2" borderId="114" xfId="0" applyFont="1" applyFill="1" applyBorder="1" applyAlignment="1"/>
    <xf numFmtId="173" fontId="36" fillId="2" borderId="114" xfId="0" applyNumberFormat="1" applyFont="1" applyFill="1" applyBorder="1" applyAlignment="1"/>
    <xf numFmtId="0" fontId="123" fillId="2" borderId="114" xfId="0" applyNumberFormat="1" applyFont="1" applyFill="1" applyBorder="1" applyAlignment="1">
      <alignment horizontal="center"/>
    </xf>
    <xf numFmtId="4" fontId="112" fillId="2" borderId="114" xfId="0" applyNumberFormat="1" applyFont="1" applyFill="1" applyBorder="1" applyAlignment="1"/>
    <xf numFmtId="0" fontId="36" fillId="2" borderId="114" xfId="0" applyFont="1" applyFill="1" applyBorder="1" applyAlignment="1">
      <alignment wrapText="1"/>
    </xf>
    <xf numFmtId="14" fontId="36" fillId="0" borderId="114" xfId="0" applyNumberFormat="1" applyFont="1" applyFill="1" applyBorder="1" applyAlignment="1">
      <alignment horizontal="center"/>
    </xf>
    <xf numFmtId="0" fontId="36" fillId="0" borderId="114" xfId="0" applyFont="1" applyFill="1" applyBorder="1" applyAlignment="1">
      <alignment wrapText="1"/>
    </xf>
    <xf numFmtId="0" fontId="36" fillId="0" borderId="114" xfId="0" applyFont="1" applyBorder="1" applyAlignment="1">
      <alignment wrapText="1"/>
    </xf>
    <xf numFmtId="0" fontId="36" fillId="0" borderId="114" xfId="0" applyFont="1" applyFill="1" applyBorder="1" applyAlignment="1">
      <alignment horizontal="center" wrapText="1"/>
    </xf>
    <xf numFmtId="173" fontId="36" fillId="2" borderId="114" xfId="0" applyNumberFormat="1" applyFont="1" applyFill="1" applyBorder="1" applyAlignment="1">
      <alignment wrapText="1"/>
    </xf>
    <xf numFmtId="0" fontId="123" fillId="2" borderId="114" xfId="0" applyNumberFormat="1" applyFont="1" applyFill="1" applyBorder="1" applyAlignment="1">
      <alignment wrapText="1"/>
    </xf>
    <xf numFmtId="0" fontId="36" fillId="0" borderId="114" xfId="0" applyNumberFormat="1" applyFont="1" applyBorder="1" applyAlignment="1">
      <alignment horizontal="center"/>
    </xf>
    <xf numFmtId="14" fontId="36" fillId="0" borderId="114" xfId="0" applyNumberFormat="1" applyFont="1" applyBorder="1" applyAlignment="1">
      <alignment horizontal="center"/>
    </xf>
    <xf numFmtId="43" fontId="36" fillId="0" borderId="114" xfId="6" applyFont="1" applyBorder="1" applyAlignment="1">
      <alignment horizontal="right"/>
    </xf>
    <xf numFmtId="43" fontId="36" fillId="0" borderId="114" xfId="6" applyFont="1" applyFill="1" applyBorder="1" applyAlignment="1">
      <alignment horizontal="right"/>
    </xf>
    <xf numFmtId="43" fontId="36" fillId="0" borderId="114" xfId="6" applyFont="1" applyBorder="1" applyAlignment="1">
      <alignment horizontal="center"/>
    </xf>
    <xf numFmtId="0" fontId="36" fillId="0" borderId="114" xfId="0" applyFont="1" applyBorder="1" applyAlignment="1">
      <alignment horizontal="left"/>
    </xf>
    <xf numFmtId="43" fontId="36" fillId="0" borderId="114" xfId="6" applyFont="1" applyBorder="1"/>
    <xf numFmtId="0" fontId="36" fillId="0" borderId="114" xfId="0" applyFont="1" applyBorder="1" applyAlignment="1">
      <alignment horizontal="center"/>
    </xf>
    <xf numFmtId="43" fontId="36" fillId="0" borderId="114" xfId="13" applyFont="1" applyFill="1" applyBorder="1"/>
    <xf numFmtId="43" fontId="36" fillId="0" borderId="114" xfId="13" applyFont="1" applyBorder="1"/>
    <xf numFmtId="14" fontId="36" fillId="0" borderId="114" xfId="0" applyNumberFormat="1" applyFont="1" applyBorder="1" applyAlignment="1">
      <alignment horizontal="left" wrapText="1"/>
    </xf>
    <xf numFmtId="14" fontId="36" fillId="0" borderId="114" xfId="0" applyNumberFormat="1" applyFont="1" applyBorder="1" applyAlignment="1">
      <alignment horizontal="left"/>
    </xf>
    <xf numFmtId="14" fontId="36" fillId="0" borderId="114" xfId="0" applyNumberFormat="1" applyFont="1" applyFill="1" applyBorder="1" applyAlignment="1">
      <alignment horizontal="left"/>
    </xf>
    <xf numFmtId="0" fontId="125" fillId="0" borderId="114" xfId="0" applyFont="1" applyBorder="1"/>
    <xf numFmtId="173" fontId="36" fillId="0" borderId="114" xfId="0" applyNumberFormat="1" applyFont="1" applyFill="1" applyBorder="1" applyAlignment="1">
      <alignment wrapText="1"/>
    </xf>
    <xf numFmtId="0" fontId="36" fillId="0" borderId="114" xfId="0" applyFont="1" applyFill="1" applyBorder="1" applyAlignment="1"/>
    <xf numFmtId="173" fontId="36" fillId="0" borderId="114" xfId="0" applyNumberFormat="1" applyFont="1" applyFill="1" applyBorder="1" applyAlignment="1"/>
    <xf numFmtId="0" fontId="123" fillId="0" borderId="114" xfId="0" applyNumberFormat="1" applyFont="1" applyFill="1" applyBorder="1" applyAlignment="1">
      <alignment wrapText="1"/>
    </xf>
    <xf numFmtId="4" fontId="112" fillId="0" borderId="114" xfId="0" applyNumberFormat="1" applyFont="1" applyFill="1" applyBorder="1" applyAlignment="1"/>
    <xf numFmtId="49" fontId="36" fillId="0" borderId="114" xfId="0" applyNumberFormat="1" applyFont="1" applyFill="1" applyBorder="1" applyAlignment="1">
      <alignment horizontal="center"/>
    </xf>
    <xf numFmtId="14" fontId="126" fillId="0" borderId="114" xfId="0" applyNumberFormat="1" applyFont="1" applyBorder="1" applyAlignment="1">
      <alignment horizontal="center"/>
    </xf>
    <xf numFmtId="0" fontId="36" fillId="0" borderId="114" xfId="0" applyFont="1" applyFill="1" applyBorder="1" applyAlignment="1">
      <alignment horizontal="center" vertical="top" wrapText="1"/>
    </xf>
    <xf numFmtId="14" fontId="36" fillId="0" borderId="114" xfId="0" applyNumberFormat="1" applyFont="1" applyBorder="1" applyAlignment="1">
      <alignment horizontal="center" wrapText="1"/>
    </xf>
    <xf numFmtId="43" fontId="36" fillId="0" borderId="114" xfId="6" applyFont="1" applyBorder="1" applyAlignment="1">
      <alignment horizontal="left" wrapText="1"/>
    </xf>
    <xf numFmtId="0" fontId="36" fillId="0" borderId="114" xfId="0" applyFont="1" applyBorder="1" applyAlignment="1">
      <alignment horizontal="left" wrapText="1"/>
    </xf>
    <xf numFmtId="0" fontId="36" fillId="0" borderId="114" xfId="0" applyFont="1" applyBorder="1" applyAlignment="1">
      <alignment horizontal="left" vertical="top" wrapText="1"/>
    </xf>
    <xf numFmtId="14" fontId="126" fillId="0" borderId="114" xfId="0" applyNumberFormat="1" applyFont="1" applyFill="1" applyBorder="1" applyAlignment="1">
      <alignment horizontal="center"/>
    </xf>
    <xf numFmtId="0" fontId="36" fillId="0" borderId="114" xfId="0" applyFont="1" applyBorder="1" applyAlignment="1"/>
    <xf numFmtId="0" fontId="36" fillId="11" borderId="114" xfId="0" applyFont="1" applyFill="1" applyBorder="1" applyAlignment="1">
      <alignment horizontal="center"/>
    </xf>
    <xf numFmtId="14" fontId="126" fillId="11" borderId="114" xfId="0" applyNumberFormat="1" applyFont="1" applyFill="1" applyBorder="1" applyAlignment="1">
      <alignment horizontal="center"/>
    </xf>
    <xf numFmtId="173" fontId="36" fillId="11" borderId="114" xfId="0" applyNumberFormat="1" applyFont="1" applyFill="1" applyBorder="1" applyAlignment="1">
      <alignment wrapText="1"/>
    </xf>
    <xf numFmtId="43" fontId="36" fillId="11" borderId="114" xfId="6" applyFont="1" applyFill="1" applyBorder="1"/>
    <xf numFmtId="0" fontId="36" fillId="11" borderId="114" xfId="0" applyFont="1" applyFill="1" applyBorder="1"/>
    <xf numFmtId="0" fontId="36" fillId="11" borderId="114" xfId="0" applyFont="1" applyFill="1" applyBorder="1" applyAlignment="1">
      <alignment wrapText="1"/>
    </xf>
    <xf numFmtId="0" fontId="36" fillId="11" borderId="114" xfId="0" applyFont="1" applyFill="1" applyBorder="1" applyAlignment="1"/>
    <xf numFmtId="43" fontId="126" fillId="0" borderId="114" xfId="6" applyFont="1" applyBorder="1"/>
    <xf numFmtId="43" fontId="126" fillId="0" borderId="114" xfId="6" applyFont="1" applyBorder="1" applyAlignment="1">
      <alignment horizontal="left"/>
    </xf>
    <xf numFmtId="0" fontId="126" fillId="0" borderId="114" xfId="0" applyFont="1" applyBorder="1"/>
    <xf numFmtId="43" fontId="36" fillId="0" borderId="114" xfId="6" applyFont="1" applyFill="1" applyBorder="1" applyAlignment="1"/>
    <xf numFmtId="43" fontId="36" fillId="0" borderId="114" xfId="6" applyFont="1" applyBorder="1" applyAlignment="1"/>
    <xf numFmtId="43" fontId="126" fillId="0" borderId="114" xfId="6" applyFont="1" applyFill="1" applyBorder="1" applyAlignment="1"/>
    <xf numFmtId="0" fontId="126" fillId="0" borderId="114" xfId="0" applyFont="1" applyBorder="1" applyAlignment="1"/>
    <xf numFmtId="43" fontId="126" fillId="0" borderId="114" xfId="6" applyFont="1" applyBorder="1" applyAlignment="1"/>
    <xf numFmtId="49" fontId="99" fillId="0" borderId="114" xfId="0" applyNumberFormat="1" applyFont="1" applyBorder="1" applyAlignment="1">
      <alignment horizontal="center" wrapText="1"/>
    </xf>
    <xf numFmtId="43" fontId="36" fillId="0" borderId="114" xfId="6" applyFont="1" applyBorder="1" applyAlignment="1">
      <alignment wrapText="1"/>
    </xf>
    <xf numFmtId="0" fontId="126" fillId="0" borderId="114" xfId="0" applyFont="1" applyBorder="1" applyAlignment="1">
      <alignment wrapText="1"/>
    </xf>
    <xf numFmtId="4" fontId="112" fillId="2" borderId="114" xfId="0" applyNumberFormat="1" applyFont="1" applyFill="1" applyBorder="1" applyAlignment="1">
      <alignment wrapText="1"/>
    </xf>
    <xf numFmtId="43" fontId="126" fillId="0" borderId="114" xfId="6" applyFont="1" applyFill="1" applyBorder="1"/>
    <xf numFmtId="49" fontId="99" fillId="0" borderId="114" xfId="0" applyNumberFormat="1" applyFont="1" applyBorder="1" applyAlignment="1">
      <alignment horizontal="center" vertical="top" wrapText="1"/>
    </xf>
    <xf numFmtId="14" fontId="36" fillId="0" borderId="114" xfId="6" applyNumberFormat="1" applyFont="1" applyBorder="1" applyAlignment="1">
      <alignment horizontal="center"/>
    </xf>
    <xf numFmtId="43" fontId="36" fillId="0" borderId="114" xfId="0" applyNumberFormat="1" applyFont="1" applyFill="1" applyBorder="1"/>
    <xf numFmtId="0" fontId="111" fillId="19" borderId="114" xfId="0" applyFont="1" applyFill="1" applyBorder="1" applyAlignment="1"/>
    <xf numFmtId="173" fontId="112" fillId="19" borderId="114" xfId="0" applyNumberFormat="1" applyFont="1" applyFill="1" applyBorder="1"/>
    <xf numFmtId="4" fontId="111" fillId="19" borderId="114" xfId="6" applyNumberFormat="1" applyFont="1" applyFill="1" applyBorder="1"/>
    <xf numFmtId="4" fontId="127" fillId="19" borderId="114" xfId="6" applyNumberFormat="1" applyFont="1" applyFill="1" applyBorder="1"/>
    <xf numFmtId="0" fontId="112" fillId="19" borderId="114" xfId="0" applyFont="1" applyFill="1" applyBorder="1" applyAlignment="1">
      <alignment horizontal="left"/>
    </xf>
    <xf numFmtId="0" fontId="112" fillId="19" borderId="114" xfId="0" applyFont="1" applyFill="1" applyBorder="1" applyAlignment="1">
      <alignment wrapText="1"/>
    </xf>
    <xf numFmtId="0" fontId="112" fillId="19" borderId="114" xfId="0" applyFont="1" applyFill="1" applyBorder="1" applyAlignment="1">
      <alignment horizontal="center"/>
    </xf>
    <xf numFmtId="173" fontId="112" fillId="19" borderId="114" xfId="0" applyNumberFormat="1" applyFont="1" applyFill="1" applyBorder="1" applyAlignment="1">
      <alignment horizontal="center"/>
    </xf>
    <xf numFmtId="0" fontId="112" fillId="19" borderId="114" xfId="0" applyFont="1" applyFill="1" applyBorder="1" applyAlignment="1">
      <alignment horizontal="center" wrapText="1"/>
    </xf>
    <xf numFmtId="0" fontId="111" fillId="0" borderId="114" xfId="0" applyFont="1" applyFill="1" applyBorder="1" applyAlignment="1"/>
    <xf numFmtId="173" fontId="112" fillId="0" borderId="114" xfId="0" applyNumberFormat="1" applyFont="1" applyFill="1" applyBorder="1"/>
    <xf numFmtId="43" fontId="111" fillId="0" borderId="114" xfId="6" applyFont="1" applyFill="1" applyBorder="1"/>
    <xf numFmtId="0" fontId="112" fillId="0" borderId="114" xfId="0" applyFont="1" applyFill="1" applyBorder="1" applyAlignment="1">
      <alignment horizontal="left"/>
    </xf>
    <xf numFmtId="0" fontId="112" fillId="0" borderId="114" xfId="0" applyFont="1" applyFill="1" applyBorder="1" applyAlignment="1">
      <alignment wrapText="1"/>
    </xf>
    <xf numFmtId="0" fontId="112" fillId="0" borderId="114" xfId="0" applyFont="1" applyFill="1" applyBorder="1" applyAlignment="1">
      <alignment horizontal="center"/>
    </xf>
    <xf numFmtId="173" fontId="112" fillId="0" borderId="114" xfId="0" applyNumberFormat="1" applyFont="1" applyFill="1" applyBorder="1" applyAlignment="1">
      <alignment horizontal="center"/>
    </xf>
    <xf numFmtId="4" fontId="111" fillId="0" borderId="114" xfId="6" applyNumberFormat="1" applyFont="1" applyFill="1" applyBorder="1"/>
    <xf numFmtId="0" fontId="112" fillId="0" borderId="114" xfId="0" applyFont="1" applyFill="1" applyBorder="1" applyAlignment="1">
      <alignment horizontal="center" wrapText="1"/>
    </xf>
    <xf numFmtId="0" fontId="34" fillId="0" borderId="114" xfId="8" applyFont="1" applyFill="1" applyBorder="1" applyAlignment="1">
      <alignment horizontal="center" wrapText="1"/>
    </xf>
    <xf numFmtId="0" fontId="112" fillId="0" borderId="0" xfId="0" applyFont="1" applyFill="1" applyAlignment="1">
      <alignment horizontal="center"/>
    </xf>
    <xf numFmtId="173" fontId="111" fillId="0" borderId="0" xfId="0" applyNumberFormat="1" applyFont="1" applyFill="1"/>
    <xf numFmtId="0" fontId="33" fillId="0" borderId="0" xfId="0" applyFont="1" applyFill="1" applyBorder="1" applyAlignment="1">
      <alignment horizontal="center"/>
    </xf>
    <xf numFmtId="0" fontId="111" fillId="0" borderId="0" xfId="0" applyFont="1" applyFill="1"/>
    <xf numFmtId="0" fontId="112" fillId="0" borderId="0" xfId="0" applyFont="1" applyFill="1" applyAlignment="1">
      <alignment horizontal="left"/>
    </xf>
    <xf numFmtId="0" fontId="112" fillId="0" borderId="0" xfId="0" applyFont="1" applyFill="1" applyAlignment="1"/>
    <xf numFmtId="173" fontId="112" fillId="0" borderId="0" xfId="0" applyNumberFormat="1" applyFont="1" applyFill="1" applyAlignment="1">
      <alignment horizontal="center"/>
    </xf>
    <xf numFmtId="0" fontId="112" fillId="0" borderId="0" xfId="0" applyFont="1" applyFill="1" applyAlignment="1">
      <alignment horizontal="center" wrapText="1"/>
    </xf>
    <xf numFmtId="173" fontId="80" fillId="0" borderId="0" xfId="0" applyNumberFormat="1" applyFont="1" applyFill="1"/>
    <xf numFmtId="0" fontId="80" fillId="0" borderId="0" xfId="0" applyFont="1" applyFill="1" applyBorder="1" applyAlignment="1">
      <alignment horizontal="center"/>
    </xf>
    <xf numFmtId="173" fontId="80" fillId="0" borderId="0" xfId="0" applyNumberFormat="1" applyFont="1" applyFill="1" applyAlignment="1">
      <alignment vertical="top"/>
    </xf>
    <xf numFmtId="0" fontId="80" fillId="0" borderId="0" xfId="0" applyFont="1" applyFill="1" applyAlignment="1">
      <alignment vertical="top"/>
    </xf>
    <xf numFmtId="0" fontId="111" fillId="0" borderId="0" xfId="0" applyFont="1" applyFill="1" applyAlignment="1">
      <alignment horizontal="right" vertical="top"/>
    </xf>
    <xf numFmtId="0" fontId="80" fillId="0" borderId="0" xfId="0" applyFont="1" applyFill="1" applyAlignment="1">
      <alignment horizontal="center"/>
    </xf>
    <xf numFmtId="0" fontId="128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170" fontId="84" fillId="0" borderId="0" xfId="0" applyNumberFormat="1" applyFont="1" applyBorder="1" applyAlignment="1">
      <alignment horizontal="center"/>
    </xf>
    <xf numFmtId="0" fontId="128" fillId="0" borderId="0" xfId="0" applyFont="1" applyAlignment="1"/>
    <xf numFmtId="173" fontId="128" fillId="0" borderId="0" xfId="0" applyNumberFormat="1" applyFont="1" applyAlignment="1">
      <alignment horizontal="center"/>
    </xf>
    <xf numFmtId="0" fontId="128" fillId="0" borderId="0" xfId="0" applyFont="1" applyFill="1" applyBorder="1" applyAlignment="1">
      <alignment horizontal="center"/>
    </xf>
    <xf numFmtId="0" fontId="128" fillId="0" borderId="0" xfId="0" applyFont="1" applyBorder="1" applyAlignment="1">
      <alignment horizontal="center" wrapText="1"/>
    </xf>
    <xf numFmtId="0" fontId="128" fillId="0" borderId="0" xfId="0" applyFont="1" applyAlignment="1">
      <alignment horizontal="center"/>
    </xf>
    <xf numFmtId="49" fontId="51" fillId="2" borderId="114" xfId="1" applyNumberFormat="1" applyFont="1" applyFill="1" applyBorder="1" applyAlignment="1">
      <alignment vertical="top" wrapText="1"/>
    </xf>
    <xf numFmtId="4" fontId="47" fillId="2" borderId="114" xfId="1" applyNumberFormat="1" applyFont="1" applyFill="1" applyBorder="1"/>
    <xf numFmtId="1" fontId="13" fillId="0" borderId="121" xfId="1" applyNumberFormat="1" applyFont="1" applyFill="1" applyBorder="1" applyAlignment="1">
      <alignment horizontal="center" vertical="top"/>
    </xf>
    <xf numFmtId="49" fontId="15" fillId="0" borderId="114" xfId="8" applyNumberFormat="1" applyFont="1" applyFill="1" applyBorder="1" applyAlignment="1">
      <alignment horizontal="center" vertical="top" wrapText="1"/>
    </xf>
    <xf numFmtId="49" fontId="15" fillId="0" borderId="114" xfId="1" applyNumberFormat="1" applyFont="1" applyFill="1" applyBorder="1" applyAlignment="1">
      <alignment horizontal="center" vertical="top" wrapText="1"/>
    </xf>
    <xf numFmtId="4" fontId="15" fillId="0" borderId="121" xfId="8" applyNumberFormat="1" applyFont="1" applyFill="1" applyBorder="1" applyAlignment="1">
      <alignment horizontal="center"/>
    </xf>
    <xf numFmtId="4" fontId="15" fillId="0" borderId="121" xfId="8" applyNumberFormat="1" applyFont="1" applyFill="1" applyBorder="1" applyAlignment="1">
      <alignment horizontal="center" vertical="top" wrapText="1"/>
    </xf>
    <xf numFmtId="49" fontId="15" fillId="0" borderId="121" xfId="8" applyNumberFormat="1" applyFont="1" applyFill="1" applyBorder="1" applyAlignment="1">
      <alignment horizontal="center" vertical="top" wrapText="1"/>
    </xf>
    <xf numFmtId="0" fontId="2" fillId="0" borderId="40" xfId="1" applyFont="1" applyBorder="1" applyAlignment="1">
      <alignment horizontal="center" vertical="top"/>
    </xf>
    <xf numFmtId="49" fontId="15" fillId="0" borderId="116" xfId="8" applyNumberFormat="1" applyFont="1" applyFill="1" applyBorder="1" applyAlignment="1">
      <alignment horizontal="left" wrapText="1"/>
    </xf>
    <xf numFmtId="0" fontId="2" fillId="0" borderId="41" xfId="1" applyFont="1" applyBorder="1" applyAlignment="1">
      <alignment horizontal="center" vertical="top"/>
    </xf>
    <xf numFmtId="0" fontId="2" fillId="0" borderId="0" xfId="1" applyFont="1" applyAlignment="1">
      <alignment horizontal="center" vertical="top"/>
    </xf>
    <xf numFmtId="4" fontId="15" fillId="0" borderId="121" xfId="8" applyNumberFormat="1" applyFont="1" applyFill="1" applyBorder="1" applyAlignment="1">
      <alignment horizontal="center" vertical="top"/>
    </xf>
    <xf numFmtId="4" fontId="2" fillId="2" borderId="114" xfId="9" applyNumberFormat="1" applyFont="1" applyFill="1" applyBorder="1" applyAlignment="1">
      <alignment wrapText="1"/>
    </xf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14" fontId="0" fillId="0" borderId="0" xfId="0" applyNumberFormat="1"/>
    <xf numFmtId="0" fontId="0" fillId="2" borderId="0" xfId="0" applyFill="1" applyAlignment="1">
      <alignment horizontal="center"/>
    </xf>
    <xf numFmtId="0" fontId="80" fillId="2" borderId="0" xfId="0" applyFont="1" applyFill="1" applyAlignment="1">
      <alignment horizontal="center"/>
    </xf>
    <xf numFmtId="0" fontId="86" fillId="0" borderId="114" xfId="0" applyFont="1" applyBorder="1" applyAlignment="1">
      <alignment vertical="center" wrapText="1"/>
    </xf>
    <xf numFmtId="4" fontId="81" fillId="2" borderId="114" xfId="0" applyNumberFormat="1" applyFont="1" applyFill="1" applyBorder="1"/>
    <xf numFmtId="43" fontId="2" fillId="2" borderId="114" xfId="22" applyNumberFormat="1" applyFont="1" applyFill="1" applyBorder="1"/>
    <xf numFmtId="4" fontId="51" fillId="2" borderId="114" xfId="1" applyNumberFormat="1" applyFont="1" applyFill="1" applyBorder="1"/>
    <xf numFmtId="0" fontId="2" fillId="0" borderId="114" xfId="1" applyFont="1" applyBorder="1"/>
    <xf numFmtId="0" fontId="2" fillId="0" borderId="114" xfId="1" applyFont="1" applyBorder="1" applyAlignment="1">
      <alignment horizontal="center"/>
    </xf>
    <xf numFmtId="0" fontId="3" fillId="4" borderId="114" xfId="1" applyFont="1" applyFill="1" applyBorder="1" applyAlignment="1">
      <alignment horizontal="right"/>
    </xf>
    <xf numFmtId="4" fontId="13" fillId="2" borderId="114" xfId="1" applyNumberFormat="1" applyFont="1" applyFill="1" applyBorder="1"/>
    <xf numFmtId="4" fontId="88" fillId="2" borderId="114" xfId="1" applyNumberFormat="1" applyFont="1" applyFill="1" applyBorder="1"/>
    <xf numFmtId="0" fontId="21" fillId="4" borderId="0" xfId="1" applyFont="1" applyFill="1" applyBorder="1" applyAlignment="1">
      <alignment horizontal="right"/>
    </xf>
    <xf numFmtId="0" fontId="16" fillId="4" borderId="40" xfId="1" applyFont="1" applyFill="1" applyBorder="1" applyAlignment="1" applyProtection="1">
      <alignment horizontal="center"/>
    </xf>
    <xf numFmtId="0" fontId="16" fillId="4" borderId="0" xfId="1" applyFont="1" applyFill="1" applyBorder="1" applyAlignment="1" applyProtection="1">
      <alignment horizontal="center"/>
    </xf>
    <xf numFmtId="0" fontId="16" fillId="4" borderId="41" xfId="1" applyFont="1" applyFill="1" applyBorder="1" applyAlignment="1" applyProtection="1">
      <alignment horizontal="center"/>
    </xf>
    <xf numFmtId="170" fontId="23" fillId="0" borderId="25" xfId="3" applyNumberFormat="1" applyFont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6" fillId="0" borderId="0" xfId="1" applyFont="1" applyBorder="1" applyAlignment="1">
      <alignment horizontal="left"/>
    </xf>
    <xf numFmtId="0" fontId="21" fillId="0" borderId="0" xfId="1" applyFont="1" applyBorder="1" applyAlignment="1" applyProtection="1">
      <alignment horizontal="center"/>
    </xf>
    <xf numFmtId="0" fontId="21" fillId="0" borderId="25" xfId="1" applyFont="1" applyBorder="1" applyAlignment="1" applyProtection="1">
      <alignment horizontal="center"/>
    </xf>
    <xf numFmtId="0" fontId="21" fillId="0" borderId="0" xfId="1" applyFont="1" applyBorder="1" applyAlignment="1">
      <alignment horizontal="center"/>
    </xf>
    <xf numFmtId="0" fontId="15" fillId="0" borderId="25" xfId="1" applyFont="1" applyBorder="1" applyAlignment="1" applyProtection="1">
      <alignment horizontal="left"/>
    </xf>
    <xf numFmtId="0" fontId="16" fillId="0" borderId="0" xfId="1" applyFont="1" applyBorder="1" applyAlignment="1">
      <alignment horizontal="center" vertical="center"/>
    </xf>
    <xf numFmtId="43" fontId="3" fillId="0" borderId="0" xfId="2" applyFont="1" applyFill="1" applyBorder="1" applyAlignment="1">
      <alignment horizontal="right"/>
    </xf>
    <xf numFmtId="43" fontId="3" fillId="0" borderId="41" xfId="2" applyFont="1" applyFill="1" applyBorder="1" applyAlignment="1">
      <alignment horizontal="right"/>
    </xf>
    <xf numFmtId="0" fontId="21" fillId="0" borderId="25" xfId="1" applyFont="1" applyBorder="1" applyAlignment="1" applyProtection="1">
      <alignment horizontal="left"/>
    </xf>
    <xf numFmtId="0" fontId="8" fillId="4" borderId="40" xfId="1" applyFont="1" applyFill="1" applyBorder="1" applyAlignment="1" applyProtection="1">
      <alignment horizontal="center"/>
    </xf>
    <xf numFmtId="0" fontId="8" fillId="4" borderId="0" xfId="1" applyFont="1" applyFill="1" applyBorder="1" applyAlignment="1" applyProtection="1">
      <alignment horizontal="center"/>
    </xf>
    <xf numFmtId="0" fontId="8" fillId="4" borderId="41" xfId="1" applyFont="1" applyFill="1" applyBorder="1" applyAlignment="1" applyProtection="1">
      <alignment horizontal="center"/>
    </xf>
    <xf numFmtId="0" fontId="21" fillId="4" borderId="40" xfId="1" applyFont="1" applyFill="1" applyBorder="1" applyAlignment="1">
      <alignment horizontal="center"/>
    </xf>
    <xf numFmtId="0" fontId="21" fillId="4" borderId="0" xfId="1" applyFont="1" applyFill="1" applyBorder="1" applyAlignment="1">
      <alignment horizontal="center"/>
    </xf>
    <xf numFmtId="0" fontId="21" fillId="4" borderId="41" xfId="1" applyFont="1" applyFill="1" applyBorder="1" applyAlignment="1">
      <alignment horizontal="center"/>
    </xf>
    <xf numFmtId="0" fontId="3" fillId="0" borderId="25" xfId="1" applyFont="1" applyBorder="1" applyAlignment="1" applyProtection="1">
      <alignment horizontal="left"/>
      <protection locked="0"/>
    </xf>
    <xf numFmtId="0" fontId="21" fillId="0" borderId="0" xfId="1" applyFont="1" applyBorder="1" applyAlignment="1">
      <alignment horizontal="right"/>
    </xf>
    <xf numFmtId="0" fontId="111" fillId="2" borderId="0" xfId="0" applyFont="1" applyFill="1" applyAlignment="1">
      <alignment horizontal="center"/>
    </xf>
    <xf numFmtId="0" fontId="110" fillId="2" borderId="0" xfId="0" applyFont="1" applyFill="1" applyAlignment="1">
      <alignment horizontal="center"/>
    </xf>
    <xf numFmtId="0" fontId="106" fillId="2" borderId="0" xfId="0" applyFont="1" applyFill="1" applyAlignment="1">
      <alignment horizontal="center"/>
    </xf>
    <xf numFmtId="0" fontId="1" fillId="2" borderId="119" xfId="1" applyFont="1" applyFill="1" applyBorder="1" applyAlignment="1">
      <alignment horizontal="center" vertical="center" wrapText="1"/>
    </xf>
    <xf numFmtId="0" fontId="1" fillId="2" borderId="115" xfId="1" applyFont="1" applyFill="1" applyBorder="1" applyAlignment="1">
      <alignment horizontal="center" vertical="center" wrapText="1"/>
    </xf>
    <xf numFmtId="43" fontId="105" fillId="2" borderId="119" xfId="6" applyFont="1" applyFill="1" applyBorder="1" applyAlignment="1">
      <alignment horizontal="center" vertical="center"/>
    </xf>
    <xf numFmtId="43" fontId="105" fillId="2" borderId="115" xfId="6" applyFont="1" applyFill="1" applyBorder="1" applyAlignment="1">
      <alignment horizontal="center" vertical="center"/>
    </xf>
    <xf numFmtId="0" fontId="81" fillId="2" borderId="0" xfId="0" applyFont="1" applyFill="1" applyAlignment="1">
      <alignment horizontal="left"/>
    </xf>
    <xf numFmtId="0" fontId="115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109" fillId="2" borderId="0" xfId="1" applyFont="1" applyFill="1" applyAlignment="1">
      <alignment horizontal="center"/>
    </xf>
    <xf numFmtId="0" fontId="110" fillId="2" borderId="0" xfId="1" applyFont="1" applyFill="1" applyAlignment="1">
      <alignment horizontal="center" wrapText="1"/>
    </xf>
    <xf numFmtId="0" fontId="83" fillId="2" borderId="0" xfId="1" applyFont="1" applyFill="1" applyAlignment="1">
      <alignment horizontal="center"/>
    </xf>
    <xf numFmtId="0" fontId="106" fillId="2" borderId="114" xfId="1" applyFont="1" applyFill="1" applyBorder="1" applyAlignment="1">
      <alignment horizontal="center"/>
    </xf>
    <xf numFmtId="0" fontId="1" fillId="2" borderId="119" xfId="1" applyFont="1" applyFill="1" applyBorder="1" applyAlignment="1">
      <alignment horizontal="center"/>
    </xf>
    <xf numFmtId="0" fontId="1" fillId="2" borderId="120" xfId="1" applyFont="1" applyFill="1" applyBorder="1" applyAlignment="1">
      <alignment horizontal="center"/>
    </xf>
    <xf numFmtId="0" fontId="1" fillId="2" borderId="115" xfId="1" applyFont="1" applyFill="1" applyBorder="1" applyAlignment="1">
      <alignment horizontal="center"/>
    </xf>
    <xf numFmtId="0" fontId="117" fillId="2" borderId="119" xfId="0" applyFont="1" applyFill="1" applyBorder="1" applyAlignment="1">
      <alignment horizontal="right"/>
    </xf>
    <xf numFmtId="0" fontId="117" fillId="2" borderId="115" xfId="0" applyFont="1" applyFill="1" applyBorder="1" applyAlignment="1">
      <alignment horizontal="right"/>
    </xf>
    <xf numFmtId="43" fontId="117" fillId="2" borderId="119" xfId="0" applyNumberFormat="1" applyFont="1" applyFill="1" applyBorder="1" applyAlignment="1">
      <alignment horizontal="center"/>
    </xf>
    <xf numFmtId="43" fontId="117" fillId="2" borderId="115" xfId="0" applyNumberFormat="1" applyFont="1" applyFill="1" applyBorder="1" applyAlignment="1">
      <alignment horizontal="center"/>
    </xf>
    <xf numFmtId="0" fontId="110" fillId="2" borderId="0" xfId="1" applyFont="1" applyFill="1" applyAlignment="1">
      <alignment horizontal="center"/>
    </xf>
    <xf numFmtId="0" fontId="111" fillId="2" borderId="0" xfId="1" applyFont="1" applyFill="1" applyAlignment="1">
      <alignment horizontal="center"/>
    </xf>
    <xf numFmtId="0" fontId="105" fillId="2" borderId="0" xfId="1" applyFont="1" applyFill="1" applyAlignment="1">
      <alignment horizontal="center"/>
    </xf>
    <xf numFmtId="0" fontId="97" fillId="2" borderId="121" xfId="1" applyFont="1" applyFill="1" applyBorder="1" applyAlignment="1">
      <alignment horizontal="center"/>
    </xf>
    <xf numFmtId="0" fontId="110" fillId="2" borderId="0" xfId="20" applyFont="1" applyFill="1" applyAlignment="1">
      <alignment horizontal="center"/>
    </xf>
    <xf numFmtId="0" fontId="86" fillId="2" borderId="114" xfId="0" applyFont="1" applyFill="1" applyBorder="1" applyAlignment="1">
      <alignment horizontal="center"/>
    </xf>
    <xf numFmtId="0" fontId="111" fillId="2" borderId="0" xfId="20" applyFont="1" applyFill="1" applyAlignment="1">
      <alignment horizontal="center"/>
    </xf>
    <xf numFmtId="0" fontId="97" fillId="2" borderId="115" xfId="1" applyFont="1" applyFill="1" applyBorder="1" applyAlignment="1">
      <alignment horizontal="center"/>
    </xf>
    <xf numFmtId="0" fontId="97" fillId="2" borderId="114" xfId="1" applyFont="1" applyFill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21" fillId="0" borderId="117" xfId="1" applyFont="1" applyBorder="1" applyAlignment="1">
      <alignment horizontal="center"/>
    </xf>
    <xf numFmtId="0" fontId="21" fillId="0" borderId="25" xfId="1" applyFont="1" applyBorder="1" applyAlignment="1">
      <alignment horizontal="center"/>
    </xf>
    <xf numFmtId="0" fontId="13" fillId="0" borderId="25" xfId="1" applyFont="1" applyBorder="1" applyAlignment="1">
      <alignment horizontal="center"/>
    </xf>
    <xf numFmtId="0" fontId="20" fillId="0" borderId="116" xfId="1" applyFont="1" applyBorder="1" applyAlignment="1">
      <alignment horizontal="left" vertical="top"/>
    </xf>
    <xf numFmtId="0" fontId="20" fillId="0" borderId="117" xfId="1" applyFont="1" applyBorder="1" applyAlignment="1">
      <alignment horizontal="left" vertical="top"/>
    </xf>
    <xf numFmtId="0" fontId="20" fillId="0" borderId="118" xfId="1" applyFont="1" applyBorder="1" applyAlignment="1">
      <alignment horizontal="left" vertical="top"/>
    </xf>
    <xf numFmtId="0" fontId="20" fillId="0" borderId="15" xfId="1" applyFont="1" applyBorder="1" applyAlignment="1">
      <alignment horizontal="left" vertical="top"/>
    </xf>
    <xf numFmtId="0" fontId="20" fillId="0" borderId="25" xfId="1" applyFont="1" applyBorder="1" applyAlignment="1">
      <alignment horizontal="left" vertical="top"/>
    </xf>
    <xf numFmtId="0" fontId="20" fillId="0" borderId="16" xfId="1" applyFont="1" applyBorder="1" applyAlignment="1">
      <alignment horizontal="left" vertical="top"/>
    </xf>
    <xf numFmtId="0" fontId="2" fillId="0" borderId="95" xfId="1" applyFont="1" applyBorder="1" applyAlignment="1" applyProtection="1">
      <alignment horizontal="center"/>
      <protection locked="0"/>
    </xf>
    <xf numFmtId="0" fontId="2" fillId="0" borderId="31" xfId="1" applyFont="1" applyBorder="1" applyAlignment="1" applyProtection="1">
      <alignment horizontal="center"/>
      <protection locked="0"/>
    </xf>
    <xf numFmtId="0" fontId="2" fillId="0" borderId="31" xfId="1" applyFont="1" applyBorder="1" applyAlignment="1" applyProtection="1">
      <alignment horizontal="center" wrapText="1"/>
      <protection locked="0"/>
    </xf>
    <xf numFmtId="0" fontId="20" fillId="0" borderId="0" xfId="1" applyFont="1" applyFill="1" applyBorder="1" applyAlignment="1">
      <alignment horizontal="right"/>
    </xf>
    <xf numFmtId="0" fontId="20" fillId="0" borderId="41" xfId="1" applyFont="1" applyFill="1" applyBorder="1" applyAlignment="1">
      <alignment horizontal="right"/>
    </xf>
    <xf numFmtId="0" fontId="3" fillId="11" borderId="13" xfId="1" applyFont="1" applyFill="1" applyBorder="1" applyAlignment="1">
      <alignment horizontal="center" vertical="center"/>
    </xf>
    <xf numFmtId="0" fontId="3" fillId="11" borderId="13" xfId="1" applyFont="1" applyFill="1" applyBorder="1" applyAlignment="1">
      <alignment horizontal="center" vertical="center" wrapText="1"/>
    </xf>
    <xf numFmtId="0" fontId="3" fillId="11" borderId="119" xfId="1" applyFont="1" applyFill="1" applyBorder="1" applyAlignment="1">
      <alignment horizontal="center" vertical="center"/>
    </xf>
    <xf numFmtId="0" fontId="3" fillId="11" borderId="115" xfId="1" applyFont="1" applyFill="1" applyBorder="1" applyAlignment="1">
      <alignment horizontal="center" vertical="center"/>
    </xf>
    <xf numFmtId="0" fontId="3" fillId="11" borderId="120" xfId="1" applyFont="1" applyFill="1" applyBorder="1" applyAlignment="1">
      <alignment horizontal="center" vertical="center"/>
    </xf>
    <xf numFmtId="0" fontId="3" fillId="0" borderId="40" xfId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2" fillId="0" borderId="119" xfId="1" applyFont="1" applyBorder="1" applyAlignment="1">
      <alignment horizontal="center"/>
    </xf>
    <xf numFmtId="0" fontId="2" fillId="0" borderId="120" xfId="1" applyFont="1" applyBorder="1" applyAlignment="1">
      <alignment horizontal="center"/>
    </xf>
    <xf numFmtId="0" fontId="2" fillId="0" borderId="115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43" fontId="2" fillId="0" borderId="20" xfId="2" applyFont="1" applyBorder="1" applyAlignment="1" applyProtection="1">
      <alignment horizontal="center"/>
      <protection locked="0"/>
    </xf>
    <xf numFmtId="43" fontId="2" fillId="0" borderId="27" xfId="2" applyFont="1" applyBorder="1" applyAlignment="1" applyProtection="1">
      <alignment horizontal="center"/>
      <protection locked="0"/>
    </xf>
    <xf numFmtId="43" fontId="2" fillId="0" borderId="21" xfId="2" applyFont="1" applyBorder="1" applyAlignment="1" applyProtection="1">
      <alignment horizontal="center"/>
      <protection locked="0"/>
    </xf>
    <xf numFmtId="0" fontId="8" fillId="0" borderId="4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41" xfId="1" applyFont="1" applyBorder="1" applyAlignment="1">
      <alignment horizontal="center"/>
    </xf>
    <xf numFmtId="0" fontId="23" fillId="0" borderId="40" xfId="1" applyFont="1" applyBorder="1" applyAlignment="1">
      <alignment horizontal="center"/>
    </xf>
    <xf numFmtId="0" fontId="23" fillId="0" borderId="0" xfId="1" applyFont="1" applyBorder="1" applyAlignment="1">
      <alignment horizontal="center"/>
    </xf>
    <xf numFmtId="0" fontId="23" fillId="0" borderId="41" xfId="1" applyFont="1" applyBorder="1" applyAlignment="1">
      <alignment horizontal="center"/>
    </xf>
    <xf numFmtId="0" fontId="2" fillId="0" borderId="119" xfId="1" applyFont="1" applyBorder="1" applyAlignment="1" applyProtection="1">
      <alignment horizontal="left"/>
      <protection locked="0"/>
    </xf>
    <xf numFmtId="0" fontId="2" fillId="0" borderId="115" xfId="1" applyFont="1" applyBorder="1" applyAlignment="1" applyProtection="1">
      <alignment horizontal="left"/>
      <protection locked="0"/>
    </xf>
    <xf numFmtId="0" fontId="21" fillId="0" borderId="40" xfId="1" applyFont="1" applyBorder="1" applyAlignment="1">
      <alignment horizontal="center"/>
    </xf>
    <xf numFmtId="0" fontId="21" fillId="0" borderId="41" xfId="1" applyFont="1" applyBorder="1" applyAlignment="1">
      <alignment horizontal="center"/>
    </xf>
    <xf numFmtId="0" fontId="2" fillId="0" borderId="96" xfId="1" applyFont="1" applyBorder="1" applyAlignment="1" applyProtection="1">
      <alignment horizontal="center"/>
      <protection locked="0"/>
    </xf>
    <xf numFmtId="0" fontId="2" fillId="0" borderId="97" xfId="1" applyFont="1" applyBorder="1" applyAlignment="1" applyProtection="1">
      <alignment horizontal="center"/>
      <protection locked="0"/>
    </xf>
    <xf numFmtId="0" fontId="2" fillId="0" borderId="97" xfId="1" applyFont="1" applyBorder="1" applyAlignment="1" applyProtection="1">
      <alignment horizontal="center" wrapText="1"/>
      <protection locked="0"/>
    </xf>
    <xf numFmtId="0" fontId="3" fillId="11" borderId="13" xfId="0" applyFont="1" applyFill="1" applyBorder="1" applyAlignment="1">
      <alignment horizontal="center" vertical="justify"/>
    </xf>
    <xf numFmtId="0" fontId="21" fillId="2" borderId="25" xfId="11" applyFont="1" applyFill="1" applyBorder="1" applyAlignment="1">
      <alignment horizontal="center"/>
    </xf>
    <xf numFmtId="0" fontId="21" fillId="2" borderId="25" xfId="3" applyFont="1" applyFill="1" applyBorder="1" applyAlignment="1">
      <alignment horizontal="center"/>
    </xf>
    <xf numFmtId="0" fontId="21" fillId="2" borderId="117" xfId="11" applyFont="1" applyFill="1" applyBorder="1" applyAlignment="1">
      <alignment horizontal="center"/>
    </xf>
    <xf numFmtId="171" fontId="11" fillId="0" borderId="117" xfId="0" applyNumberFormat="1" applyFont="1" applyBorder="1" applyAlignment="1">
      <alignment horizontal="center"/>
    </xf>
    <xf numFmtId="0" fontId="8" fillId="4" borderId="40" xfId="11" applyFont="1" applyFill="1" applyBorder="1" applyAlignment="1">
      <alignment horizontal="center"/>
    </xf>
    <xf numFmtId="0" fontId="8" fillId="4" borderId="0" xfId="11" applyFont="1" applyFill="1" applyBorder="1" applyAlignment="1">
      <alignment horizontal="center"/>
    </xf>
    <xf numFmtId="0" fontId="8" fillId="4" borderId="41" xfId="11" applyFont="1" applyFill="1" applyBorder="1" applyAlignment="1">
      <alignment horizontal="center"/>
    </xf>
    <xf numFmtId="0" fontId="23" fillId="4" borderId="40" xfId="11" applyFont="1" applyFill="1" applyBorder="1" applyAlignment="1">
      <alignment horizontal="center"/>
    </xf>
    <xf numFmtId="0" fontId="23" fillId="4" borderId="0" xfId="11" applyFont="1" applyFill="1" applyBorder="1" applyAlignment="1">
      <alignment horizontal="center"/>
    </xf>
    <xf numFmtId="0" fontId="23" fillId="4" borderId="41" xfId="11" applyFont="1" applyFill="1" applyBorder="1" applyAlignment="1">
      <alignment horizontal="center"/>
    </xf>
    <xf numFmtId="166" fontId="15" fillId="4" borderId="86" xfId="11" applyNumberFormat="1" applyFont="1" applyFill="1" applyBorder="1" applyAlignment="1">
      <alignment horizontal="center"/>
    </xf>
    <xf numFmtId="166" fontId="15" fillId="4" borderId="82" xfId="11" applyNumberFormat="1" applyFont="1" applyFill="1" applyBorder="1" applyAlignment="1">
      <alignment horizontal="center"/>
    </xf>
    <xf numFmtId="166" fontId="15" fillId="4" borderId="88" xfId="11" applyNumberFormat="1" applyFont="1" applyFill="1" applyBorder="1" applyAlignment="1">
      <alignment horizontal="center"/>
    </xf>
    <xf numFmtId="0" fontId="13" fillId="16" borderId="89" xfId="11" applyFont="1" applyFill="1" applyBorder="1" applyAlignment="1">
      <alignment horizontal="center" vertical="center" wrapText="1"/>
    </xf>
    <xf numFmtId="0" fontId="13" fillId="16" borderId="90" xfId="11" applyFont="1" applyFill="1" applyBorder="1" applyAlignment="1">
      <alignment horizontal="center" vertical="center" wrapText="1"/>
    </xf>
    <xf numFmtId="0" fontId="13" fillId="16" borderId="91" xfId="11" applyFont="1" applyFill="1" applyBorder="1" applyAlignment="1">
      <alignment horizontal="center" vertical="center" wrapText="1"/>
    </xf>
    <xf numFmtId="166" fontId="15" fillId="4" borderId="119" xfId="11" applyNumberFormat="1" applyFont="1" applyFill="1" applyBorder="1" applyAlignment="1">
      <alignment horizontal="center"/>
    </xf>
    <xf numFmtId="166" fontId="15" fillId="4" borderId="120" xfId="11" applyNumberFormat="1" applyFont="1" applyFill="1" applyBorder="1" applyAlignment="1">
      <alignment horizontal="center"/>
    </xf>
    <xf numFmtId="166" fontId="15" fillId="4" borderId="115" xfId="11" applyNumberFormat="1" applyFont="1" applyFill="1" applyBorder="1" applyAlignment="1">
      <alignment horizontal="center"/>
    </xf>
    <xf numFmtId="0" fontId="3" fillId="11" borderId="41" xfId="11" applyFont="1" applyFill="1" applyBorder="1" applyAlignment="1">
      <alignment horizontal="center" vertical="center" wrapText="1"/>
    </xf>
    <xf numFmtId="0" fontId="3" fillId="11" borderId="16" xfId="11" applyFont="1" applyFill="1" applyBorder="1" applyAlignment="1">
      <alignment horizontal="center" vertical="center" wrapText="1"/>
    </xf>
    <xf numFmtId="0" fontId="3" fillId="11" borderId="121" xfId="11" applyFont="1" applyFill="1" applyBorder="1" applyAlignment="1">
      <alignment horizontal="center" vertical="center" wrapText="1"/>
    </xf>
    <xf numFmtId="0" fontId="3" fillId="11" borderId="14" xfId="11" applyFont="1" applyFill="1" applyBorder="1" applyAlignment="1">
      <alignment horizontal="center" vertical="center" wrapText="1"/>
    </xf>
    <xf numFmtId="0" fontId="13" fillId="11" borderId="78" xfId="11" applyFont="1" applyFill="1" applyBorder="1" applyAlignment="1">
      <alignment horizontal="center"/>
    </xf>
    <xf numFmtId="0" fontId="13" fillId="11" borderId="77" xfId="11" applyFont="1" applyFill="1" applyBorder="1" applyAlignment="1">
      <alignment horizontal="center"/>
    </xf>
    <xf numFmtId="0" fontId="13" fillId="11" borderId="10" xfId="11" applyFont="1" applyFill="1" applyBorder="1" applyAlignment="1">
      <alignment horizontal="center"/>
    </xf>
    <xf numFmtId="166" fontId="15" fillId="0" borderId="119" xfId="11" applyNumberFormat="1" applyFont="1" applyFill="1" applyBorder="1" applyAlignment="1">
      <alignment horizontal="center"/>
    </xf>
    <xf numFmtId="166" fontId="15" fillId="0" borderId="120" xfId="11" applyNumberFormat="1" applyFont="1" applyFill="1" applyBorder="1" applyAlignment="1">
      <alignment horizontal="center"/>
    </xf>
    <xf numFmtId="166" fontId="15" fillId="0" borderId="115" xfId="11" applyNumberFormat="1" applyFont="1" applyFill="1" applyBorder="1" applyAlignment="1">
      <alignment horizontal="center"/>
    </xf>
    <xf numFmtId="0" fontId="3" fillId="11" borderId="15" xfId="11" applyFont="1" applyFill="1" applyBorder="1" applyAlignment="1">
      <alignment horizontal="center" vertical="center" wrapText="1"/>
    </xf>
    <xf numFmtId="0" fontId="3" fillId="11" borderId="18" xfId="11" applyFont="1" applyFill="1" applyBorder="1" applyAlignment="1">
      <alignment horizontal="center" vertical="center" wrapText="1"/>
    </xf>
    <xf numFmtId="0" fontId="7" fillId="4" borderId="0" xfId="11" applyFont="1" applyFill="1" applyBorder="1" applyAlignment="1" applyProtection="1">
      <alignment horizontal="right"/>
      <protection locked="0"/>
    </xf>
    <xf numFmtId="0" fontId="12" fillId="4" borderId="0" xfId="11" applyFont="1" applyFill="1" applyBorder="1" applyAlignment="1">
      <alignment horizontal="center" vertical="center" wrapText="1"/>
    </xf>
    <xf numFmtId="0" fontId="13" fillId="11" borderId="51" xfId="11" applyFont="1" applyFill="1" applyBorder="1" applyAlignment="1">
      <alignment horizontal="center"/>
    </xf>
    <xf numFmtId="0" fontId="15" fillId="11" borderId="35" xfId="11" applyFont="1" applyFill="1" applyBorder="1"/>
    <xf numFmtId="0" fontId="15" fillId="11" borderId="77" xfId="11" applyFont="1" applyFill="1" applyBorder="1"/>
    <xf numFmtId="0" fontId="13" fillId="11" borderId="35" xfId="11" applyFont="1" applyFill="1" applyBorder="1" applyAlignment="1">
      <alignment horizontal="center"/>
    </xf>
    <xf numFmtId="0" fontId="13" fillId="4" borderId="40" xfId="11" applyFont="1" applyFill="1" applyBorder="1" applyAlignment="1">
      <alignment horizontal="center" vertical="center" wrapText="1"/>
    </xf>
    <xf numFmtId="0" fontId="3" fillId="4" borderId="78" xfId="11" applyFont="1" applyFill="1" applyBorder="1" applyAlignment="1">
      <alignment horizontal="left"/>
    </xf>
    <xf numFmtId="0" fontId="3" fillId="4" borderId="35" xfId="11" applyFont="1" applyFill="1" applyBorder="1" applyAlignment="1">
      <alignment horizontal="left"/>
    </xf>
    <xf numFmtId="0" fontId="3" fillId="4" borderId="10" xfId="11" applyFont="1" applyFill="1" applyBorder="1" applyAlignment="1">
      <alignment horizontal="left"/>
    </xf>
    <xf numFmtId="0" fontId="12" fillId="11" borderId="51" xfId="11" applyFont="1" applyFill="1" applyBorder="1" applyAlignment="1">
      <alignment horizontal="right"/>
    </xf>
    <xf numFmtId="0" fontId="12" fillId="11" borderId="35" xfId="11" applyFont="1" applyFill="1" applyBorder="1" applyAlignment="1">
      <alignment horizontal="right"/>
    </xf>
    <xf numFmtId="0" fontId="12" fillId="11" borderId="77" xfId="11" applyFont="1" applyFill="1" applyBorder="1" applyAlignment="1">
      <alignment horizontal="right"/>
    </xf>
    <xf numFmtId="0" fontId="12" fillId="11" borderId="50" xfId="11" applyFont="1" applyFill="1" applyBorder="1" applyAlignment="1">
      <alignment horizontal="right"/>
    </xf>
    <xf numFmtId="0" fontId="12" fillId="11" borderId="120" xfId="11" applyFont="1" applyFill="1" applyBorder="1" applyAlignment="1">
      <alignment horizontal="right"/>
    </xf>
    <xf numFmtId="0" fontId="12" fillId="11" borderId="115" xfId="11" applyFont="1" applyFill="1" applyBorder="1" applyAlignment="1">
      <alignment horizontal="right"/>
    </xf>
    <xf numFmtId="0" fontId="12" fillId="11" borderId="127" xfId="11" applyFont="1" applyFill="1" applyBorder="1" applyAlignment="1">
      <alignment horizontal="right"/>
    </xf>
    <xf numFmtId="0" fontId="12" fillId="11" borderId="82" xfId="11" applyFont="1" applyFill="1" applyBorder="1" applyAlignment="1">
      <alignment horizontal="right"/>
    </xf>
    <xf numFmtId="0" fontId="12" fillId="11" borderId="88" xfId="11" applyFont="1" applyFill="1" applyBorder="1" applyAlignment="1">
      <alignment horizontal="right"/>
    </xf>
    <xf numFmtId="0" fontId="3" fillId="4" borderId="119" xfId="11" applyFont="1" applyFill="1" applyBorder="1" applyAlignment="1">
      <alignment horizontal="left"/>
    </xf>
    <xf numFmtId="0" fontId="3" fillId="4" borderId="120" xfId="11" applyFont="1" applyFill="1" applyBorder="1" applyAlignment="1">
      <alignment horizontal="left"/>
    </xf>
    <xf numFmtId="0" fontId="3" fillId="4" borderId="22" xfId="11" applyFont="1" applyFill="1" applyBorder="1" applyAlignment="1">
      <alignment horizontal="left"/>
    </xf>
    <xf numFmtId="0" fontId="23" fillId="2" borderId="25" xfId="11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171" fontId="10" fillId="0" borderId="25" xfId="0" applyNumberFormat="1" applyFont="1" applyBorder="1" applyAlignment="1">
      <alignment horizontal="center"/>
    </xf>
    <xf numFmtId="0" fontId="21" fillId="2" borderId="0" xfId="3" applyFont="1" applyFill="1" applyBorder="1" applyAlignment="1">
      <alignment horizontal="center"/>
    </xf>
    <xf numFmtId="0" fontId="21" fillId="4" borderId="40" xfId="11" applyFont="1" applyFill="1" applyBorder="1" applyAlignment="1">
      <alignment horizontal="center"/>
    </xf>
    <xf numFmtId="0" fontId="21" fillId="4" borderId="0" xfId="11" applyFont="1" applyFill="1" applyBorder="1" applyAlignment="1">
      <alignment horizontal="center"/>
    </xf>
    <xf numFmtId="0" fontId="21" fillId="4" borderId="41" xfId="11" applyFont="1" applyFill="1" applyBorder="1" applyAlignment="1">
      <alignment horizontal="center"/>
    </xf>
    <xf numFmtId="0" fontId="11" fillId="2" borderId="117" xfId="0" applyFont="1" applyFill="1" applyBorder="1" applyAlignment="1">
      <alignment horizontal="center"/>
    </xf>
    <xf numFmtId="0" fontId="13" fillId="11" borderId="71" xfId="11" applyFont="1" applyFill="1" applyBorder="1" applyAlignment="1">
      <alignment horizontal="center" vertical="center" wrapText="1"/>
    </xf>
    <xf numFmtId="0" fontId="13" fillId="11" borderId="117" xfId="11" applyFont="1" applyFill="1" applyBorder="1" applyAlignment="1">
      <alignment horizontal="center" vertical="center" wrapText="1"/>
    </xf>
    <xf numFmtId="0" fontId="13" fillId="11" borderId="118" xfId="11" applyFont="1" applyFill="1" applyBorder="1" applyAlignment="1">
      <alignment horizontal="center" vertical="center" wrapText="1"/>
    </xf>
    <xf numFmtId="0" fontId="13" fillId="11" borderId="11" xfId="11" applyFont="1" applyFill="1" applyBorder="1" applyAlignment="1">
      <alignment horizontal="center" vertical="center" wrapText="1"/>
    </xf>
    <xf numFmtId="0" fontId="13" fillId="11" borderId="25" xfId="11" applyFont="1" applyFill="1" applyBorder="1" applyAlignment="1">
      <alignment horizontal="center" vertical="center" wrapText="1"/>
    </xf>
    <xf numFmtId="0" fontId="13" fillId="11" borderId="16" xfId="11" applyFont="1" applyFill="1" applyBorder="1" applyAlignment="1">
      <alignment horizontal="center" vertical="center" wrapText="1"/>
    </xf>
    <xf numFmtId="0" fontId="13" fillId="11" borderId="116" xfId="11" applyFont="1" applyFill="1" applyBorder="1" applyAlignment="1">
      <alignment horizontal="center" vertical="center" wrapText="1"/>
    </xf>
    <xf numFmtId="0" fontId="13" fillId="11" borderId="15" xfId="11" applyFont="1" applyFill="1" applyBorder="1" applyAlignment="1">
      <alignment horizontal="center" vertical="center" wrapText="1"/>
    </xf>
    <xf numFmtId="0" fontId="3" fillId="11" borderId="37" xfId="11" applyFont="1" applyFill="1" applyBorder="1" applyAlignment="1">
      <alignment horizontal="center" vertical="center" wrapText="1"/>
    </xf>
    <xf numFmtId="0" fontId="13" fillId="11" borderId="40" xfId="11" applyFont="1" applyFill="1" applyBorder="1" applyAlignment="1">
      <alignment horizontal="center" vertical="center" wrapText="1"/>
    </xf>
    <xf numFmtId="0" fontId="2" fillId="11" borderId="0" xfId="11" applyFont="1" applyFill="1" applyBorder="1"/>
    <xf numFmtId="0" fontId="2" fillId="11" borderId="52" xfId="11" applyFont="1" applyFill="1" applyBorder="1"/>
    <xf numFmtId="0" fontId="2" fillId="11" borderId="15" xfId="11" applyFont="1" applyFill="1" applyBorder="1"/>
    <xf numFmtId="0" fontId="2" fillId="11" borderId="25" xfId="11" applyFont="1" applyFill="1" applyBorder="1"/>
    <xf numFmtId="0" fontId="2" fillId="11" borderId="18" xfId="11" applyFont="1" applyFill="1" applyBorder="1"/>
    <xf numFmtId="0" fontId="3" fillId="11" borderId="71" xfId="11" applyFont="1" applyFill="1" applyBorder="1" applyAlignment="1">
      <alignment horizontal="center" vertical="center" wrapText="1"/>
    </xf>
    <xf numFmtId="0" fontId="3" fillId="11" borderId="11" xfId="11" applyFont="1" applyFill="1" applyBorder="1" applyAlignment="1">
      <alignment horizontal="center" vertical="center" wrapText="1"/>
    </xf>
    <xf numFmtId="0" fontId="3" fillId="11" borderId="116" xfId="11" applyFont="1" applyFill="1" applyBorder="1" applyAlignment="1">
      <alignment horizontal="center" vertical="center" wrapText="1"/>
    </xf>
    <xf numFmtId="0" fontId="3" fillId="11" borderId="117" xfId="11" applyFont="1" applyFill="1" applyBorder="1" applyAlignment="1">
      <alignment horizontal="center" vertical="center" wrapText="1"/>
    </xf>
    <xf numFmtId="0" fontId="3" fillId="11" borderId="118" xfId="11" applyFont="1" applyFill="1" applyBorder="1" applyAlignment="1">
      <alignment horizontal="center" vertical="center" wrapText="1"/>
    </xf>
    <xf numFmtId="0" fontId="3" fillId="11" borderId="25" xfId="11" applyFont="1" applyFill="1" applyBorder="1" applyAlignment="1">
      <alignment horizontal="center" vertical="center" wrapText="1"/>
    </xf>
    <xf numFmtId="0" fontId="3" fillId="11" borderId="40" xfId="11" applyFont="1" applyFill="1" applyBorder="1" applyAlignment="1">
      <alignment horizontal="center" vertical="center" wrapText="1"/>
    </xf>
    <xf numFmtId="0" fontId="2" fillId="2" borderId="25" xfId="11" applyFont="1" applyFill="1" applyBorder="1" applyAlignment="1">
      <alignment horizontal="center"/>
    </xf>
    <xf numFmtId="4" fontId="3" fillId="2" borderId="65" xfId="7" applyNumberFormat="1" applyFont="1" applyFill="1" applyBorder="1" applyAlignment="1">
      <alignment horizontal="center"/>
    </xf>
    <xf numFmtId="4" fontId="3" fillId="2" borderId="66" xfId="7" applyNumberFormat="1" applyFont="1" applyFill="1" applyBorder="1" applyAlignment="1">
      <alignment horizontal="center"/>
    </xf>
    <xf numFmtId="4" fontId="3" fillId="2" borderId="136" xfId="7" applyNumberFormat="1" applyFont="1" applyFill="1" applyBorder="1" applyAlignment="1">
      <alignment horizontal="center"/>
    </xf>
    <xf numFmtId="4" fontId="3" fillId="2" borderId="67" xfId="7" applyNumberFormat="1" applyFont="1" applyFill="1" applyBorder="1" applyAlignment="1">
      <alignment horizontal="center"/>
    </xf>
    <xf numFmtId="4" fontId="3" fillId="2" borderId="68" xfId="7" applyNumberFormat="1" applyFont="1" applyFill="1" applyBorder="1" applyAlignment="1">
      <alignment horizontal="center"/>
    </xf>
    <xf numFmtId="4" fontId="3" fillId="2" borderId="122" xfId="7" applyNumberFormat="1" applyFont="1" applyFill="1" applyBorder="1" applyAlignment="1">
      <alignment horizontal="center"/>
    </xf>
    <xf numFmtId="170" fontId="23" fillId="0" borderId="16" xfId="3" applyNumberFormat="1" applyFont="1" applyBorder="1" applyAlignment="1">
      <alignment horizontal="center"/>
    </xf>
    <xf numFmtId="0" fontId="59" fillId="0" borderId="0" xfId="1" applyFont="1" applyFill="1" applyBorder="1" applyAlignment="1">
      <alignment horizontal="center"/>
    </xf>
    <xf numFmtId="0" fontId="59" fillId="2" borderId="0" xfId="1" applyFont="1" applyFill="1" applyBorder="1" applyAlignment="1">
      <alignment horizontal="center"/>
    </xf>
    <xf numFmtId="0" fontId="59" fillId="2" borderId="41" xfId="1" applyFont="1" applyFill="1" applyBorder="1" applyAlignment="1">
      <alignment horizontal="center"/>
    </xf>
    <xf numFmtId="0" fontId="2" fillId="2" borderId="40" xfId="7" applyFont="1" applyFill="1" applyBorder="1" applyAlignment="1">
      <alignment horizontal="right"/>
    </xf>
    <xf numFmtId="0" fontId="2" fillId="2" borderId="0" xfId="7" applyFont="1" applyFill="1" applyBorder="1" applyAlignment="1">
      <alignment horizontal="right"/>
    </xf>
    <xf numFmtId="0" fontId="2" fillId="2" borderId="41" xfId="7" applyFont="1" applyFill="1" applyBorder="1" applyAlignment="1">
      <alignment horizontal="right"/>
    </xf>
    <xf numFmtId="43" fontId="2" fillId="2" borderId="40" xfId="6" applyFont="1" applyFill="1" applyBorder="1" applyAlignment="1">
      <alignment horizontal="right"/>
    </xf>
    <xf numFmtId="43" fontId="2" fillId="2" borderId="41" xfId="6" applyFont="1" applyFill="1" applyBorder="1" applyAlignment="1">
      <alignment horizontal="right"/>
    </xf>
    <xf numFmtId="0" fontId="12" fillId="2" borderId="69" xfId="7" applyFont="1" applyFill="1" applyBorder="1" applyAlignment="1">
      <alignment horizontal="center"/>
    </xf>
    <xf numFmtId="0" fontId="12" fillId="2" borderId="59" xfId="7" applyFont="1" applyFill="1" applyBorder="1" applyAlignment="1">
      <alignment horizontal="center"/>
    </xf>
    <xf numFmtId="0" fontId="12" fillId="2" borderId="70" xfId="7" applyFont="1" applyFill="1" applyBorder="1" applyAlignment="1">
      <alignment horizontal="center"/>
    </xf>
    <xf numFmtId="43" fontId="3" fillId="2" borderId="69" xfId="6" applyFont="1" applyFill="1" applyBorder="1" applyAlignment="1">
      <alignment horizontal="right"/>
    </xf>
    <xf numFmtId="43" fontId="3" fillId="2" borderId="70" xfId="6" applyFont="1" applyFill="1" applyBorder="1" applyAlignment="1">
      <alignment horizontal="right"/>
    </xf>
    <xf numFmtId="0" fontId="12" fillId="2" borderId="40" xfId="7" applyFont="1" applyFill="1" applyBorder="1" applyAlignment="1">
      <alignment horizontal="center"/>
    </xf>
    <xf numFmtId="0" fontId="12" fillId="2" borderId="0" xfId="7" applyFont="1" applyFill="1" applyBorder="1" applyAlignment="1">
      <alignment horizontal="center"/>
    </xf>
    <xf numFmtId="0" fontId="12" fillId="2" borderId="41" xfId="7" applyFont="1" applyFill="1" applyBorder="1" applyAlignment="1">
      <alignment horizontal="center"/>
    </xf>
    <xf numFmtId="0" fontId="2" fillId="2" borderId="46" xfId="7" applyFont="1" applyFill="1" applyBorder="1" applyAlignment="1">
      <alignment horizontal="right"/>
    </xf>
    <xf numFmtId="0" fontId="2" fillId="2" borderId="48" xfId="7" applyFont="1" applyFill="1" applyBorder="1" applyAlignment="1">
      <alignment horizontal="right"/>
    </xf>
    <xf numFmtId="0" fontId="12" fillId="11" borderId="15" xfId="7" applyFont="1" applyFill="1" applyBorder="1" applyAlignment="1">
      <alignment horizontal="center"/>
    </xf>
    <xf numFmtId="0" fontId="12" fillId="11" borderId="25" xfId="7" applyFont="1" applyFill="1" applyBorder="1" applyAlignment="1">
      <alignment horizontal="center"/>
    </xf>
    <xf numFmtId="0" fontId="12" fillId="11" borderId="16" xfId="7" applyFont="1" applyFill="1" applyBorder="1" applyAlignment="1">
      <alignment horizontal="center"/>
    </xf>
    <xf numFmtId="43" fontId="3" fillId="11" borderId="15" xfId="6" applyFont="1" applyFill="1" applyBorder="1" applyAlignment="1">
      <alignment horizontal="center"/>
    </xf>
    <xf numFmtId="43" fontId="3" fillId="11" borderId="16" xfId="6" applyFont="1" applyFill="1" applyBorder="1" applyAlignment="1">
      <alignment horizontal="center"/>
    </xf>
    <xf numFmtId="43" fontId="2" fillId="2" borderId="72" xfId="6" applyFont="1" applyFill="1" applyBorder="1" applyAlignment="1">
      <alignment horizontal="right"/>
    </xf>
    <xf numFmtId="43" fontId="2" fillId="2" borderId="100" xfId="6" applyFont="1" applyFill="1" applyBorder="1" applyAlignment="1">
      <alignment horizontal="right"/>
    </xf>
    <xf numFmtId="43" fontId="2" fillId="2" borderId="67" xfId="6" applyFont="1" applyFill="1" applyBorder="1" applyAlignment="1">
      <alignment horizontal="right"/>
    </xf>
    <xf numFmtId="43" fontId="2" fillId="2" borderId="122" xfId="6" applyFont="1" applyFill="1" applyBorder="1" applyAlignment="1">
      <alignment horizontal="right"/>
    </xf>
    <xf numFmtId="0" fontId="2" fillId="2" borderId="116" xfId="7" applyFont="1" applyFill="1" applyBorder="1" applyAlignment="1">
      <alignment horizontal="center"/>
    </xf>
    <xf numFmtId="0" fontId="2" fillId="2" borderId="117" xfId="7" applyFont="1" applyFill="1" applyBorder="1" applyAlignment="1">
      <alignment horizontal="center"/>
    </xf>
    <xf numFmtId="0" fontId="2" fillId="2" borderId="117" xfId="7" applyFont="1" applyFill="1" applyBorder="1"/>
    <xf numFmtId="0" fontId="2" fillId="2" borderId="118" xfId="7" applyFont="1" applyFill="1" applyBorder="1"/>
    <xf numFmtId="0" fontId="2" fillId="2" borderId="40" xfId="7" applyFont="1" applyFill="1" applyBorder="1"/>
    <xf numFmtId="0" fontId="2" fillId="2" borderId="0" xfId="7" applyFont="1" applyFill="1" applyBorder="1"/>
    <xf numFmtId="0" fontId="2" fillId="2" borderId="41" xfId="7" applyFont="1" applyFill="1" applyBorder="1"/>
    <xf numFmtId="0" fontId="8" fillId="2" borderId="40" xfId="7" applyFont="1" applyFill="1" applyBorder="1" applyAlignment="1">
      <alignment horizontal="center"/>
    </xf>
    <xf numFmtId="0" fontId="8" fillId="2" borderId="0" xfId="7" applyFont="1" applyFill="1" applyBorder="1" applyAlignment="1">
      <alignment horizontal="center"/>
    </xf>
    <xf numFmtId="0" fontId="17" fillId="2" borderId="0" xfId="7" applyFont="1" applyFill="1" applyBorder="1"/>
    <xf numFmtId="0" fontId="17" fillId="2" borderId="41" xfId="7" applyFont="1" applyFill="1" applyBorder="1"/>
    <xf numFmtId="0" fontId="23" fillId="2" borderId="40" xfId="7" applyFont="1" applyFill="1" applyBorder="1" applyAlignment="1">
      <alignment horizontal="center"/>
    </xf>
    <xf numFmtId="0" fontId="23" fillId="2" borderId="0" xfId="7" applyFont="1" applyFill="1" applyBorder="1" applyAlignment="1">
      <alignment horizontal="center"/>
    </xf>
    <xf numFmtId="0" fontId="23" fillId="2" borderId="0" xfId="7" applyFont="1" applyFill="1" applyBorder="1"/>
    <xf numFmtId="0" fontId="23" fillId="2" borderId="41" xfId="7" applyFont="1" applyFill="1" applyBorder="1"/>
    <xf numFmtId="0" fontId="2" fillId="2" borderId="15" xfId="7" applyFont="1" applyFill="1" applyBorder="1" applyAlignment="1">
      <alignment horizontal="center"/>
    </xf>
    <xf numFmtId="0" fontId="2" fillId="2" borderId="25" xfId="7" applyFont="1" applyFill="1" applyBorder="1" applyAlignment="1">
      <alignment horizontal="center"/>
    </xf>
    <xf numFmtId="0" fontId="2" fillId="2" borderId="16" xfId="7" applyFont="1" applyFill="1" applyBorder="1" applyAlignment="1">
      <alignment horizontal="center"/>
    </xf>
    <xf numFmtId="0" fontId="21" fillId="11" borderId="119" xfId="7" applyFont="1" applyFill="1" applyBorder="1" applyAlignment="1">
      <alignment horizontal="center"/>
    </xf>
    <xf numFmtId="0" fontId="21" fillId="11" borderId="120" xfId="7" applyFont="1" applyFill="1" applyBorder="1" applyAlignment="1">
      <alignment horizontal="center"/>
    </xf>
    <xf numFmtId="0" fontId="3" fillId="11" borderId="119" xfId="7" applyFont="1" applyFill="1" applyBorder="1" applyAlignment="1">
      <alignment horizontal="center"/>
    </xf>
    <xf numFmtId="0" fontId="3" fillId="11" borderId="115" xfId="7" applyFont="1" applyFill="1" applyBorder="1" applyAlignment="1">
      <alignment horizontal="center"/>
    </xf>
    <xf numFmtId="172" fontId="32" fillId="2" borderId="40" xfId="0" applyNumberFormat="1" applyFont="1" applyFill="1" applyBorder="1" applyAlignment="1">
      <alignment horizontal="center"/>
    </xf>
    <xf numFmtId="172" fontId="32" fillId="2" borderId="0" xfId="0" applyNumberFormat="1" applyFont="1" applyFill="1" applyBorder="1" applyAlignment="1">
      <alignment horizontal="center"/>
    </xf>
    <xf numFmtId="172" fontId="32" fillId="2" borderId="41" xfId="0" applyNumberFormat="1" applyFont="1" applyFill="1" applyBorder="1" applyAlignment="1">
      <alignment horizontal="center"/>
    </xf>
    <xf numFmtId="0" fontId="21" fillId="2" borderId="40" xfId="7" applyFont="1" applyFill="1" applyBorder="1" applyAlignment="1">
      <alignment horizontal="center"/>
    </xf>
    <xf numFmtId="0" fontId="21" fillId="2" borderId="0" xfId="7" applyFont="1" applyFill="1" applyBorder="1" applyAlignment="1">
      <alignment horizontal="center"/>
    </xf>
    <xf numFmtId="0" fontId="21" fillId="2" borderId="0" xfId="7" applyFont="1" applyFill="1" applyBorder="1"/>
    <xf numFmtId="0" fontId="21" fillId="2" borderId="41" xfId="7" applyFont="1" applyFill="1" applyBorder="1"/>
    <xf numFmtId="0" fontId="2" fillId="4" borderId="40" xfId="1" applyFont="1" applyFill="1" applyBorder="1" applyAlignment="1">
      <alignment horizontal="left" vertical="center" wrapText="1"/>
    </xf>
    <xf numFmtId="0" fontId="2" fillId="4" borderId="0" xfId="1" applyFont="1" applyFill="1" applyBorder="1" applyAlignment="1">
      <alignment horizontal="left" vertical="center" wrapText="1"/>
    </xf>
    <xf numFmtId="0" fontId="2" fillId="4" borderId="41" xfId="1" applyFont="1" applyFill="1" applyBorder="1" applyAlignment="1">
      <alignment horizontal="left" vertical="center" wrapText="1"/>
    </xf>
    <xf numFmtId="43" fontId="2" fillId="2" borderId="67" xfId="7" applyNumberFormat="1" applyFont="1" applyFill="1" applyBorder="1" applyAlignment="1">
      <alignment horizontal="center"/>
    </xf>
    <xf numFmtId="43" fontId="2" fillId="2" borderId="122" xfId="7" applyNumberFormat="1" applyFont="1" applyFill="1" applyBorder="1" applyAlignment="1">
      <alignment horizontal="center"/>
    </xf>
    <xf numFmtId="0" fontId="12" fillId="2" borderId="42" xfId="7" applyFont="1" applyFill="1" applyBorder="1" applyAlignment="1">
      <alignment horizontal="center"/>
    </xf>
    <xf numFmtId="0" fontId="12" fillId="2" borderId="43" xfId="7" applyFont="1" applyFill="1" applyBorder="1" applyAlignment="1">
      <alignment horizontal="center"/>
    </xf>
    <xf numFmtId="0" fontId="12" fillId="2" borderId="44" xfId="7" applyFont="1" applyFill="1" applyBorder="1" applyAlignment="1">
      <alignment horizontal="center"/>
    </xf>
    <xf numFmtId="0" fontId="2" fillId="2" borderId="118" xfId="7" applyFont="1" applyFill="1" applyBorder="1" applyAlignment="1">
      <alignment horizontal="center"/>
    </xf>
    <xf numFmtId="0" fontId="3" fillId="2" borderId="15" xfId="7" applyFont="1" applyFill="1" applyBorder="1" applyAlignment="1">
      <alignment horizontal="left" wrapText="1"/>
    </xf>
    <xf numFmtId="0" fontId="3" fillId="2" borderId="25" xfId="7" applyFont="1" applyFill="1" applyBorder="1" applyAlignment="1">
      <alignment horizontal="left" wrapText="1"/>
    </xf>
    <xf numFmtId="0" fontId="3" fillId="2" borderId="16" xfId="7" applyFont="1" applyFill="1" applyBorder="1" applyAlignment="1">
      <alignment horizontal="left" wrapText="1"/>
    </xf>
    <xf numFmtId="0" fontId="69" fillId="0" borderId="0" xfId="1" applyFont="1" applyFill="1" applyBorder="1" applyAlignment="1">
      <alignment horizontal="center"/>
    </xf>
    <xf numFmtId="0" fontId="59" fillId="2" borderId="117" xfId="1" applyFont="1" applyFill="1" applyBorder="1" applyAlignment="1">
      <alignment horizontal="center"/>
    </xf>
    <xf numFmtId="0" fontId="59" fillId="2" borderId="118" xfId="1" applyFont="1" applyFill="1" applyBorder="1" applyAlignment="1">
      <alignment horizontal="center"/>
    </xf>
    <xf numFmtId="0" fontId="2" fillId="2" borderId="119" xfId="7" applyFont="1" applyFill="1" applyBorder="1" applyAlignment="1">
      <alignment horizontal="left" vertical="center"/>
    </xf>
    <xf numFmtId="0" fontId="2" fillId="2" borderId="120" xfId="7" applyFont="1" applyFill="1" applyBorder="1" applyAlignment="1">
      <alignment horizontal="left" vertical="center"/>
    </xf>
    <xf numFmtId="0" fontId="2" fillId="2" borderId="115" xfId="7" applyFont="1" applyFill="1" applyBorder="1" applyAlignment="1">
      <alignment horizontal="left" vertical="center"/>
    </xf>
    <xf numFmtId="0" fontId="2" fillId="2" borderId="116" xfId="7" applyFont="1" applyFill="1" applyBorder="1" applyAlignment="1">
      <alignment horizontal="left" vertical="center"/>
    </xf>
    <xf numFmtId="0" fontId="2" fillId="2" borderId="117" xfId="7" applyFont="1" applyFill="1" applyBorder="1" applyAlignment="1">
      <alignment horizontal="left" vertical="center"/>
    </xf>
    <xf numFmtId="0" fontId="2" fillId="2" borderId="118" xfId="7" applyFont="1" applyFill="1" applyBorder="1" applyAlignment="1">
      <alignment horizontal="left" vertical="center"/>
    </xf>
    <xf numFmtId="0" fontId="2" fillId="2" borderId="119" xfId="7" applyFont="1" applyFill="1" applyBorder="1" applyAlignment="1">
      <alignment horizontal="left"/>
    </xf>
    <xf numFmtId="0" fontId="2" fillId="2" borderId="120" xfId="7" applyFont="1" applyFill="1" applyBorder="1" applyAlignment="1">
      <alignment horizontal="left"/>
    </xf>
    <xf numFmtId="0" fontId="2" fillId="2" borderId="115" xfId="7" applyFont="1" applyFill="1" applyBorder="1" applyAlignment="1">
      <alignment horizontal="left"/>
    </xf>
    <xf numFmtId="43" fontId="15" fillId="2" borderId="42" xfId="6" applyFont="1" applyFill="1" applyBorder="1" applyAlignment="1">
      <alignment horizontal="center" vertical="center"/>
    </xf>
    <xf numFmtId="43" fontId="15" fillId="2" borderId="44" xfId="6" applyFont="1" applyFill="1" applyBorder="1" applyAlignment="1">
      <alignment horizontal="center" vertical="center"/>
    </xf>
    <xf numFmtId="43" fontId="15" fillId="2" borderId="119" xfId="6" applyFont="1" applyFill="1" applyBorder="1" applyAlignment="1">
      <alignment horizontal="center"/>
    </xf>
    <xf numFmtId="43" fontId="15" fillId="2" borderId="115" xfId="6" applyFont="1" applyFill="1" applyBorder="1" applyAlignment="1">
      <alignment horizontal="center"/>
    </xf>
    <xf numFmtId="171" fontId="70" fillId="0" borderId="25" xfId="0" applyNumberFormat="1" applyFont="1" applyBorder="1" applyAlignment="1">
      <alignment horizontal="center"/>
    </xf>
    <xf numFmtId="171" fontId="70" fillId="0" borderId="16" xfId="0" applyNumberFormat="1" applyFont="1" applyBorder="1" applyAlignment="1">
      <alignment horizontal="center"/>
    </xf>
    <xf numFmtId="0" fontId="12" fillId="2" borderId="99" xfId="7" applyFont="1" applyFill="1" applyBorder="1" applyAlignment="1">
      <alignment horizontal="center"/>
    </xf>
    <xf numFmtId="0" fontId="12" fillId="2" borderId="34" xfId="7" applyFont="1" applyFill="1" applyBorder="1" applyAlignment="1">
      <alignment horizontal="center"/>
    </xf>
    <xf numFmtId="171" fontId="70" fillId="0" borderId="25" xfId="0" applyNumberFormat="1" applyFont="1" applyFill="1" applyBorder="1" applyAlignment="1">
      <alignment horizontal="center"/>
    </xf>
    <xf numFmtId="0" fontId="47" fillId="2" borderId="25" xfId="0" applyFont="1" applyFill="1" applyBorder="1" applyAlignment="1">
      <alignment horizontal="left"/>
    </xf>
    <xf numFmtId="0" fontId="47" fillId="2" borderId="41" xfId="0" applyFont="1" applyFill="1" applyBorder="1" applyAlignment="1">
      <alignment horizontal="left"/>
    </xf>
    <xf numFmtId="0" fontId="71" fillId="0" borderId="0" xfId="0" applyFont="1" applyBorder="1" applyAlignment="1">
      <alignment horizontal="center"/>
    </xf>
    <xf numFmtId="170" fontId="10" fillId="0" borderId="25" xfId="0" applyNumberFormat="1" applyFont="1" applyBorder="1" applyAlignment="1">
      <alignment horizontal="center"/>
    </xf>
    <xf numFmtId="0" fontId="11" fillId="2" borderId="117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 wrapText="1"/>
    </xf>
    <xf numFmtId="0" fontId="3" fillId="0" borderId="25" xfId="1" applyFont="1" applyBorder="1" applyAlignment="1" applyProtection="1">
      <alignment horizontal="center"/>
    </xf>
    <xf numFmtId="0" fontId="17" fillId="0" borderId="40" xfId="1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17" fillId="0" borderId="41" xfId="1" applyFont="1" applyBorder="1" applyAlignment="1">
      <alignment horizontal="center"/>
    </xf>
    <xf numFmtId="0" fontId="32" fillId="2" borderId="40" xfId="1" applyFont="1" applyFill="1" applyBorder="1" applyAlignment="1">
      <alignment horizontal="center"/>
    </xf>
    <xf numFmtId="0" fontId="32" fillId="2" borderId="0" xfId="1" applyFont="1" applyFill="1" applyBorder="1" applyAlignment="1">
      <alignment horizontal="center"/>
    </xf>
    <xf numFmtId="0" fontId="32" fillId="2" borderId="41" xfId="1" applyFont="1" applyFill="1" applyBorder="1" applyAlignment="1">
      <alignment horizontal="center"/>
    </xf>
    <xf numFmtId="0" fontId="31" fillId="2" borderId="40" xfId="1" applyFont="1" applyFill="1" applyBorder="1" applyAlignment="1">
      <alignment horizontal="center"/>
    </xf>
    <xf numFmtId="0" fontId="31" fillId="2" borderId="0" xfId="1" applyFont="1" applyFill="1" applyBorder="1" applyAlignment="1">
      <alignment horizontal="center"/>
    </xf>
    <xf numFmtId="0" fontId="31" fillId="2" borderId="41" xfId="1" applyFont="1" applyFill="1" applyBorder="1" applyAlignment="1">
      <alignment horizontal="center"/>
    </xf>
    <xf numFmtId="171" fontId="32" fillId="0" borderId="40" xfId="0" applyNumberFormat="1" applyFont="1" applyBorder="1" applyAlignment="1">
      <alignment horizontal="center"/>
    </xf>
    <xf numFmtId="171" fontId="32" fillId="0" borderId="0" xfId="0" applyNumberFormat="1" applyFont="1" applyBorder="1" applyAlignment="1">
      <alignment horizontal="center"/>
    </xf>
    <xf numFmtId="171" fontId="32" fillId="0" borderId="41" xfId="0" applyNumberFormat="1" applyFont="1" applyBorder="1" applyAlignment="1">
      <alignment horizontal="center"/>
    </xf>
    <xf numFmtId="0" fontId="3" fillId="2" borderId="25" xfId="1" applyFont="1" applyFill="1" applyBorder="1" applyAlignment="1" applyProtection="1">
      <alignment horizontal="center"/>
      <protection locked="0"/>
    </xf>
    <xf numFmtId="0" fontId="2" fillId="0" borderId="0" xfId="1" applyFont="1" applyFill="1" applyBorder="1" applyAlignment="1">
      <alignment horizontal="center"/>
    </xf>
    <xf numFmtId="0" fontId="21" fillId="0" borderId="0" xfId="1" applyFont="1" applyFill="1" applyBorder="1" applyAlignment="1">
      <alignment horizontal="center"/>
    </xf>
    <xf numFmtId="0" fontId="21" fillId="0" borderId="117" xfId="1" applyFont="1" applyFill="1" applyBorder="1" applyAlignment="1">
      <alignment horizontal="center"/>
    </xf>
    <xf numFmtId="0" fontId="3" fillId="11" borderId="114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0" fontId="2" fillId="0" borderId="0" xfId="1" applyFont="1" applyFill="1" applyBorder="1"/>
    <xf numFmtId="0" fontId="23" fillId="0" borderId="0" xfId="1" applyFont="1" applyFill="1" applyBorder="1" applyAlignment="1">
      <alignment horizontal="center"/>
    </xf>
    <xf numFmtId="0" fontId="23" fillId="0" borderId="0" xfId="1" applyFont="1" applyFill="1" applyBorder="1"/>
    <xf numFmtId="172" fontId="23" fillId="0" borderId="40" xfId="1" applyNumberFormat="1" applyFont="1" applyFill="1" applyBorder="1" applyAlignment="1">
      <alignment horizontal="center"/>
    </xf>
    <xf numFmtId="172" fontId="23" fillId="0" borderId="0" xfId="1" applyNumberFormat="1" applyFont="1" applyFill="1" applyBorder="1" applyAlignment="1">
      <alignment horizontal="center"/>
    </xf>
    <xf numFmtId="0" fontId="12" fillId="0" borderId="0" xfId="1" applyFont="1" applyFill="1" applyBorder="1" applyAlignment="1" applyProtection="1">
      <alignment horizontal="right"/>
    </xf>
    <xf numFmtId="0" fontId="12" fillId="0" borderId="53" xfId="1" applyFont="1" applyFill="1" applyBorder="1" applyAlignment="1" applyProtection="1">
      <alignment horizontal="right"/>
    </xf>
    <xf numFmtId="43" fontId="3" fillId="0" borderId="54" xfId="6" applyFont="1" applyFill="1" applyBorder="1" applyAlignment="1" applyProtection="1">
      <alignment horizontal="left"/>
    </xf>
    <xf numFmtId="43" fontId="3" fillId="0" borderId="55" xfId="6" applyFont="1" applyFill="1" applyBorder="1" applyAlignment="1" applyProtection="1">
      <alignment horizontal="left"/>
    </xf>
    <xf numFmtId="43" fontId="3" fillId="0" borderId="56" xfId="6" applyFont="1" applyFill="1" applyBorder="1" applyAlignment="1" applyProtection="1">
      <alignment horizontal="left"/>
    </xf>
    <xf numFmtId="43" fontId="3" fillId="0" borderId="123" xfId="6" applyFont="1" applyFill="1" applyBorder="1" applyAlignment="1" applyProtection="1">
      <alignment horizontal="left"/>
    </xf>
    <xf numFmtId="0" fontId="21" fillId="0" borderId="0" xfId="1" applyFont="1" applyFill="1" applyBorder="1"/>
    <xf numFmtId="0" fontId="2" fillId="0" borderId="40" xfId="1" applyFont="1" applyFill="1" applyBorder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2" fillId="0" borderId="53" xfId="1" applyFont="1" applyFill="1" applyBorder="1" applyAlignment="1" applyProtection="1">
      <alignment horizontal="center"/>
      <protection locked="0"/>
    </xf>
    <xf numFmtId="0" fontId="2" fillId="0" borderId="58" xfId="1" applyFont="1" applyFill="1" applyBorder="1" applyAlignment="1" applyProtection="1">
      <alignment horizontal="center"/>
      <protection locked="0"/>
    </xf>
    <xf numFmtId="43" fontId="2" fillId="0" borderId="58" xfId="6" applyFont="1" applyFill="1" applyBorder="1" applyAlignment="1">
      <alignment horizontal="right"/>
    </xf>
    <xf numFmtId="43" fontId="2" fillId="0" borderId="41" xfId="6" applyFont="1" applyFill="1" applyBorder="1" applyAlignment="1">
      <alignment horizontal="right"/>
    </xf>
    <xf numFmtId="0" fontId="3" fillId="0" borderId="40" xfId="1" applyFont="1" applyFill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center"/>
      <protection locked="0"/>
    </xf>
    <xf numFmtId="0" fontId="3" fillId="0" borderId="53" xfId="1" applyFont="1" applyFill="1" applyBorder="1" applyAlignment="1" applyProtection="1">
      <alignment horizontal="center"/>
      <protection locked="0"/>
    </xf>
    <xf numFmtId="0" fontId="3" fillId="0" borderId="58" xfId="1" applyFont="1" applyFill="1" applyBorder="1" applyAlignment="1" applyProtection="1">
      <alignment horizontal="center"/>
      <protection locked="0"/>
    </xf>
    <xf numFmtId="0" fontId="23" fillId="0" borderId="0" xfId="1" applyFont="1" applyFill="1" applyBorder="1" applyAlignment="1">
      <alignment horizontal="left"/>
    </xf>
    <xf numFmtId="0" fontId="12" fillId="0" borderId="125" xfId="1" applyFont="1" applyFill="1" applyBorder="1" applyAlignment="1">
      <alignment horizontal="right"/>
    </xf>
    <xf numFmtId="0" fontId="12" fillId="0" borderId="59" xfId="1" applyFont="1" applyFill="1" applyBorder="1" applyAlignment="1">
      <alignment horizontal="right"/>
    </xf>
    <xf numFmtId="0" fontId="12" fillId="0" borderId="70" xfId="1" applyFont="1" applyFill="1" applyBorder="1" applyAlignment="1">
      <alignment horizontal="right"/>
    </xf>
    <xf numFmtId="43" fontId="2" fillId="0" borderId="69" xfId="6" applyFont="1" applyFill="1" applyBorder="1" applyAlignment="1">
      <alignment horizontal="center"/>
    </xf>
    <xf numFmtId="43" fontId="2" fillId="0" borderId="126" xfId="6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0" fontId="12" fillId="0" borderId="0" xfId="1" applyFont="1" applyFill="1" applyBorder="1" applyAlignment="1">
      <alignment horizontal="center"/>
    </xf>
    <xf numFmtId="0" fontId="12" fillId="0" borderId="0" xfId="1" applyFont="1" applyFill="1" applyBorder="1" applyAlignment="1" applyProtection="1">
      <alignment horizontal="center"/>
      <protection locked="0"/>
    </xf>
    <xf numFmtId="0" fontId="23" fillId="0" borderId="119" xfId="1" applyFont="1" applyFill="1" applyBorder="1" applyAlignment="1">
      <alignment horizontal="left" vertical="center" wrapText="1"/>
    </xf>
    <xf numFmtId="0" fontId="23" fillId="0" borderId="120" xfId="1" applyFont="1" applyFill="1" applyBorder="1" applyAlignment="1">
      <alignment horizontal="left" vertical="center" wrapText="1"/>
    </xf>
    <xf numFmtId="0" fontId="23" fillId="0" borderId="115" xfId="1" applyFont="1" applyFill="1" applyBorder="1" applyAlignment="1">
      <alignment horizontal="left" vertical="center" wrapText="1"/>
    </xf>
    <xf numFmtId="0" fontId="21" fillId="0" borderId="25" xfId="1" applyFont="1" applyFill="1" applyBorder="1" applyAlignment="1" applyProtection="1">
      <alignment horizontal="center"/>
    </xf>
    <xf numFmtId="0" fontId="12" fillId="0" borderId="116" xfId="1" applyFont="1" applyFill="1" applyBorder="1" applyAlignment="1">
      <alignment horizontal="left" vertical="top"/>
    </xf>
    <xf numFmtId="0" fontId="12" fillId="0" borderId="117" xfId="1" applyFont="1" applyFill="1" applyBorder="1" applyAlignment="1">
      <alignment horizontal="left" vertical="top"/>
    </xf>
    <xf numFmtId="0" fontId="12" fillId="0" borderId="40" xfId="1" applyFont="1" applyFill="1" applyBorder="1" applyAlignment="1">
      <alignment horizontal="left" vertical="top"/>
    </xf>
    <xf numFmtId="0" fontId="12" fillId="0" borderId="0" xfId="1" applyFont="1" applyFill="1" applyBorder="1" applyAlignment="1">
      <alignment horizontal="left" vertical="top"/>
    </xf>
    <xf numFmtId="0" fontId="12" fillId="0" borderId="15" xfId="1" applyFont="1" applyFill="1" applyBorder="1" applyAlignment="1">
      <alignment horizontal="left" vertical="top"/>
    </xf>
    <xf numFmtId="0" fontId="12" fillId="0" borderId="25" xfId="1" applyFont="1" applyFill="1" applyBorder="1" applyAlignment="1">
      <alignment horizontal="left" vertical="top"/>
    </xf>
    <xf numFmtId="0" fontId="2" fillId="0" borderId="25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21" fillId="11" borderId="101" xfId="1" applyFont="1" applyFill="1" applyBorder="1" applyAlignment="1">
      <alignment horizontal="center" vertical="center" wrapText="1"/>
    </xf>
    <xf numFmtId="0" fontId="21" fillId="11" borderId="16" xfId="1" applyFont="1" applyFill="1" applyBorder="1" applyAlignment="1">
      <alignment horizontal="center" vertical="center" wrapText="1"/>
    </xf>
    <xf numFmtId="0" fontId="21" fillId="12" borderId="51" xfId="1" applyFont="1" applyFill="1" applyBorder="1" applyAlignment="1">
      <alignment horizontal="center" vertical="center" wrapText="1"/>
    </xf>
    <xf numFmtId="0" fontId="21" fillId="12" borderId="35" xfId="1" applyFont="1" applyFill="1" applyBorder="1" applyAlignment="1">
      <alignment horizontal="center" vertical="center" wrapText="1"/>
    </xf>
    <xf numFmtId="0" fontId="21" fillId="12" borderId="10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/>
    </xf>
    <xf numFmtId="0" fontId="12" fillId="0" borderId="26" xfId="1" applyFont="1" applyFill="1" applyBorder="1" applyAlignment="1">
      <alignment horizontal="center"/>
    </xf>
    <xf numFmtId="0" fontId="8" fillId="11" borderId="119" xfId="1" applyFont="1" applyFill="1" applyBorder="1" applyAlignment="1">
      <alignment horizontal="center"/>
    </xf>
    <xf numFmtId="0" fontId="8" fillId="11" borderId="115" xfId="1" applyFont="1" applyFill="1" applyBorder="1" applyAlignment="1">
      <alignment horizontal="center"/>
    </xf>
    <xf numFmtId="4" fontId="21" fillId="13" borderId="2" xfId="1" applyNumberFormat="1" applyFont="1" applyFill="1" applyBorder="1" applyAlignment="1" applyProtection="1">
      <alignment horizontal="center"/>
    </xf>
    <xf numFmtId="4" fontId="21" fillId="13" borderId="1" xfId="1" applyNumberFormat="1" applyFont="1" applyFill="1" applyBorder="1" applyAlignment="1" applyProtection="1">
      <alignment horizontal="center"/>
    </xf>
    <xf numFmtId="0" fontId="22" fillId="0" borderId="0" xfId="1" applyFont="1" applyFill="1" applyBorder="1" applyAlignment="1">
      <alignment horizontal="center"/>
    </xf>
    <xf numFmtId="0" fontId="22" fillId="0" borderId="25" xfId="1" applyFont="1" applyFill="1" applyBorder="1" applyAlignment="1" applyProtection="1">
      <alignment horizontal="center"/>
    </xf>
    <xf numFmtId="0" fontId="29" fillId="2" borderId="25" xfId="0" applyFont="1" applyFill="1" applyBorder="1" applyAlignment="1">
      <alignment horizontal="left"/>
    </xf>
    <xf numFmtId="0" fontId="29" fillId="2" borderId="41" xfId="0" applyFont="1" applyFill="1" applyBorder="1" applyAlignment="1">
      <alignment horizontal="left"/>
    </xf>
    <xf numFmtId="171" fontId="51" fillId="0" borderId="25" xfId="0" applyNumberFormat="1" applyFont="1" applyFill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5" xfId="1" applyFont="1" applyFill="1" applyBorder="1" applyAlignment="1"/>
    <xf numFmtId="0" fontId="2" fillId="0" borderId="16" xfId="1" applyFont="1" applyFill="1" applyBorder="1" applyAlignment="1"/>
    <xf numFmtId="0" fontId="21" fillId="0" borderId="117" xfId="8" applyFont="1" applyBorder="1" applyAlignment="1">
      <alignment horizontal="center"/>
    </xf>
    <xf numFmtId="0" fontId="21" fillId="0" borderId="0" xfId="8" applyFont="1" applyBorder="1" applyAlignment="1">
      <alignment horizontal="center"/>
    </xf>
    <xf numFmtId="170" fontId="23" fillId="0" borderId="25" xfId="8" applyNumberFormat="1" applyFont="1" applyBorder="1" applyAlignment="1">
      <alignment horizontal="center"/>
    </xf>
    <xf numFmtId="0" fontId="31" fillId="2" borderId="0" xfId="0" applyFont="1" applyFill="1" applyBorder="1" applyAlignment="1">
      <alignment horizontal="center"/>
    </xf>
    <xf numFmtId="173" fontId="31" fillId="2" borderId="0" xfId="0" applyNumberFormat="1" applyFont="1" applyFill="1" applyBorder="1" applyAlignment="1">
      <alignment horizontal="center"/>
    </xf>
    <xf numFmtId="0" fontId="39" fillId="15" borderId="114" xfId="0" applyFont="1" applyFill="1" applyBorder="1" applyAlignment="1">
      <alignment horizontal="center"/>
    </xf>
    <xf numFmtId="173" fontId="39" fillId="15" borderId="114" xfId="0" applyNumberFormat="1" applyFont="1" applyFill="1" applyBorder="1" applyAlignment="1">
      <alignment horizontal="center"/>
    </xf>
    <xf numFmtId="173" fontId="99" fillId="2" borderId="0" xfId="0" applyNumberFormat="1" applyFont="1" applyFill="1" applyBorder="1" applyAlignment="1">
      <alignment horizontal="center"/>
    </xf>
    <xf numFmtId="0" fontId="99" fillId="2" borderId="0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 wrapText="1"/>
    </xf>
    <xf numFmtId="0" fontId="11" fillId="2" borderId="25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center"/>
    </xf>
    <xf numFmtId="0" fontId="21" fillId="2" borderId="41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right"/>
    </xf>
    <xf numFmtId="0" fontId="12" fillId="11" borderId="14" xfId="1" applyFont="1" applyFill="1" applyBorder="1" applyAlignment="1">
      <alignment horizontal="center" vertical="center" wrapText="1"/>
    </xf>
    <xf numFmtId="0" fontId="12" fillId="11" borderId="15" xfId="1" applyFont="1" applyFill="1" applyBorder="1" applyAlignment="1">
      <alignment horizontal="center" vertical="center" wrapText="1"/>
    </xf>
    <xf numFmtId="0" fontId="13" fillId="11" borderId="52" xfId="1" applyFont="1" applyFill="1" applyBorder="1" applyAlignment="1">
      <alignment horizontal="center" vertical="center" wrapText="1"/>
    </xf>
    <xf numFmtId="0" fontId="13" fillId="11" borderId="18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8" fillId="0" borderId="0" xfId="8" applyFont="1" applyBorder="1" applyAlignment="1">
      <alignment horizontal="center"/>
    </xf>
    <xf numFmtId="0" fontId="16" fillId="0" borderId="0" xfId="8" applyFont="1" applyBorder="1" applyAlignment="1">
      <alignment horizontal="center"/>
    </xf>
    <xf numFmtId="0" fontId="12" fillId="0" borderId="0" xfId="8" applyFont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23" fillId="2" borderId="41" xfId="0" applyFont="1" applyFill="1" applyBorder="1" applyAlignment="1">
      <alignment horizontal="center"/>
    </xf>
    <xf numFmtId="0" fontId="23" fillId="0" borderId="117" xfId="1" applyFont="1" applyBorder="1" applyAlignment="1">
      <alignment horizontal="center"/>
    </xf>
    <xf numFmtId="169" fontId="23" fillId="0" borderId="117" xfId="0" applyNumberFormat="1" applyFont="1" applyBorder="1" applyAlignment="1">
      <alignment horizontal="center"/>
    </xf>
    <xf numFmtId="171" fontId="10" fillId="0" borderId="117" xfId="0" applyNumberFormat="1" applyFont="1" applyBorder="1" applyAlignment="1">
      <alignment horizontal="center"/>
    </xf>
    <xf numFmtId="49" fontId="21" fillId="0" borderId="25" xfId="8" applyNumberFormat="1" applyFont="1" applyBorder="1" applyAlignment="1">
      <alignment horizontal="center"/>
    </xf>
    <xf numFmtId="0" fontId="93" fillId="2" borderId="4" xfId="0" applyFont="1" applyFill="1" applyBorder="1" applyAlignment="1">
      <alignment horizontal="center" wrapText="1"/>
    </xf>
    <xf numFmtId="0" fontId="93" fillId="2" borderId="145" xfId="0" applyFont="1" applyFill="1" applyBorder="1" applyAlignment="1">
      <alignment horizontal="center" wrapText="1"/>
    </xf>
    <xf numFmtId="0" fontId="93" fillId="2" borderId="26" xfId="0" applyFont="1" applyFill="1" applyBorder="1" applyAlignment="1">
      <alignment horizontal="center" wrapText="1"/>
    </xf>
    <xf numFmtId="0" fontId="97" fillId="2" borderId="135" xfId="0" applyFont="1" applyFill="1" applyBorder="1" applyAlignment="1">
      <alignment horizontal="center" wrapText="1"/>
    </xf>
    <xf numFmtId="0" fontId="97" fillId="2" borderId="0" xfId="0" applyFont="1" applyFill="1" applyBorder="1" applyAlignment="1">
      <alignment horizontal="center" wrapText="1"/>
    </xf>
    <xf numFmtId="0" fontId="97" fillId="2" borderId="52" xfId="0" applyFont="1" applyFill="1" applyBorder="1" applyAlignment="1">
      <alignment horizontal="center" wrapText="1"/>
    </xf>
    <xf numFmtId="0" fontId="93" fillId="2" borderId="2" xfId="0" applyFont="1" applyFill="1" applyBorder="1" applyAlignment="1">
      <alignment horizontal="center" wrapText="1"/>
    </xf>
    <xf numFmtId="0" fontId="93" fillId="2" borderId="1" xfId="0" applyFont="1" applyFill="1" applyBorder="1" applyAlignment="1">
      <alignment horizontal="center" wrapText="1"/>
    </xf>
    <xf numFmtId="0" fontId="93" fillId="2" borderId="3" xfId="0" applyFont="1" applyFill="1" applyBorder="1" applyAlignment="1">
      <alignment horizontal="center" wrapText="1"/>
    </xf>
    <xf numFmtId="0" fontId="3" fillId="0" borderId="0" xfId="8" applyFont="1" applyBorder="1" applyAlignment="1">
      <alignment horizontal="center" vertical="center" wrapText="1"/>
    </xf>
    <xf numFmtId="0" fontId="102" fillId="0" borderId="12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12" fillId="0" borderId="2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45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16" fillId="0" borderId="40" xfId="8" applyFont="1" applyBorder="1" applyAlignment="1">
      <alignment horizontal="center"/>
    </xf>
    <xf numFmtId="0" fontId="16" fillId="0" borderId="41" xfId="8" applyFont="1" applyBorder="1" applyAlignment="1">
      <alignment horizontal="center"/>
    </xf>
    <xf numFmtId="0" fontId="8" fillId="0" borderId="40" xfId="8" applyFont="1" applyBorder="1" applyAlignment="1">
      <alignment horizontal="center"/>
    </xf>
    <xf numFmtId="0" fontId="8" fillId="0" borderId="41" xfId="8" applyFont="1" applyBorder="1" applyAlignment="1">
      <alignment horizontal="center"/>
    </xf>
    <xf numFmtId="0" fontId="21" fillId="11" borderId="119" xfId="8" applyFont="1" applyFill="1" applyBorder="1" applyAlignment="1" applyProtection="1">
      <alignment horizontal="center" vertical="center" wrapText="1"/>
    </xf>
    <xf numFmtId="0" fontId="21" fillId="11" borderId="120" xfId="8" applyFont="1" applyFill="1" applyBorder="1" applyAlignment="1" applyProtection="1">
      <alignment horizontal="center" vertical="center" wrapText="1"/>
    </xf>
    <xf numFmtId="0" fontId="21" fillId="11" borderId="115" xfId="8" applyFont="1" applyFill="1" applyBorder="1" applyAlignment="1" applyProtection="1">
      <alignment horizontal="center" vertical="center" wrapText="1"/>
    </xf>
    <xf numFmtId="0" fontId="21" fillId="11" borderId="114" xfId="8" applyFont="1" applyFill="1" applyBorder="1" applyAlignment="1" applyProtection="1">
      <alignment horizontal="center" vertical="center" wrapText="1"/>
    </xf>
    <xf numFmtId="0" fontId="80" fillId="0" borderId="25" xfId="0" applyFont="1" applyBorder="1" applyAlignment="1">
      <alignment horizontal="center"/>
    </xf>
    <xf numFmtId="169" fontId="23" fillId="0" borderId="40" xfId="0" applyNumberFormat="1" applyFont="1" applyBorder="1" applyAlignment="1">
      <alignment horizontal="center"/>
    </xf>
    <xf numFmtId="169" fontId="23" fillId="0" borderId="0" xfId="0" applyNumberFormat="1" applyFont="1" applyBorder="1" applyAlignment="1">
      <alignment horizontal="center"/>
    </xf>
    <xf numFmtId="0" fontId="3" fillId="11" borderId="118" xfId="8" applyFont="1" applyFill="1" applyBorder="1" applyAlignment="1" applyProtection="1">
      <alignment horizontal="center" vertical="center" wrapText="1"/>
    </xf>
    <xf numFmtId="0" fontId="3" fillId="11" borderId="16" xfId="8" applyFont="1" applyFill="1" applyBorder="1" applyAlignment="1" applyProtection="1">
      <alignment horizontal="center" vertical="center" wrapText="1"/>
    </xf>
    <xf numFmtId="0" fontId="3" fillId="0" borderId="0" xfId="8" applyFont="1" applyBorder="1" applyAlignment="1">
      <alignment horizontal="left" wrapText="1"/>
    </xf>
    <xf numFmtId="0" fontId="23" fillId="0" borderId="117" xfId="0" applyFont="1" applyBorder="1" applyAlignment="1">
      <alignment horizontal="center"/>
    </xf>
    <xf numFmtId="0" fontId="12" fillId="0" borderId="0" xfId="8" applyFont="1" applyBorder="1" applyAlignment="1">
      <alignment horizontal="center"/>
    </xf>
    <xf numFmtId="0" fontId="12" fillId="11" borderId="51" xfId="8" applyFont="1" applyFill="1" applyBorder="1" applyAlignment="1">
      <alignment horizontal="center" vertical="center" wrapText="1"/>
    </xf>
    <xf numFmtId="0" fontId="12" fillId="11" borderId="35" xfId="8" applyFont="1" applyFill="1" applyBorder="1" applyAlignment="1">
      <alignment horizontal="center" vertical="center" wrapText="1"/>
    </xf>
    <xf numFmtId="0" fontId="12" fillId="11" borderId="10" xfId="8" applyFont="1" applyFill="1" applyBorder="1" applyAlignment="1">
      <alignment horizontal="center" vertical="center" wrapText="1"/>
    </xf>
    <xf numFmtId="0" fontId="3" fillId="11" borderId="29" xfId="8" applyFont="1" applyFill="1" applyBorder="1" applyAlignment="1">
      <alignment horizontal="center" vertical="center" wrapText="1"/>
    </xf>
    <xf numFmtId="0" fontId="3" fillId="11" borderId="139" xfId="8" applyFont="1" applyFill="1" applyBorder="1" applyAlignment="1">
      <alignment horizontal="center" vertical="center" wrapText="1"/>
    </xf>
    <xf numFmtId="0" fontId="13" fillId="11" borderId="29" xfId="8" applyFont="1" applyFill="1" applyBorder="1" applyAlignment="1">
      <alignment horizontal="center" vertical="center" wrapText="1"/>
    </xf>
    <xf numFmtId="0" fontId="13" fillId="11" borderId="139" xfId="8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right"/>
    </xf>
    <xf numFmtId="0" fontId="12" fillId="11" borderId="114" xfId="1" applyFont="1" applyFill="1" applyBorder="1" applyAlignment="1">
      <alignment horizontal="center" vertical="center" wrapText="1"/>
    </xf>
    <xf numFmtId="0" fontId="12" fillId="11" borderId="115" xfId="1" applyFont="1" applyFill="1" applyBorder="1" applyAlignment="1">
      <alignment horizontal="center" vertical="center" wrapText="1"/>
    </xf>
    <xf numFmtId="0" fontId="2" fillId="11" borderId="114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72" fillId="0" borderId="0" xfId="1" applyFont="1" applyBorder="1" applyAlignment="1">
      <alignment horizontal="center"/>
    </xf>
    <xf numFmtId="0" fontId="31" fillId="2" borderId="0" xfId="0" applyFont="1" applyFill="1" applyBorder="1" applyAlignment="1">
      <alignment horizontal="right"/>
    </xf>
    <xf numFmtId="0" fontId="3" fillId="2" borderId="0" xfId="1" applyFont="1" applyFill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2" fillId="0" borderId="117" xfId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3" fillId="2" borderId="25" xfId="1" applyFont="1" applyFill="1" applyBorder="1" applyAlignment="1">
      <alignment horizontal="right"/>
    </xf>
    <xf numFmtId="0" fontId="3" fillId="11" borderId="114" xfId="1" applyFont="1" applyFill="1" applyBorder="1" applyAlignment="1">
      <alignment horizontal="center" vertical="center" wrapText="1"/>
    </xf>
    <xf numFmtId="0" fontId="3" fillId="11" borderId="119" xfId="1" applyFont="1" applyFill="1" applyBorder="1" applyAlignment="1">
      <alignment horizontal="center" vertical="center" wrapText="1"/>
    </xf>
    <xf numFmtId="0" fontId="3" fillId="11" borderId="120" xfId="1" applyFont="1" applyFill="1" applyBorder="1" applyAlignment="1">
      <alignment horizontal="center" vertical="center" wrapText="1"/>
    </xf>
    <xf numFmtId="0" fontId="3" fillId="11" borderId="115" xfId="1" applyFont="1" applyFill="1" applyBorder="1" applyAlignment="1">
      <alignment horizontal="center" vertical="center" wrapText="1"/>
    </xf>
    <xf numFmtId="169" fontId="2" fillId="0" borderId="117" xfId="0" applyNumberFormat="1" applyFont="1" applyBorder="1" applyAlignment="1">
      <alignment horizontal="center"/>
    </xf>
    <xf numFmtId="169" fontId="2" fillId="0" borderId="0" xfId="0" applyNumberFormat="1" applyFont="1" applyBorder="1" applyAlignment="1">
      <alignment horizontal="center"/>
    </xf>
    <xf numFmtId="0" fontId="21" fillId="2" borderId="25" xfId="8" applyFont="1" applyFill="1" applyBorder="1" applyAlignment="1">
      <alignment horizontal="center"/>
    </xf>
    <xf numFmtId="49" fontId="3" fillId="0" borderId="25" xfId="8" applyNumberFormat="1" applyFont="1" applyBorder="1" applyAlignment="1">
      <alignment horizontal="center"/>
    </xf>
    <xf numFmtId="171" fontId="51" fillId="0" borderId="0" xfId="0" applyNumberFormat="1" applyFont="1" applyBorder="1" applyAlignment="1">
      <alignment horizontal="center"/>
    </xf>
    <xf numFmtId="0" fontId="8" fillId="0" borderId="40" xfId="1" applyFont="1" applyBorder="1" applyAlignment="1" applyProtection="1">
      <alignment horizontal="center"/>
    </xf>
    <xf numFmtId="0" fontId="8" fillId="0" borderId="0" xfId="1" applyFont="1" applyBorder="1" applyAlignment="1" applyProtection="1">
      <alignment horizontal="center"/>
    </xf>
    <xf numFmtId="0" fontId="8" fillId="0" borderId="41" xfId="1" applyFont="1" applyBorder="1" applyAlignment="1" applyProtection="1">
      <alignment horizontal="center"/>
    </xf>
    <xf numFmtId="0" fontId="16" fillId="0" borderId="40" xfId="1" applyFont="1" applyBorder="1" applyAlignment="1" applyProtection="1">
      <alignment horizontal="center"/>
    </xf>
    <xf numFmtId="0" fontId="16" fillId="0" borderId="0" xfId="1" applyFont="1" applyBorder="1" applyAlignment="1" applyProtection="1">
      <alignment horizontal="center"/>
    </xf>
    <xf numFmtId="0" fontId="16" fillId="0" borderId="41" xfId="1" applyFont="1" applyBorder="1" applyAlignment="1" applyProtection="1">
      <alignment horizontal="center"/>
    </xf>
    <xf numFmtId="43" fontId="21" fillId="0" borderId="40" xfId="6" applyFont="1" applyBorder="1" applyAlignment="1" applyProtection="1">
      <alignment horizontal="center"/>
    </xf>
    <xf numFmtId="43" fontId="21" fillId="0" borderId="0" xfId="6" applyFont="1" applyBorder="1" applyAlignment="1" applyProtection="1">
      <alignment horizontal="center"/>
    </xf>
    <xf numFmtId="43" fontId="21" fillId="0" borderId="41" xfId="6" applyFont="1" applyBorder="1" applyAlignment="1" applyProtection="1">
      <alignment horizontal="center"/>
    </xf>
    <xf numFmtId="171" fontId="10" fillId="0" borderId="40" xfId="0" applyNumberFormat="1" applyFont="1" applyBorder="1" applyAlignment="1">
      <alignment horizontal="center"/>
    </xf>
    <xf numFmtId="171" fontId="10" fillId="0" borderId="0" xfId="0" applyNumberFormat="1" applyFont="1" applyBorder="1" applyAlignment="1">
      <alignment horizontal="center"/>
    </xf>
    <xf numFmtId="171" fontId="10" fillId="0" borderId="41" xfId="0" applyNumberFormat="1" applyFont="1" applyBorder="1" applyAlignment="1">
      <alignment horizontal="center"/>
    </xf>
    <xf numFmtId="0" fontId="21" fillId="0" borderId="119" xfId="1" applyFont="1" applyBorder="1" applyAlignment="1">
      <alignment horizontal="right"/>
    </xf>
    <xf numFmtId="0" fontId="21" fillId="0" borderId="120" xfId="1" applyFont="1" applyBorder="1" applyAlignment="1">
      <alignment horizontal="right"/>
    </xf>
    <xf numFmtId="0" fontId="21" fillId="0" borderId="115" xfId="1" applyFont="1" applyBorder="1" applyAlignment="1">
      <alignment horizontal="right"/>
    </xf>
    <xf numFmtId="0" fontId="22" fillId="2" borderId="25" xfId="3" applyFont="1" applyFill="1" applyBorder="1" applyAlignment="1">
      <alignment horizontal="center"/>
    </xf>
    <xf numFmtId="0" fontId="21" fillId="0" borderId="117" xfId="3" applyFont="1" applyFill="1" applyBorder="1" applyAlignment="1">
      <alignment horizontal="center"/>
    </xf>
    <xf numFmtId="0" fontId="23" fillId="0" borderId="25" xfId="1" applyFont="1" applyBorder="1" applyAlignment="1">
      <alignment horizontal="center"/>
    </xf>
    <xf numFmtId="0" fontId="27" fillId="2" borderId="0" xfId="0" applyFont="1" applyFill="1" applyBorder="1" applyAlignment="1">
      <alignment horizontal="right"/>
    </xf>
    <xf numFmtId="0" fontId="27" fillId="2" borderId="41" xfId="0" applyFont="1" applyFill="1" applyBorder="1" applyAlignment="1">
      <alignment horizontal="right"/>
    </xf>
    <xf numFmtId="0" fontId="13" fillId="11" borderId="23" xfId="1" applyFont="1" applyFill="1" applyBorder="1" applyAlignment="1" applyProtection="1">
      <alignment horizontal="center" vertical="center" wrapText="1"/>
    </xf>
    <xf numFmtId="0" fontId="13" fillId="11" borderId="14" xfId="1" applyFont="1" applyFill="1" applyBorder="1" applyAlignment="1" applyProtection="1">
      <alignment horizontal="center" vertical="center" wrapText="1"/>
    </xf>
    <xf numFmtId="0" fontId="12" fillId="0" borderId="40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0" fontId="12" fillId="0" borderId="41" xfId="1" applyFont="1" applyBorder="1" applyAlignment="1" applyProtection="1">
      <alignment horizontal="center"/>
    </xf>
    <xf numFmtId="0" fontId="13" fillId="0" borderId="0" xfId="1" applyFont="1" applyFill="1" applyBorder="1" applyAlignment="1">
      <alignment horizontal="right"/>
    </xf>
    <xf numFmtId="0" fontId="12" fillId="11" borderId="20" xfId="1" applyFont="1" applyFill="1" applyBorder="1" applyAlignment="1" applyProtection="1">
      <alignment horizontal="center" vertical="center" wrapText="1"/>
    </xf>
    <xf numFmtId="0" fontId="12" fillId="11" borderId="27" xfId="1" applyFont="1" applyFill="1" applyBorder="1" applyAlignment="1" applyProtection="1">
      <alignment horizontal="center" vertical="center" wrapText="1"/>
    </xf>
    <xf numFmtId="0" fontId="13" fillId="11" borderId="36" xfId="1" applyFont="1" applyFill="1" applyBorder="1" applyAlignment="1" applyProtection="1">
      <alignment horizontal="center" vertical="center" wrapText="1"/>
    </xf>
    <xf numFmtId="0" fontId="13" fillId="11" borderId="16" xfId="1" applyFont="1" applyFill="1" applyBorder="1" applyAlignment="1" applyProtection="1">
      <alignment horizontal="center" vertical="center" wrapText="1"/>
    </xf>
    <xf numFmtId="0" fontId="107" fillId="0" borderId="40" xfId="1" applyFont="1" applyBorder="1" applyAlignment="1" applyProtection="1">
      <alignment horizontal="center"/>
    </xf>
    <xf numFmtId="0" fontId="107" fillId="0" borderId="0" xfId="1" applyFont="1" applyBorder="1" applyAlignment="1" applyProtection="1">
      <alignment horizontal="center"/>
    </xf>
    <xf numFmtId="0" fontId="107" fillId="0" borderId="41" xfId="1" applyFont="1" applyBorder="1" applyAlignment="1" applyProtection="1">
      <alignment horizontal="center"/>
    </xf>
    <xf numFmtId="0" fontId="11" fillId="0" borderId="117" xfId="0" applyFont="1" applyBorder="1" applyAlignment="1">
      <alignment horizontal="center"/>
    </xf>
    <xf numFmtId="4" fontId="21" fillId="13" borderId="119" xfId="1" applyNumberFormat="1" applyFont="1" applyFill="1" applyBorder="1" applyAlignment="1" applyProtection="1">
      <alignment horizontal="center"/>
    </xf>
    <xf numFmtId="4" fontId="21" fillId="13" borderId="120" xfId="1" applyNumberFormat="1" applyFont="1" applyFill="1" applyBorder="1" applyAlignment="1" applyProtection="1">
      <alignment horizontal="center"/>
    </xf>
    <xf numFmtId="0" fontId="12" fillId="0" borderId="119" xfId="1" applyFont="1" applyFill="1" applyBorder="1" applyAlignment="1">
      <alignment horizontal="center"/>
    </xf>
    <xf numFmtId="0" fontId="12" fillId="0" borderId="115" xfId="1" applyFont="1" applyFill="1" applyBorder="1" applyAlignment="1">
      <alignment horizontal="center"/>
    </xf>
    <xf numFmtId="0" fontId="21" fillId="12" borderId="114" xfId="1" applyFont="1" applyFill="1" applyBorder="1" applyAlignment="1">
      <alignment horizontal="center" wrapText="1"/>
    </xf>
    <xf numFmtId="0" fontId="3" fillId="11" borderId="118" xfId="1" applyFont="1" applyFill="1" applyBorder="1" applyAlignment="1">
      <alignment horizontal="center" vertical="center" wrapText="1"/>
    </xf>
    <xf numFmtId="0" fontId="3" fillId="11" borderId="16" xfId="1" applyFont="1" applyFill="1" applyBorder="1" applyAlignment="1">
      <alignment horizontal="center" vertical="center" wrapText="1"/>
    </xf>
    <xf numFmtId="0" fontId="3" fillId="11" borderId="121" xfId="1" applyFont="1" applyFill="1" applyBorder="1" applyAlignment="1">
      <alignment horizontal="center" vertical="center" wrapText="1"/>
    </xf>
    <xf numFmtId="0" fontId="3" fillId="11" borderId="14" xfId="1" applyFont="1" applyFill="1" applyBorder="1" applyAlignment="1">
      <alignment horizontal="center" vertical="center" wrapText="1"/>
    </xf>
    <xf numFmtId="0" fontId="21" fillId="12" borderId="115" xfId="1" applyFont="1" applyFill="1" applyBorder="1" applyAlignment="1">
      <alignment horizontal="center" vertical="center" wrapText="1"/>
    </xf>
    <xf numFmtId="0" fontId="21" fillId="12" borderId="114" xfId="1" applyFont="1" applyFill="1" applyBorder="1" applyAlignment="1">
      <alignment horizontal="center" vertical="center" wrapText="1"/>
    </xf>
    <xf numFmtId="0" fontId="108" fillId="0" borderId="40" xfId="1" applyFont="1" applyBorder="1" applyAlignment="1" applyProtection="1">
      <alignment horizontal="center"/>
    </xf>
    <xf numFmtId="0" fontId="108" fillId="0" borderId="0" xfId="1" applyFont="1" applyBorder="1" applyAlignment="1" applyProtection="1">
      <alignment horizontal="center"/>
    </xf>
    <xf numFmtId="0" fontId="108" fillId="0" borderId="41" xfId="1" applyFont="1" applyBorder="1" applyAlignment="1" applyProtection="1">
      <alignment horizontal="center"/>
    </xf>
    <xf numFmtId="0" fontId="66" fillId="11" borderId="119" xfId="1" applyFont="1" applyFill="1" applyBorder="1" applyAlignment="1">
      <alignment horizontal="center"/>
    </xf>
    <xf numFmtId="0" fontId="66" fillId="11" borderId="120" xfId="1" applyFont="1" applyFill="1" applyBorder="1" applyAlignment="1">
      <alignment horizontal="center"/>
    </xf>
    <xf numFmtId="0" fontId="66" fillId="11" borderId="115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21" fillId="4" borderId="0" xfId="1" applyFont="1" applyFill="1" applyAlignment="1">
      <alignment horizontal="center"/>
    </xf>
    <xf numFmtId="0" fontId="83" fillId="4" borderId="120" xfId="1" applyFont="1" applyFill="1" applyBorder="1" applyAlignment="1">
      <alignment horizontal="center"/>
    </xf>
    <xf numFmtId="0" fontId="83" fillId="4" borderId="115" xfId="1" applyFont="1" applyFill="1" applyBorder="1" applyAlignment="1">
      <alignment horizontal="center"/>
    </xf>
    <xf numFmtId="0" fontId="67" fillId="2" borderId="0" xfId="1" applyFont="1" applyFill="1" applyAlignment="1">
      <alignment horizontal="center"/>
    </xf>
    <xf numFmtId="0" fontId="22" fillId="2" borderId="0" xfId="8" applyFont="1" applyFill="1" applyAlignment="1">
      <alignment horizontal="center"/>
    </xf>
    <xf numFmtId="0" fontId="80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170" fontId="84" fillId="2" borderId="0" xfId="0" applyNumberFormat="1" applyFont="1" applyFill="1" applyBorder="1" applyAlignment="1">
      <alignment horizontal="center"/>
    </xf>
    <xf numFmtId="170" fontId="85" fillId="2" borderId="0" xfId="0" applyNumberFormat="1" applyFont="1" applyFill="1" applyBorder="1" applyAlignment="1">
      <alignment horizontal="center"/>
    </xf>
    <xf numFmtId="0" fontId="3" fillId="4" borderId="114" xfId="1" applyFont="1" applyFill="1" applyBorder="1" applyAlignment="1">
      <alignment horizontal="center" vertical="center"/>
    </xf>
    <xf numFmtId="170" fontId="10" fillId="0" borderId="0" xfId="0" applyNumberFormat="1" applyFont="1" applyBorder="1" applyAlignment="1">
      <alignment horizontal="center"/>
    </xf>
    <xf numFmtId="0" fontId="21" fillId="2" borderId="117" xfId="1" applyFont="1" applyFill="1" applyBorder="1" applyAlignment="1">
      <alignment horizontal="center"/>
    </xf>
    <xf numFmtId="0" fontId="21" fillId="2" borderId="117" xfId="3" applyFont="1" applyFill="1" applyBorder="1" applyAlignment="1">
      <alignment horizontal="center"/>
    </xf>
    <xf numFmtId="170" fontId="10" fillId="2" borderId="25" xfId="0" applyNumberFormat="1" applyFont="1" applyFill="1" applyBorder="1" applyAlignment="1">
      <alignment horizontal="center"/>
    </xf>
    <xf numFmtId="0" fontId="8" fillId="2" borderId="4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8" fillId="2" borderId="41" xfId="1" applyFont="1" applyFill="1" applyBorder="1" applyAlignment="1">
      <alignment horizontal="center"/>
    </xf>
    <xf numFmtId="0" fontId="16" fillId="2" borderId="40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16" fillId="2" borderId="41" xfId="1" applyFont="1" applyFill="1" applyBorder="1" applyAlignment="1">
      <alignment horizontal="center"/>
    </xf>
    <xf numFmtId="0" fontId="31" fillId="2" borderId="40" xfId="0" applyFont="1" applyFill="1" applyBorder="1" applyAlignment="1">
      <alignment horizontal="center"/>
    </xf>
    <xf numFmtId="0" fontId="31" fillId="2" borderId="41" xfId="0" applyFont="1" applyFill="1" applyBorder="1" applyAlignment="1">
      <alignment horizontal="center"/>
    </xf>
    <xf numFmtId="0" fontId="2" fillId="2" borderId="25" xfId="3" applyFont="1" applyFill="1" applyBorder="1" applyAlignment="1">
      <alignment horizontal="center"/>
    </xf>
    <xf numFmtId="0" fontId="8" fillId="4" borderId="40" xfId="1" applyFont="1" applyFill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0" fontId="8" fillId="4" borderId="41" xfId="1" applyFont="1" applyFill="1" applyBorder="1" applyAlignment="1">
      <alignment horizontal="center"/>
    </xf>
    <xf numFmtId="172" fontId="16" fillId="2" borderId="40" xfId="1" applyNumberFormat="1" applyFont="1" applyFill="1" applyBorder="1" applyAlignment="1">
      <alignment horizontal="center"/>
    </xf>
    <xf numFmtId="172" fontId="16" fillId="2" borderId="0" xfId="1" applyNumberFormat="1" applyFont="1" applyFill="1" applyBorder="1" applyAlignment="1">
      <alignment horizontal="center"/>
    </xf>
    <xf numFmtId="172" fontId="16" fillId="2" borderId="41" xfId="1" applyNumberFormat="1" applyFont="1" applyFill="1" applyBorder="1" applyAlignment="1">
      <alignment horizontal="center"/>
    </xf>
    <xf numFmtId="0" fontId="12" fillId="2" borderId="40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/>
    </xf>
    <xf numFmtId="0" fontId="12" fillId="2" borderId="41" xfId="1" applyFont="1" applyFill="1" applyBorder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21" fillId="0" borderId="25" xfId="20" applyFont="1" applyFill="1" applyBorder="1" applyAlignment="1">
      <alignment horizontal="center"/>
    </xf>
    <xf numFmtId="4" fontId="21" fillId="13" borderId="119" xfId="15" applyNumberFormat="1" applyFont="1" applyFill="1" applyBorder="1" applyAlignment="1" applyProtection="1">
      <alignment horizontal="right"/>
    </xf>
    <xf numFmtId="4" fontId="21" fillId="13" borderId="120" xfId="15" applyNumberFormat="1" applyFont="1" applyFill="1" applyBorder="1" applyAlignment="1" applyProtection="1">
      <alignment horizontal="right"/>
    </xf>
    <xf numFmtId="4" fontId="21" fillId="13" borderId="115" xfId="15" applyNumberFormat="1" applyFont="1" applyFill="1" applyBorder="1" applyAlignment="1" applyProtection="1">
      <alignment horizontal="right"/>
    </xf>
    <xf numFmtId="0" fontId="8" fillId="0" borderId="40" xfId="15" applyFont="1" applyBorder="1" applyAlignment="1">
      <alignment horizontal="center"/>
    </xf>
    <xf numFmtId="0" fontId="8" fillId="0" borderId="0" xfId="15" applyFont="1" applyBorder="1" applyAlignment="1">
      <alignment horizontal="center"/>
    </xf>
    <xf numFmtId="0" fontId="8" fillId="0" borderId="41" xfId="15" applyFont="1" applyBorder="1" applyAlignment="1">
      <alignment horizontal="center"/>
    </xf>
    <xf numFmtId="0" fontId="16" fillId="0" borderId="40" xfId="15" applyFont="1" applyBorder="1" applyAlignment="1">
      <alignment horizontal="center"/>
    </xf>
    <xf numFmtId="0" fontId="16" fillId="0" borderId="0" xfId="15" applyFont="1" applyBorder="1" applyAlignment="1">
      <alignment horizontal="center"/>
    </xf>
    <xf numFmtId="0" fontId="16" fillId="0" borderId="41" xfId="15" applyFont="1" applyBorder="1" applyAlignment="1">
      <alignment horizontal="center"/>
    </xf>
    <xf numFmtId="0" fontId="8" fillId="11" borderId="114" xfId="15" applyFont="1" applyFill="1" applyBorder="1" applyAlignment="1">
      <alignment horizontal="center"/>
    </xf>
    <xf numFmtId="0" fontId="12" fillId="12" borderId="119" xfId="15" applyFont="1" applyFill="1" applyBorder="1" applyAlignment="1">
      <alignment horizontal="center" vertical="center"/>
    </xf>
    <xf numFmtId="0" fontId="12" fillId="12" borderId="120" xfId="15" applyFont="1" applyFill="1" applyBorder="1" applyAlignment="1">
      <alignment horizontal="center" vertical="center"/>
    </xf>
    <xf numFmtId="0" fontId="12" fillId="12" borderId="115" xfId="15" applyFont="1" applyFill="1" applyBorder="1" applyAlignment="1">
      <alignment horizontal="center" vertical="center"/>
    </xf>
    <xf numFmtId="0" fontId="12" fillId="0" borderId="40" xfId="15" applyFont="1" applyBorder="1" applyAlignment="1">
      <alignment horizontal="center"/>
    </xf>
    <xf numFmtId="0" fontId="12" fillId="0" borderId="0" xfId="15" applyFont="1" applyBorder="1" applyAlignment="1">
      <alignment horizontal="center"/>
    </xf>
    <xf numFmtId="0" fontId="12" fillId="0" borderId="41" xfId="15" applyFont="1" applyBorder="1" applyAlignment="1">
      <alignment horizontal="center"/>
    </xf>
    <xf numFmtId="0" fontId="20" fillId="2" borderId="25" xfId="3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4" fillId="2" borderId="40" xfId="8" applyFont="1" applyFill="1" applyBorder="1" applyAlignment="1">
      <alignment horizontal="center"/>
    </xf>
    <xf numFmtId="0" fontId="4" fillId="2" borderId="0" xfId="8" applyFont="1" applyFill="1" applyBorder="1" applyAlignment="1">
      <alignment horizontal="center"/>
    </xf>
    <xf numFmtId="0" fontId="6" fillId="2" borderId="40" xfId="8" applyFont="1" applyFill="1" applyBorder="1" applyAlignment="1">
      <alignment horizontal="center"/>
    </xf>
    <xf numFmtId="0" fontId="6" fillId="2" borderId="0" xfId="8" applyFont="1" applyFill="1" applyBorder="1" applyAlignment="1">
      <alignment horizontal="center"/>
    </xf>
    <xf numFmtId="0" fontId="12" fillId="17" borderId="2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 wrapText="1"/>
    </xf>
    <xf numFmtId="0" fontId="12" fillId="17" borderId="3" xfId="0" applyFont="1" applyFill="1" applyBorder="1" applyAlignment="1">
      <alignment horizontal="center" vertical="center" wrapText="1"/>
    </xf>
    <xf numFmtId="49" fontId="12" fillId="17" borderId="29" xfId="8" applyNumberFormat="1" applyFont="1" applyFill="1" applyBorder="1" applyAlignment="1">
      <alignment horizontal="center" vertical="center" wrapText="1"/>
    </xf>
    <xf numFmtId="49" fontId="12" fillId="17" borderId="143" xfId="8" applyNumberFormat="1" applyFont="1" applyFill="1" applyBorder="1" applyAlignment="1">
      <alignment horizontal="center" vertical="center" wrapText="1"/>
    </xf>
    <xf numFmtId="0" fontId="12" fillId="2" borderId="117" xfId="8" applyFont="1" applyFill="1" applyBorder="1" applyAlignment="1" applyProtection="1">
      <alignment horizontal="center"/>
    </xf>
    <xf numFmtId="0" fontId="12" fillId="2" borderId="117" xfId="8" applyFont="1" applyFill="1" applyBorder="1" applyAlignment="1" applyProtection="1">
      <alignment horizontal="center"/>
      <protection locked="0"/>
    </xf>
    <xf numFmtId="0" fontId="16" fillId="0" borderId="0" xfId="8" applyFont="1" applyBorder="1" applyAlignment="1" applyProtection="1">
      <alignment horizontal="center"/>
      <protection locked="0"/>
    </xf>
    <xf numFmtId="0" fontId="12" fillId="2" borderId="25" xfId="8" applyFont="1" applyFill="1" applyBorder="1" applyAlignment="1" applyProtection="1">
      <alignment horizontal="center"/>
    </xf>
    <xf numFmtId="0" fontId="16" fillId="2" borderId="25" xfId="8" applyFont="1" applyFill="1" applyBorder="1" applyAlignment="1" applyProtection="1">
      <alignment horizontal="center"/>
      <protection locked="0"/>
    </xf>
    <xf numFmtId="0" fontId="12" fillId="2" borderId="25" xfId="8" applyFont="1" applyFill="1" applyBorder="1" applyAlignment="1" applyProtection="1">
      <alignment horizontal="center"/>
      <protection locked="0"/>
    </xf>
    <xf numFmtId="0" fontId="23" fillId="2" borderId="25" xfId="3" applyFont="1" applyFill="1" applyBorder="1" applyAlignment="1">
      <alignment horizontal="center"/>
    </xf>
    <xf numFmtId="0" fontId="2" fillId="2" borderId="25" xfId="8" applyFont="1" applyFill="1" applyBorder="1" applyAlignment="1" applyProtection="1">
      <alignment horizontal="center"/>
      <protection locked="0"/>
    </xf>
    <xf numFmtId="0" fontId="12" fillId="2" borderId="4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41" xfId="0" applyFont="1" applyFill="1" applyBorder="1" applyAlignment="1">
      <alignment horizontal="center"/>
    </xf>
    <xf numFmtId="0" fontId="27" fillId="2" borderId="40" xfId="0" applyFont="1" applyFill="1" applyBorder="1" applyAlignment="1">
      <alignment horizontal="right"/>
    </xf>
    <xf numFmtId="0" fontId="16" fillId="2" borderId="0" xfId="8" applyFont="1" applyFill="1" applyBorder="1" applyAlignment="1" applyProtection="1">
      <alignment horizontal="center"/>
      <protection locked="0"/>
    </xf>
    <xf numFmtId="170" fontId="32" fillId="0" borderId="25" xfId="0" applyNumberFormat="1" applyFont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16" fillId="2" borderId="40" xfId="8" applyFont="1" applyFill="1" applyBorder="1" applyAlignment="1">
      <alignment horizontal="center"/>
    </xf>
    <xf numFmtId="0" fontId="16" fillId="2" borderId="0" xfId="8" applyFont="1" applyFill="1" applyBorder="1" applyAlignment="1">
      <alignment horizontal="center"/>
    </xf>
    <xf numFmtId="0" fontId="16" fillId="2" borderId="41" xfId="8" applyFont="1" applyFill="1" applyBorder="1" applyAlignment="1">
      <alignment horizontal="center"/>
    </xf>
    <xf numFmtId="0" fontId="12" fillId="17" borderId="2" xfId="0" applyFont="1" applyFill="1" applyBorder="1" applyAlignment="1">
      <alignment horizontal="center" wrapText="1"/>
    </xf>
    <xf numFmtId="0" fontId="12" fillId="17" borderId="1" xfId="0" applyFont="1" applyFill="1" applyBorder="1" applyAlignment="1">
      <alignment horizontal="center" wrapText="1"/>
    </xf>
    <xf numFmtId="0" fontId="15" fillId="2" borderId="25" xfId="3" applyFont="1" applyFill="1" applyBorder="1" applyAlignment="1">
      <alignment horizontal="center"/>
    </xf>
    <xf numFmtId="0" fontId="12" fillId="2" borderId="0" xfId="8" applyFont="1" applyFill="1" applyBorder="1" applyAlignment="1" applyProtection="1">
      <alignment horizontal="center"/>
      <protection locked="0"/>
    </xf>
    <xf numFmtId="0" fontId="8" fillId="2" borderId="4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43" fontId="16" fillId="2" borderId="40" xfId="6" applyNumberFormat="1" applyFont="1" applyFill="1" applyBorder="1" applyAlignment="1">
      <alignment horizontal="center" vertical="center"/>
    </xf>
    <xf numFmtId="43" fontId="16" fillId="2" borderId="0" xfId="6" applyNumberFormat="1" applyFont="1" applyFill="1" applyBorder="1" applyAlignment="1">
      <alignment horizontal="center" vertical="center"/>
    </xf>
    <xf numFmtId="43" fontId="16" fillId="2" borderId="41" xfId="6" applyNumberFormat="1" applyFont="1" applyFill="1" applyBorder="1" applyAlignment="1">
      <alignment horizontal="center" vertical="center"/>
    </xf>
    <xf numFmtId="43" fontId="12" fillId="2" borderId="40" xfId="6" applyNumberFormat="1" applyFont="1" applyFill="1" applyBorder="1" applyAlignment="1">
      <alignment horizontal="center" vertical="center"/>
    </xf>
    <xf numFmtId="43" fontId="12" fillId="2" borderId="0" xfId="6" applyNumberFormat="1" applyFont="1" applyFill="1" applyBorder="1" applyAlignment="1">
      <alignment horizontal="center" vertical="center"/>
    </xf>
    <xf numFmtId="43" fontId="12" fillId="2" borderId="41" xfId="6" applyNumberFormat="1" applyFont="1" applyFill="1" applyBorder="1" applyAlignment="1">
      <alignment horizontal="center" vertical="center"/>
    </xf>
    <xf numFmtId="0" fontId="12" fillId="11" borderId="114" xfId="0" applyFont="1" applyFill="1" applyBorder="1" applyAlignment="1">
      <alignment horizontal="center" vertical="center" wrapText="1"/>
    </xf>
    <xf numFmtId="49" fontId="12" fillId="11" borderId="114" xfId="8" applyNumberFormat="1" applyFont="1" applyFill="1" applyBorder="1" applyAlignment="1">
      <alignment horizontal="center" vertical="center" wrapText="1"/>
    </xf>
    <xf numFmtId="0" fontId="12" fillId="11" borderId="119" xfId="0" applyFont="1" applyFill="1" applyBorder="1" applyAlignment="1">
      <alignment horizontal="center" vertical="center" wrapText="1"/>
    </xf>
    <xf numFmtId="0" fontId="12" fillId="11" borderId="120" xfId="0" applyFont="1" applyFill="1" applyBorder="1" applyAlignment="1">
      <alignment horizontal="center" vertical="center" wrapText="1"/>
    </xf>
    <xf numFmtId="0" fontId="12" fillId="11" borderId="115" xfId="0" applyFont="1" applyFill="1" applyBorder="1" applyAlignment="1">
      <alignment horizontal="center" vertical="center" wrapText="1"/>
    </xf>
    <xf numFmtId="0" fontId="51" fillId="2" borderId="25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41" xfId="0" applyFont="1" applyFill="1" applyBorder="1" applyAlignment="1">
      <alignment horizontal="center"/>
    </xf>
    <xf numFmtId="0" fontId="80" fillId="0" borderId="117" xfId="0" applyFont="1" applyBorder="1" applyAlignment="1">
      <alignment horizontal="center"/>
    </xf>
    <xf numFmtId="0" fontId="20" fillId="2" borderId="25" xfId="3" applyFont="1" applyFill="1" applyBorder="1" applyAlignment="1">
      <alignment horizontal="left"/>
    </xf>
    <xf numFmtId="0" fontId="21" fillId="0" borderId="119" xfId="20" applyFont="1" applyBorder="1" applyAlignment="1" applyProtection="1">
      <alignment horizontal="left" vertical="top"/>
      <protection locked="0"/>
    </xf>
    <xf numFmtId="0" fontId="21" fillId="0" borderId="120" xfId="20" applyFont="1" applyBorder="1" applyAlignment="1" applyProtection="1">
      <alignment horizontal="left" vertical="top"/>
      <protection locked="0"/>
    </xf>
    <xf numFmtId="0" fontId="21" fillId="0" borderId="115" xfId="20" applyFont="1" applyBorder="1" applyAlignment="1" applyProtection="1">
      <alignment horizontal="left" vertical="top"/>
      <protection locked="0"/>
    </xf>
    <xf numFmtId="0" fontId="8" fillId="0" borderId="40" xfId="20" applyFont="1" applyBorder="1" applyAlignment="1">
      <alignment horizontal="center"/>
    </xf>
    <xf numFmtId="0" fontId="8" fillId="0" borderId="0" xfId="20" applyFont="1" applyBorder="1" applyAlignment="1">
      <alignment horizontal="center"/>
    </xf>
    <xf numFmtId="0" fontId="8" fillId="0" borderId="41" xfId="20" applyFont="1" applyBorder="1" applyAlignment="1">
      <alignment horizontal="center"/>
    </xf>
    <xf numFmtId="0" fontId="16" fillId="0" borderId="40" xfId="20" applyFont="1" applyBorder="1" applyAlignment="1">
      <alignment horizontal="center"/>
    </xf>
    <xf numFmtId="0" fontId="16" fillId="0" borderId="0" xfId="20" applyFont="1" applyBorder="1" applyAlignment="1">
      <alignment horizontal="center"/>
    </xf>
    <xf numFmtId="0" fontId="16" fillId="0" borderId="41" xfId="20" applyFont="1" applyBorder="1" applyAlignment="1">
      <alignment horizontal="center"/>
    </xf>
    <xf numFmtId="0" fontId="12" fillId="0" borderId="40" xfId="20" applyFont="1" applyBorder="1" applyAlignment="1">
      <alignment horizontal="center"/>
    </xf>
    <xf numFmtId="0" fontId="12" fillId="0" borderId="0" xfId="20" applyFont="1" applyBorder="1" applyAlignment="1">
      <alignment horizontal="center"/>
    </xf>
    <xf numFmtId="0" fontId="12" fillId="0" borderId="41" xfId="20" applyFont="1" applyBorder="1" applyAlignment="1">
      <alignment horizontal="center"/>
    </xf>
    <xf numFmtId="0" fontId="3" fillId="11" borderId="121" xfId="20" applyFont="1" applyFill="1" applyBorder="1" applyAlignment="1">
      <alignment horizontal="center" vertical="center"/>
    </xf>
    <xf numFmtId="0" fontId="3" fillId="11" borderId="14" xfId="20" applyFont="1" applyFill="1" applyBorder="1" applyAlignment="1">
      <alignment horizontal="center" vertical="center"/>
    </xf>
    <xf numFmtId="0" fontId="12" fillId="11" borderId="114" xfId="20" applyFont="1" applyFill="1" applyBorder="1" applyAlignment="1">
      <alignment horizontal="center" vertical="center"/>
    </xf>
    <xf numFmtId="0" fontId="12" fillId="11" borderId="114" xfId="20" applyFont="1" applyFill="1" applyBorder="1" applyAlignment="1">
      <alignment horizontal="center" vertical="center" wrapText="1"/>
    </xf>
    <xf numFmtId="0" fontId="12" fillId="11" borderId="121" xfId="20" applyFont="1" applyFill="1" applyBorder="1" applyAlignment="1">
      <alignment horizontal="center" vertical="center" wrapText="1"/>
    </xf>
    <xf numFmtId="0" fontId="12" fillId="11" borderId="14" xfId="20" applyFont="1" applyFill="1" applyBorder="1" applyAlignment="1">
      <alignment horizontal="center" vertical="center" wrapText="1"/>
    </xf>
    <xf numFmtId="0" fontId="3" fillId="0" borderId="117" xfId="20" applyFont="1" applyFill="1" applyBorder="1" applyAlignment="1">
      <alignment horizontal="center"/>
    </xf>
    <xf numFmtId="0" fontId="16" fillId="0" borderId="116" xfId="20" applyFont="1" applyBorder="1" applyAlignment="1" applyProtection="1">
      <alignment horizontal="left" vertical="top"/>
      <protection locked="0"/>
    </xf>
    <xf numFmtId="0" fontId="16" fillId="0" borderId="117" xfId="20" applyFont="1" applyBorder="1" applyAlignment="1" applyProtection="1">
      <alignment horizontal="left" vertical="top"/>
      <protection locked="0"/>
    </xf>
    <xf numFmtId="0" fontId="16" fillId="0" borderId="118" xfId="20" applyFont="1" applyBorder="1" applyAlignment="1" applyProtection="1">
      <alignment horizontal="left" vertical="top"/>
      <protection locked="0"/>
    </xf>
    <xf numFmtId="0" fontId="16" fillId="0" borderId="15" xfId="20" applyFont="1" applyBorder="1" applyAlignment="1" applyProtection="1">
      <alignment horizontal="left" vertical="top"/>
      <protection locked="0"/>
    </xf>
    <xf numFmtId="0" fontId="16" fillId="0" borderId="25" xfId="20" applyFont="1" applyBorder="1" applyAlignment="1" applyProtection="1">
      <alignment horizontal="left" vertical="top"/>
      <protection locked="0"/>
    </xf>
    <xf numFmtId="0" fontId="16" fillId="0" borderId="16" xfId="20" applyFont="1" applyBorder="1" applyAlignment="1" applyProtection="1">
      <alignment horizontal="left" vertical="top"/>
      <protection locked="0"/>
    </xf>
    <xf numFmtId="0" fontId="12" fillId="11" borderId="115" xfId="20" applyFont="1" applyFill="1" applyBorder="1" applyAlignment="1">
      <alignment horizontal="center" vertical="center"/>
    </xf>
    <xf numFmtId="0" fontId="12" fillId="11" borderId="121" xfId="20" applyFont="1" applyFill="1" applyBorder="1" applyAlignment="1">
      <alignment horizontal="center" vertical="center"/>
    </xf>
    <xf numFmtId="0" fontId="12" fillId="11" borderId="14" xfId="20" applyFont="1" applyFill="1" applyBorder="1" applyAlignment="1">
      <alignment horizontal="center" vertical="center"/>
    </xf>
    <xf numFmtId="170" fontId="51" fillId="0" borderId="25" xfId="0" applyNumberFormat="1" applyFont="1" applyBorder="1" applyAlignment="1">
      <alignment horizontal="center"/>
    </xf>
    <xf numFmtId="0" fontId="22" fillId="2" borderId="25" xfId="3" applyFont="1" applyFill="1" applyBorder="1" applyAlignment="1">
      <alignment horizontal="left"/>
    </xf>
    <xf numFmtId="0" fontId="2" fillId="0" borderId="25" xfId="20" applyFont="1" applyFill="1" applyBorder="1" applyAlignment="1">
      <alignment horizontal="center"/>
    </xf>
    <xf numFmtId="0" fontId="8" fillId="0" borderId="40" xfId="20" applyFont="1" applyBorder="1" applyAlignment="1" applyProtection="1">
      <alignment horizontal="center"/>
    </xf>
    <xf numFmtId="0" fontId="8" fillId="0" borderId="0" xfId="20" applyFont="1" applyBorder="1" applyAlignment="1" applyProtection="1">
      <alignment horizontal="center"/>
    </xf>
    <xf numFmtId="0" fontId="8" fillId="0" borderId="41" xfId="20" applyFont="1" applyBorder="1" applyAlignment="1" applyProtection="1">
      <alignment horizontal="center"/>
    </xf>
    <xf numFmtId="0" fontId="3" fillId="0" borderId="0" xfId="20" applyFont="1" applyFill="1" applyBorder="1" applyAlignment="1">
      <alignment horizontal="right"/>
    </xf>
    <xf numFmtId="0" fontId="2" fillId="0" borderId="0" xfId="20" applyFont="1" applyFill="1" applyBorder="1" applyAlignment="1">
      <alignment horizontal="right"/>
    </xf>
    <xf numFmtId="0" fontId="21" fillId="0" borderId="0" xfId="20" applyFont="1" applyBorder="1" applyAlignment="1">
      <alignment horizontal="right"/>
    </xf>
    <xf numFmtId="0" fontId="2" fillId="0" borderId="119" xfId="20" applyFont="1" applyBorder="1" applyAlignment="1">
      <alignment horizontal="center"/>
    </xf>
    <xf numFmtId="0" fontId="2" fillId="0" borderId="120" xfId="20" applyFont="1" applyBorder="1" applyAlignment="1">
      <alignment horizontal="center"/>
    </xf>
    <xf numFmtId="0" fontId="2" fillId="0" borderId="115" xfId="20" applyFont="1" applyBorder="1" applyAlignment="1">
      <alignment horizontal="center"/>
    </xf>
    <xf numFmtId="0" fontId="2" fillId="0" borderId="119" xfId="20" applyFont="1" applyFill="1" applyBorder="1" applyAlignment="1">
      <alignment horizontal="center"/>
    </xf>
    <xf numFmtId="0" fontId="2" fillId="0" borderId="120" xfId="20" applyFont="1" applyFill="1" applyBorder="1" applyAlignment="1">
      <alignment horizontal="center"/>
    </xf>
    <xf numFmtId="0" fontId="2" fillId="0" borderId="115" xfId="20" applyFont="1" applyFill="1" applyBorder="1" applyAlignment="1">
      <alignment horizontal="center"/>
    </xf>
    <xf numFmtId="0" fontId="2" fillId="0" borderId="114" xfId="20" applyFont="1" applyBorder="1" applyAlignment="1">
      <alignment horizontal="center"/>
    </xf>
    <xf numFmtId="0" fontId="16" fillId="0" borderId="40" xfId="20" applyFont="1" applyBorder="1" applyAlignment="1" applyProtection="1">
      <alignment horizontal="center"/>
    </xf>
    <xf numFmtId="0" fontId="16" fillId="0" borderId="0" xfId="20" applyFont="1" applyBorder="1" applyAlignment="1" applyProtection="1">
      <alignment horizontal="center"/>
    </xf>
    <xf numFmtId="0" fontId="16" fillId="0" borderId="41" xfId="20" applyFont="1" applyBorder="1" applyAlignment="1" applyProtection="1">
      <alignment horizontal="center"/>
    </xf>
    <xf numFmtId="43" fontId="12" fillId="0" borderId="40" xfId="6" applyFont="1" applyBorder="1" applyAlignment="1" applyProtection="1">
      <alignment horizontal="center"/>
    </xf>
    <xf numFmtId="43" fontId="12" fillId="0" borderId="0" xfId="6" applyFont="1" applyBorder="1" applyAlignment="1" applyProtection="1">
      <alignment horizontal="center"/>
    </xf>
    <xf numFmtId="43" fontId="12" fillId="0" borderId="41" xfId="6" applyFont="1" applyBorder="1" applyAlignment="1" applyProtection="1">
      <alignment horizontal="center"/>
    </xf>
    <xf numFmtId="0" fontId="12" fillId="0" borderId="40" xfId="20" applyFont="1" applyBorder="1" applyAlignment="1" applyProtection="1">
      <alignment horizontal="center"/>
    </xf>
    <xf numFmtId="0" fontId="12" fillId="0" borderId="0" xfId="20" applyFont="1" applyBorder="1" applyAlignment="1" applyProtection="1">
      <alignment horizontal="center"/>
    </xf>
    <xf numFmtId="0" fontId="12" fillId="0" borderId="41" xfId="20" applyFont="1" applyBorder="1" applyAlignment="1" applyProtection="1">
      <alignment horizontal="center"/>
    </xf>
    <xf numFmtId="0" fontId="12" fillId="4" borderId="40" xfId="20" applyFont="1" applyFill="1" applyBorder="1" applyAlignment="1" applyProtection="1">
      <alignment horizontal="right"/>
    </xf>
    <xf numFmtId="0" fontId="12" fillId="4" borderId="41" xfId="20" applyFont="1" applyFill="1" applyBorder="1" applyAlignment="1" applyProtection="1">
      <alignment horizontal="right"/>
    </xf>
    <xf numFmtId="0" fontId="8" fillId="4" borderId="40" xfId="0" applyFont="1" applyFill="1" applyBorder="1" applyAlignment="1" applyProtection="1">
      <alignment horizontal="center"/>
    </xf>
    <xf numFmtId="0" fontId="8" fillId="4" borderId="0" xfId="0" applyFont="1" applyFill="1" applyBorder="1" applyAlignment="1" applyProtection="1">
      <alignment horizontal="center"/>
    </xf>
    <xf numFmtId="0" fontId="8" fillId="4" borderId="41" xfId="0" applyFont="1" applyFill="1" applyBorder="1" applyAlignment="1" applyProtection="1">
      <alignment horizontal="center"/>
    </xf>
    <xf numFmtId="0" fontId="16" fillId="4" borderId="40" xfId="0" applyFont="1" applyFill="1" applyBorder="1" applyAlignment="1" applyProtection="1">
      <alignment horizontal="center"/>
    </xf>
    <xf numFmtId="0" fontId="16" fillId="4" borderId="0" xfId="0" applyFont="1" applyFill="1" applyBorder="1" applyAlignment="1" applyProtection="1">
      <alignment horizontal="center"/>
    </xf>
    <xf numFmtId="0" fontId="16" fillId="4" borderId="41" xfId="0" applyFont="1" applyFill="1" applyBorder="1" applyAlignment="1" applyProtection="1">
      <alignment horizontal="center"/>
    </xf>
    <xf numFmtId="0" fontId="12" fillId="4" borderId="40" xfId="0" applyFont="1" applyFill="1" applyBorder="1" applyAlignment="1" applyProtection="1">
      <alignment horizontal="center"/>
    </xf>
    <xf numFmtId="0" fontId="12" fillId="4" borderId="0" xfId="0" applyFont="1" applyFill="1" applyBorder="1" applyAlignment="1" applyProtection="1">
      <alignment horizontal="center"/>
    </xf>
    <xf numFmtId="0" fontId="12" fillId="4" borderId="41" xfId="0" applyFont="1" applyFill="1" applyBorder="1" applyAlignment="1" applyProtection="1">
      <alignment horizontal="center"/>
    </xf>
    <xf numFmtId="0" fontId="16" fillId="0" borderId="25" xfId="20" applyFont="1" applyFill="1" applyBorder="1" applyAlignment="1">
      <alignment horizontal="center"/>
    </xf>
    <xf numFmtId="0" fontId="31" fillId="2" borderId="25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right"/>
    </xf>
    <xf numFmtId="0" fontId="12" fillId="2" borderId="41" xfId="0" applyFont="1" applyFill="1" applyBorder="1" applyAlignment="1">
      <alignment horizontal="right"/>
    </xf>
    <xf numFmtId="0" fontId="31" fillId="2" borderId="117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</cellXfs>
  <cellStyles count="24">
    <cellStyle name="Comma 2" xfId="14"/>
    <cellStyle name="Comma 2 2" xfId="21"/>
    <cellStyle name="Millares" xfId="6" builtinId="3"/>
    <cellStyle name="Millares 11 2" xfId="9"/>
    <cellStyle name="Millares 2" xfId="2"/>
    <cellStyle name="Millares 2 2" xfId="4"/>
    <cellStyle name="Millares 2 2 2" xfId="16"/>
    <cellStyle name="Millares 2 3" xfId="12"/>
    <cellStyle name="Millares 3" xfId="13"/>
    <cellStyle name="Millares 4" xfId="17"/>
    <cellStyle name="Millares 5" xfId="23"/>
    <cellStyle name="Moneda" xfId="22" builtinId="4"/>
    <cellStyle name="Moneda 2" xfId="5"/>
    <cellStyle name="Normal" xfId="0" builtinId="0"/>
    <cellStyle name="Normal 13" xfId="19"/>
    <cellStyle name="Normal 2" xfId="1"/>
    <cellStyle name="Normal 2 10" xfId="15"/>
    <cellStyle name="Normal 2 2" xfId="3"/>
    <cellStyle name="Normal 2 2 2" xfId="8"/>
    <cellStyle name="Normal 2 3" xfId="11"/>
    <cellStyle name="Normal 3" xfId="7"/>
    <cellStyle name="Normal 3 2" xfId="10"/>
    <cellStyle name="Normal 4" xfId="20"/>
    <cellStyle name="Normal 8 4" xfId="18"/>
  </cellStyles>
  <dxfs count="0"/>
  <tableStyles count="0" defaultTableStyle="TableStyleMedium2" defaultPivotStyle="PivotStyleLight16"/>
  <colors>
    <mruColors>
      <color rgb="FF00FF99"/>
      <color rgb="FFFF9900"/>
      <color rgb="FFD60093"/>
      <color rgb="FF66CCFF"/>
      <color rgb="FF99FF99"/>
      <color rgb="FFFFCCFF"/>
      <color rgb="FFFF99FF"/>
      <color rgb="FF00FFFF"/>
      <color rgb="FFFF505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eg"/><Relationship Id="rId2" Type="http://schemas.openxmlformats.org/officeDocument/2006/relationships/image" Target="../media/image17.jpeg"/><Relationship Id="rId1" Type="http://schemas.openxmlformats.org/officeDocument/2006/relationships/image" Target="../media/image1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1</xdr:row>
      <xdr:rowOff>158115</xdr:rowOff>
    </xdr:from>
    <xdr:to>
      <xdr:col>5</xdr:col>
      <xdr:colOff>242570</xdr:colOff>
      <xdr:row>4</xdr:row>
      <xdr:rowOff>94164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0" y="358140"/>
          <a:ext cx="912495" cy="4789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942976</xdr:colOff>
      <xdr:row>1</xdr:row>
      <xdr:rowOff>85725</xdr:rowOff>
    </xdr:from>
    <xdr:to>
      <xdr:col>6</xdr:col>
      <xdr:colOff>2181226</xdr:colOff>
      <xdr:row>3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6" y="276225"/>
          <a:ext cx="1238250" cy="466725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676276</xdr:colOff>
      <xdr:row>1</xdr:row>
      <xdr:rowOff>85725</xdr:rowOff>
    </xdr:from>
    <xdr:to>
      <xdr:col>6</xdr:col>
      <xdr:colOff>1943100</xdr:colOff>
      <xdr:row>3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1" y="276225"/>
          <a:ext cx="1266824" cy="466725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552451</xdr:colOff>
      <xdr:row>2</xdr:row>
      <xdr:rowOff>238125</xdr:rowOff>
    </xdr:from>
    <xdr:to>
      <xdr:col>10</xdr:col>
      <xdr:colOff>371475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1" y="619125"/>
          <a:ext cx="1352549" cy="4286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192700</xdr:colOff>
      <xdr:row>42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0"/>
          <a:ext cx="6755425" cy="80391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276226</xdr:colOff>
      <xdr:row>0</xdr:row>
      <xdr:rowOff>123824</xdr:rowOff>
    </xdr:from>
    <xdr:to>
      <xdr:col>8</xdr:col>
      <xdr:colOff>504825</xdr:colOff>
      <xdr:row>36</xdr:row>
      <xdr:rowOff>104773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8" b="10929"/>
        <a:stretch/>
      </xdr:blipFill>
      <xdr:spPr>
        <a:xfrm>
          <a:off x="276226" y="123824"/>
          <a:ext cx="6324599" cy="6838949"/>
        </a:xfrm>
        <a:prstGeom prst="rect">
          <a:avLst/>
        </a:prstGeom>
      </xdr:spPr>
    </xdr:pic>
    <xdr:clientData/>
  </xdr:twoCellAnchor>
  <xdr:twoCellAnchor editAs="oneCell">
    <xdr:from>
      <xdr:col>0</xdr:col>
      <xdr:colOff>742943</xdr:colOff>
      <xdr:row>78</xdr:row>
      <xdr:rowOff>104774</xdr:rowOff>
    </xdr:from>
    <xdr:to>
      <xdr:col>8</xdr:col>
      <xdr:colOff>676384</xdr:colOff>
      <xdr:row>111</xdr:row>
      <xdr:rowOff>171450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10" b="7822"/>
        <a:stretch/>
      </xdr:blipFill>
      <xdr:spPr>
        <a:xfrm rot="5400000">
          <a:off x="581076" y="15125641"/>
          <a:ext cx="6353176" cy="6029441"/>
        </a:xfrm>
        <a:prstGeom prst="rect">
          <a:avLst/>
        </a:prstGeom>
      </xdr:spPr>
    </xdr:pic>
    <xdr:clientData/>
  </xdr:twoCellAnchor>
  <xdr:twoCellAnchor editAs="oneCell">
    <xdr:from>
      <xdr:col>2</xdr:col>
      <xdr:colOff>561974</xdr:colOff>
      <xdr:row>39</xdr:row>
      <xdr:rowOff>66674</xdr:rowOff>
    </xdr:from>
    <xdr:to>
      <xdr:col>10</xdr:col>
      <xdr:colOff>19050</xdr:colOff>
      <xdr:row>72</xdr:row>
      <xdr:rowOff>28575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141"/>
        <a:stretch/>
      </xdr:blipFill>
      <xdr:spPr>
        <a:xfrm>
          <a:off x="2085974" y="7496174"/>
          <a:ext cx="5553076" cy="624840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170089</xdr:colOff>
      <xdr:row>1</xdr:row>
      <xdr:rowOff>116337</xdr:rowOff>
    </xdr:from>
    <xdr:to>
      <xdr:col>9</xdr:col>
      <xdr:colOff>725715</xdr:colOff>
      <xdr:row>5</xdr:row>
      <xdr:rowOff>65002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3571" y="309105"/>
          <a:ext cx="1315358" cy="85580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652397</xdr:colOff>
      <xdr:row>0</xdr:row>
      <xdr:rowOff>182670</xdr:rowOff>
    </xdr:from>
    <xdr:to>
      <xdr:col>13</xdr:col>
      <xdr:colOff>130480</xdr:colOff>
      <xdr:row>4</xdr:row>
      <xdr:rowOff>26095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5342" y="182670"/>
          <a:ext cx="1122124" cy="7567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34849</xdr:colOff>
      <xdr:row>1</xdr:row>
      <xdr:rowOff>139390</xdr:rowOff>
    </xdr:from>
    <xdr:to>
      <xdr:col>12</xdr:col>
      <xdr:colOff>604024</xdr:colOff>
      <xdr:row>4</xdr:row>
      <xdr:rowOff>50708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6556" y="325244"/>
          <a:ext cx="1335822" cy="6779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1042147</xdr:colOff>
      <xdr:row>1</xdr:row>
      <xdr:rowOff>156882</xdr:rowOff>
    </xdr:from>
    <xdr:to>
      <xdr:col>11</xdr:col>
      <xdr:colOff>2274795</xdr:colOff>
      <xdr:row>5</xdr:row>
      <xdr:rowOff>11206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9176" y="918882"/>
          <a:ext cx="1232648" cy="61632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133351</xdr:rowOff>
    </xdr:from>
    <xdr:to>
      <xdr:col>11</xdr:col>
      <xdr:colOff>70371</xdr:colOff>
      <xdr:row>29</xdr:row>
      <xdr:rowOff>152401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33351"/>
          <a:ext cx="4118496" cy="5543550"/>
        </a:xfrm>
        <a:prstGeom prst="rect">
          <a:avLst/>
        </a:prstGeom>
      </xdr:spPr>
    </xdr:pic>
    <xdr:clientData/>
  </xdr:twoCellAnchor>
  <xdr:twoCellAnchor editAs="oneCell">
    <xdr:from>
      <xdr:col>5</xdr:col>
      <xdr:colOff>732521</xdr:colOff>
      <xdr:row>0</xdr:row>
      <xdr:rowOff>152401</xdr:rowOff>
    </xdr:from>
    <xdr:to>
      <xdr:col>16</xdr:col>
      <xdr:colOff>255954</xdr:colOff>
      <xdr:row>29</xdr:row>
      <xdr:rowOff>57150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2521" y="152401"/>
          <a:ext cx="4162108" cy="5429249"/>
        </a:xfrm>
        <a:prstGeom prst="rect">
          <a:avLst/>
        </a:prstGeom>
      </xdr:spPr>
    </xdr:pic>
    <xdr:clientData/>
  </xdr:twoCellAnchor>
  <xdr:twoCellAnchor editAs="oneCell">
    <xdr:from>
      <xdr:col>11</xdr:col>
      <xdr:colOff>426885</xdr:colOff>
      <xdr:row>0</xdr:row>
      <xdr:rowOff>0</xdr:rowOff>
    </xdr:from>
    <xdr:to>
      <xdr:col>22</xdr:col>
      <xdr:colOff>79992</xdr:colOff>
      <xdr:row>28</xdr:row>
      <xdr:rowOff>152400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8885" y="0"/>
          <a:ext cx="3986982" cy="5486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674511</xdr:colOff>
      <xdr:row>1</xdr:row>
      <xdr:rowOff>70299</xdr:rowOff>
    </xdr:from>
    <xdr:to>
      <xdr:col>11</xdr:col>
      <xdr:colOff>322086</xdr:colOff>
      <xdr:row>3</xdr:row>
      <xdr:rowOff>173988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6005" y="256153"/>
          <a:ext cx="925319" cy="47539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908050</xdr:colOff>
      <xdr:row>0</xdr:row>
      <xdr:rowOff>112183</xdr:rowOff>
    </xdr:from>
    <xdr:to>
      <xdr:col>7</xdr:col>
      <xdr:colOff>1252247</xdr:colOff>
      <xdr:row>4</xdr:row>
      <xdr:rowOff>85568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0475" y="436033"/>
          <a:ext cx="1258597" cy="6210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304078</xdr:colOff>
      <xdr:row>1</xdr:row>
      <xdr:rowOff>155295</xdr:rowOff>
    </xdr:from>
    <xdr:to>
      <xdr:col>13</xdr:col>
      <xdr:colOff>694888</xdr:colOff>
      <xdr:row>4</xdr:row>
      <xdr:rowOff>231862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854" y="341416"/>
          <a:ext cx="1310465" cy="68967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898070</xdr:colOff>
      <xdr:row>3</xdr:row>
      <xdr:rowOff>68035</xdr:rowOff>
    </xdr:from>
    <xdr:to>
      <xdr:col>10</xdr:col>
      <xdr:colOff>879021</xdr:colOff>
      <xdr:row>6</xdr:row>
      <xdr:rowOff>19329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0070" y="476249"/>
          <a:ext cx="1741716" cy="441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2240492</xdr:colOff>
      <xdr:row>0</xdr:row>
      <xdr:rowOff>120650</xdr:rowOff>
    </xdr:from>
    <xdr:to>
      <xdr:col>4</xdr:col>
      <xdr:colOff>121709</xdr:colOff>
      <xdr:row>2</xdr:row>
      <xdr:rowOff>85725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2292" y="120650"/>
          <a:ext cx="700617" cy="346075"/>
        </a:xfrm>
        <a:prstGeom prst="rect">
          <a:avLst/>
        </a:prstGeom>
        <a:noFill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1543051</xdr:colOff>
      <xdr:row>1</xdr:row>
      <xdr:rowOff>38100</xdr:rowOff>
    </xdr:from>
    <xdr:to>
      <xdr:col>7</xdr:col>
      <xdr:colOff>523875</xdr:colOff>
      <xdr:row>2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228600"/>
          <a:ext cx="1038224" cy="219076"/>
        </a:xfrm>
        <a:prstGeom prst="rect">
          <a:avLst/>
        </a:prstGeom>
        <a:noFill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1028700</xdr:colOff>
      <xdr:row>2</xdr:row>
      <xdr:rowOff>66675</xdr:rowOff>
    </xdr:from>
    <xdr:to>
      <xdr:col>6</xdr:col>
      <xdr:colOff>838200</xdr:colOff>
      <xdr:row>3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447675"/>
          <a:ext cx="885825" cy="285750"/>
        </a:xfrm>
        <a:prstGeom prst="rect">
          <a:avLst/>
        </a:prstGeom>
        <a:noFill/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40946</xdr:colOff>
      <xdr:row>1</xdr:row>
      <xdr:rowOff>9525</xdr:rowOff>
    </xdr:from>
    <xdr:to>
      <xdr:col>9</xdr:col>
      <xdr:colOff>132062</xdr:colOff>
      <xdr:row>37</xdr:row>
      <xdr:rowOff>152400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946" y="200025"/>
          <a:ext cx="6187116" cy="700087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971549</xdr:colOff>
      <xdr:row>3</xdr:row>
      <xdr:rowOff>28575</xdr:rowOff>
    </xdr:from>
    <xdr:to>
      <xdr:col>6</xdr:col>
      <xdr:colOff>619124</xdr:colOff>
      <xdr:row>5</xdr:row>
      <xdr:rowOff>12754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57724" y="514350"/>
          <a:ext cx="752475" cy="30802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1190626</xdr:colOff>
      <xdr:row>1</xdr:row>
      <xdr:rowOff>85725</xdr:rowOff>
    </xdr:from>
    <xdr:to>
      <xdr:col>7</xdr:col>
      <xdr:colOff>76200</xdr:colOff>
      <xdr:row>4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6" y="276225"/>
          <a:ext cx="1028700" cy="523875"/>
        </a:xfrm>
        <a:prstGeom prst="rect">
          <a:avLst/>
        </a:prstGeom>
        <a:noFill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1129709</xdr:colOff>
      <xdr:row>1</xdr:row>
      <xdr:rowOff>0</xdr:rowOff>
    </xdr:from>
    <xdr:to>
      <xdr:col>6</xdr:col>
      <xdr:colOff>730988</xdr:colOff>
      <xdr:row>3</xdr:row>
      <xdr:rowOff>33226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9709" y="188285"/>
          <a:ext cx="985727" cy="40979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355600</xdr:colOff>
      <xdr:row>6</xdr:row>
      <xdr:rowOff>28575</xdr:rowOff>
    </xdr:from>
    <xdr:to>
      <xdr:col>16</xdr:col>
      <xdr:colOff>704850</xdr:colOff>
      <xdr:row>7</xdr:row>
      <xdr:rowOff>152400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8216900" y="1539875"/>
          <a:ext cx="349250" cy="327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30</a:t>
          </a:r>
        </a:p>
        <a:p>
          <a:pPr algn="ctr" rtl="0">
            <a:defRPr sz="1000"/>
          </a:pPr>
          <a:endParaRPr lang="es-DO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16</xdr:col>
      <xdr:colOff>771525</xdr:colOff>
      <xdr:row>6</xdr:row>
      <xdr:rowOff>34018</xdr:rowOff>
    </xdr:from>
    <xdr:to>
      <xdr:col>17</xdr:col>
      <xdr:colOff>269875</xdr:colOff>
      <xdr:row>7</xdr:row>
      <xdr:rowOff>152400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8632825" y="1177018"/>
          <a:ext cx="514350" cy="32158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es-DO"/>
            <a:t>06</a:t>
          </a:r>
        </a:p>
      </xdr:txBody>
    </xdr:sp>
    <xdr:clientData/>
  </xdr:twoCellAnchor>
  <xdr:twoCellAnchor>
    <xdr:from>
      <xdr:col>17</xdr:col>
      <xdr:colOff>327025</xdr:colOff>
      <xdr:row>6</xdr:row>
      <xdr:rowOff>34017</xdr:rowOff>
    </xdr:from>
    <xdr:to>
      <xdr:col>17</xdr:col>
      <xdr:colOff>784225</xdr:colOff>
      <xdr:row>7</xdr:row>
      <xdr:rowOff>147410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9204325" y="1177017"/>
          <a:ext cx="457200" cy="3165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r>
            <a:rPr lang="es-DO"/>
            <a:t>22</a:t>
          </a:r>
        </a:p>
      </xdr:txBody>
    </xdr:sp>
    <xdr:clientData/>
  </xdr:twoCellAnchor>
  <xdr:twoCellAnchor>
    <xdr:from>
      <xdr:col>16</xdr:col>
      <xdr:colOff>282575</xdr:colOff>
      <xdr:row>7</xdr:row>
      <xdr:rowOff>184150</xdr:rowOff>
    </xdr:from>
    <xdr:to>
      <xdr:col>16</xdr:col>
      <xdr:colOff>768804</xdr:colOff>
      <xdr:row>8</xdr:row>
      <xdr:rowOff>160110</xdr:rowOff>
    </xdr:to>
    <xdr:sp macro="" textlink="">
      <xdr:nvSpPr>
        <xdr:cNvPr id="6" name="Text Box 1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8143875" y="1530350"/>
          <a:ext cx="486229" cy="2299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Día</a:t>
          </a:r>
        </a:p>
      </xdr:txBody>
    </xdr:sp>
    <xdr:clientData/>
  </xdr:twoCellAnchor>
  <xdr:twoCellAnchor>
    <xdr:from>
      <xdr:col>16</xdr:col>
      <xdr:colOff>784225</xdr:colOff>
      <xdr:row>7</xdr:row>
      <xdr:rowOff>196850</xdr:rowOff>
    </xdr:from>
    <xdr:to>
      <xdr:col>17</xdr:col>
      <xdr:colOff>282575</xdr:colOff>
      <xdr:row>8</xdr:row>
      <xdr:rowOff>130175</xdr:rowOff>
    </xdr:to>
    <xdr:sp macro="" textlink="">
      <xdr:nvSpPr>
        <xdr:cNvPr id="7" name="Text Box 18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8645525" y="1543050"/>
          <a:ext cx="514350" cy="187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Mes</a:t>
          </a:r>
        </a:p>
      </xdr:txBody>
    </xdr:sp>
    <xdr:clientData/>
  </xdr:twoCellAnchor>
  <xdr:twoCellAnchor>
    <xdr:from>
      <xdr:col>17</xdr:col>
      <xdr:colOff>301625</xdr:colOff>
      <xdr:row>7</xdr:row>
      <xdr:rowOff>196850</xdr:rowOff>
    </xdr:from>
    <xdr:to>
      <xdr:col>17</xdr:col>
      <xdr:colOff>758825</xdr:colOff>
      <xdr:row>8</xdr:row>
      <xdr:rowOff>130175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9178925" y="1543050"/>
          <a:ext cx="457200" cy="187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Año</a:t>
          </a:r>
        </a:p>
      </xdr:txBody>
    </xdr:sp>
    <xdr:clientData/>
  </xdr:twoCellAnchor>
  <xdr:twoCellAnchor>
    <xdr:from>
      <xdr:col>15</xdr:col>
      <xdr:colOff>796926</xdr:colOff>
      <xdr:row>6</xdr:row>
      <xdr:rowOff>73025</xdr:rowOff>
    </xdr:from>
    <xdr:to>
      <xdr:col>16</xdr:col>
      <xdr:colOff>276226</xdr:colOff>
      <xdr:row>7</xdr:row>
      <xdr:rowOff>177800</xdr:rowOff>
    </xdr:to>
    <xdr:sp macro="" textlink="">
      <xdr:nvSpPr>
        <xdr:cNvPr id="9" name="Text Box 20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7527926" y="1216025"/>
          <a:ext cx="609600" cy="307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Fecha:</a:t>
          </a:r>
        </a:p>
      </xdr:txBody>
    </xdr:sp>
    <xdr:clientData/>
  </xdr:twoCellAnchor>
  <xdr:twoCellAnchor editAs="oneCell">
    <xdr:from>
      <xdr:col>16</xdr:col>
      <xdr:colOff>526437</xdr:colOff>
      <xdr:row>2</xdr:row>
      <xdr:rowOff>0</xdr:rowOff>
    </xdr:from>
    <xdr:to>
      <xdr:col>17</xdr:col>
      <xdr:colOff>424654</xdr:colOff>
      <xdr:row>3</xdr:row>
      <xdr:rowOff>127000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4937" y="622300"/>
          <a:ext cx="914217" cy="3175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800100</xdr:colOff>
      <xdr:row>1</xdr:row>
      <xdr:rowOff>61383</xdr:rowOff>
    </xdr:from>
    <xdr:to>
      <xdr:col>9</xdr:col>
      <xdr:colOff>139700</xdr:colOff>
      <xdr:row>5</xdr:row>
      <xdr:rowOff>12701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315383"/>
          <a:ext cx="1320800" cy="700618"/>
        </a:xfrm>
        <a:prstGeom prst="rect">
          <a:avLst/>
        </a:prstGeom>
        <a:noFill/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952501</xdr:colOff>
      <xdr:row>4</xdr:row>
      <xdr:rowOff>95250</xdr:rowOff>
    </xdr:from>
    <xdr:to>
      <xdr:col>10</xdr:col>
      <xdr:colOff>27215</xdr:colOff>
      <xdr:row>7</xdr:row>
      <xdr:rowOff>61544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1" y="707571"/>
          <a:ext cx="1455964" cy="456152"/>
        </a:xfrm>
        <a:prstGeom prst="rect">
          <a:avLst/>
        </a:prstGeom>
        <a:noFill/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802822</xdr:colOff>
      <xdr:row>3</xdr:row>
      <xdr:rowOff>108857</xdr:rowOff>
    </xdr:from>
    <xdr:to>
      <xdr:col>14</xdr:col>
      <xdr:colOff>175533</xdr:colOff>
      <xdr:row>5</xdr:row>
      <xdr:rowOff>134391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429" y="557893"/>
          <a:ext cx="898072" cy="352106"/>
        </a:xfrm>
        <a:prstGeom prst="rect">
          <a:avLst/>
        </a:prstGeom>
        <a:noFill/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1190626</xdr:colOff>
      <xdr:row>1</xdr:row>
      <xdr:rowOff>9525</xdr:rowOff>
    </xdr:from>
    <xdr:to>
      <xdr:col>5</xdr:col>
      <xdr:colOff>2152650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1" y="200025"/>
          <a:ext cx="962024" cy="447675"/>
        </a:xfrm>
        <a:prstGeom prst="rect">
          <a:avLst/>
        </a:prstGeom>
        <a:noFill/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632160</xdr:colOff>
      <xdr:row>2</xdr:row>
      <xdr:rowOff>19050</xdr:rowOff>
    </xdr:from>
    <xdr:to>
      <xdr:col>6</xdr:col>
      <xdr:colOff>902338</xdr:colOff>
      <xdr:row>6</xdr:row>
      <xdr:rowOff>14037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40844" y="269708"/>
          <a:ext cx="1132441" cy="576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457200</xdr:colOff>
      <xdr:row>10</xdr:row>
      <xdr:rowOff>100263</xdr:rowOff>
    </xdr:from>
    <xdr:to>
      <xdr:col>5</xdr:col>
      <xdr:colOff>828675</xdr:colOff>
      <xdr:row>12</xdr:row>
      <xdr:rowOff>-1</xdr:rowOff>
    </xdr:to>
    <xdr:sp macro="" textlink="">
      <xdr:nvSpPr>
        <xdr:cNvPr id="4" name="Rectángulo 4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/>
      </xdr:nvSpPr>
      <xdr:spPr>
        <a:xfrm>
          <a:off x="3765884" y="1965158"/>
          <a:ext cx="371475" cy="210552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6</xdr:col>
      <xdr:colOff>399048</xdr:colOff>
      <xdr:row>11</xdr:row>
      <xdr:rowOff>2005</xdr:rowOff>
    </xdr:from>
    <xdr:to>
      <xdr:col>6</xdr:col>
      <xdr:colOff>770523</xdr:colOff>
      <xdr:row>12</xdr:row>
      <xdr:rowOff>12030</xdr:rowOff>
    </xdr:to>
    <xdr:sp macro="" textlink="">
      <xdr:nvSpPr>
        <xdr:cNvPr id="6" name="Rectángulo 4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4339390" y="1977189"/>
          <a:ext cx="371475" cy="210552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8</xdr:col>
      <xdr:colOff>511342</xdr:colOff>
      <xdr:row>11</xdr:row>
      <xdr:rowOff>20053</xdr:rowOff>
    </xdr:from>
    <xdr:to>
      <xdr:col>8</xdr:col>
      <xdr:colOff>882817</xdr:colOff>
      <xdr:row>12</xdr:row>
      <xdr:rowOff>10026</xdr:rowOff>
    </xdr:to>
    <xdr:sp macro="" textlink="">
      <xdr:nvSpPr>
        <xdr:cNvPr id="7" name="Rectángulo 4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/>
      </xdr:nvSpPr>
      <xdr:spPr>
        <a:xfrm>
          <a:off x="6266447" y="1995237"/>
          <a:ext cx="371475" cy="19050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77755</xdr:colOff>
      <xdr:row>3</xdr:row>
      <xdr:rowOff>9719</xdr:rowOff>
    </xdr:from>
    <xdr:to>
      <xdr:col>6</xdr:col>
      <xdr:colOff>66621</xdr:colOff>
      <xdr:row>6</xdr:row>
      <xdr:rowOff>32178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82347" y="505408"/>
          <a:ext cx="1067718" cy="518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427652</xdr:colOff>
      <xdr:row>11</xdr:row>
      <xdr:rowOff>155510</xdr:rowOff>
    </xdr:from>
    <xdr:to>
      <xdr:col>5</xdr:col>
      <xdr:colOff>799127</xdr:colOff>
      <xdr:row>12</xdr:row>
      <xdr:rowOff>200833</xdr:rowOff>
    </xdr:to>
    <xdr:sp macro="" textlink="">
      <xdr:nvSpPr>
        <xdr:cNvPr id="7" name="Rectángulo 4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/>
      </xdr:nvSpPr>
      <xdr:spPr>
        <a:xfrm>
          <a:off x="2624234" y="2050791"/>
          <a:ext cx="371475" cy="210552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6</xdr:col>
      <xdr:colOff>444494</xdr:colOff>
      <xdr:row>11</xdr:row>
      <xdr:rowOff>148102</xdr:rowOff>
    </xdr:from>
    <xdr:to>
      <xdr:col>6</xdr:col>
      <xdr:colOff>815969</xdr:colOff>
      <xdr:row>12</xdr:row>
      <xdr:rowOff>193425</xdr:rowOff>
    </xdr:to>
    <xdr:sp macro="" textlink="">
      <xdr:nvSpPr>
        <xdr:cNvPr id="8" name="Rectángulo 4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SpPr/>
      </xdr:nvSpPr>
      <xdr:spPr>
        <a:xfrm>
          <a:off x="4798780" y="2043383"/>
          <a:ext cx="371475" cy="210552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560917</xdr:colOff>
      <xdr:row>2</xdr:row>
      <xdr:rowOff>54194</xdr:rowOff>
    </xdr:from>
    <xdr:to>
      <xdr:col>6</xdr:col>
      <xdr:colOff>370417</xdr:colOff>
      <xdr:row>5</xdr:row>
      <xdr:rowOff>24051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371694"/>
          <a:ext cx="1090084" cy="541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613798</xdr:colOff>
      <xdr:row>1</xdr:row>
      <xdr:rowOff>59530</xdr:rowOff>
    </xdr:from>
    <xdr:to>
      <xdr:col>12</xdr:col>
      <xdr:colOff>104179</xdr:colOff>
      <xdr:row>3</xdr:row>
      <xdr:rowOff>149636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4853" y="253007"/>
          <a:ext cx="919131" cy="47705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1</xdr:row>
      <xdr:rowOff>87455</xdr:rowOff>
    </xdr:from>
    <xdr:to>
      <xdr:col>5</xdr:col>
      <xdr:colOff>495299</xdr:colOff>
      <xdr:row>4</xdr:row>
      <xdr:rowOff>41636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9950" y="287480"/>
          <a:ext cx="1076324" cy="4780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619124</xdr:colOff>
      <xdr:row>1</xdr:row>
      <xdr:rowOff>85725</xdr:rowOff>
    </xdr:from>
    <xdr:to>
      <xdr:col>6</xdr:col>
      <xdr:colOff>9524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4" y="276225"/>
          <a:ext cx="1057275" cy="5715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647699</xdr:colOff>
      <xdr:row>2</xdr:row>
      <xdr:rowOff>28576</xdr:rowOff>
    </xdr:from>
    <xdr:to>
      <xdr:col>5</xdr:col>
      <xdr:colOff>1647824</xdr:colOff>
      <xdr:row>4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09576"/>
          <a:ext cx="1000125" cy="4191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552450</xdr:colOff>
      <xdr:row>94</xdr:row>
      <xdr:rowOff>123825</xdr:rowOff>
    </xdr:from>
    <xdr:to>
      <xdr:col>14</xdr:col>
      <xdr:colOff>676275</xdr:colOff>
      <xdr:row>94</xdr:row>
      <xdr:rowOff>123825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8086725" y="15268575"/>
          <a:ext cx="1647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256048</xdr:colOff>
      <xdr:row>2</xdr:row>
      <xdr:rowOff>65733</xdr:rowOff>
    </xdr:from>
    <xdr:to>
      <xdr:col>7</xdr:col>
      <xdr:colOff>409678</xdr:colOff>
      <xdr:row>5</xdr:row>
      <xdr:rowOff>31402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8145" y="393475"/>
          <a:ext cx="1003710" cy="4572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216535</xdr:colOff>
      <xdr:row>2</xdr:row>
      <xdr:rowOff>22411</xdr:rowOff>
    </xdr:from>
    <xdr:to>
      <xdr:col>8</xdr:col>
      <xdr:colOff>358589</xdr:colOff>
      <xdr:row>5</xdr:row>
      <xdr:rowOff>44822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2682" y="336176"/>
          <a:ext cx="1004907" cy="49305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123266</xdr:colOff>
      <xdr:row>2</xdr:row>
      <xdr:rowOff>66675</xdr:rowOff>
    </xdr:from>
    <xdr:to>
      <xdr:col>7</xdr:col>
      <xdr:colOff>1019735</xdr:colOff>
      <xdr:row>4</xdr:row>
      <xdr:rowOff>123825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1942" y="447675"/>
          <a:ext cx="1456764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.tejada\Desktop\FORMULARIO%20sdE+CIERRE%20fisca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Conciliación Banc"/>
      <sheetName val="ESTADOS MOV. BANCARIOS"/>
      <sheetName val="Movimientos Ant. Fin."/>
      <sheetName val="Arqueo de Caja"/>
      <sheetName val="Arqueo de cheques"/>
      <sheetName val="Transf. Recibidas"/>
      <sheetName val="Deuda Administrativa"/>
      <sheetName val="Cuadro Comparativo de Bienes"/>
      <sheetName val="Baja de Bienes"/>
      <sheetName val="Adq. de Bienes para Transf."/>
      <sheetName val="Lev. Adq. de Inmuebles"/>
      <sheetName val="Cheques Ant. Fin."/>
      <sheetName val="Obras en Proceso"/>
      <sheetName val="Ejec. Captación Directa"/>
      <sheetName val="Bienes  de Consumo"/>
      <sheetName val="Planilla Ejec. Rec Ext "/>
      <sheetName val="Bienes Inmuebles"/>
      <sheetName val="Amortización Póliza"/>
      <sheetName val="Hoja1"/>
    </sheetNames>
    <sheetDataSet>
      <sheetData sheetId="0" refreshError="1">
        <row r="8">
          <cell r="B8" t="str">
            <v>02</v>
          </cell>
        </row>
        <row r="17">
          <cell r="D17" t="str">
            <v>Aprobado por</v>
          </cell>
        </row>
        <row r="19">
          <cell r="D19" t="str">
            <v>Fecha de Aprobación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workbookViewId="0">
      <selection activeCell="A17" sqref="A17"/>
    </sheetView>
  </sheetViews>
  <sheetFormatPr baseColWidth="10" defaultRowHeight="15" x14ac:dyDescent="0.25"/>
  <cols>
    <col min="1" max="1" width="21.5703125" style="356" customWidth="1"/>
    <col min="2" max="2" width="38.42578125" style="356" customWidth="1"/>
    <col min="3" max="3" width="34.7109375" style="357" customWidth="1"/>
    <col min="4" max="4" width="47" style="356" customWidth="1"/>
    <col min="5" max="16384" width="11.42578125" style="356"/>
  </cols>
  <sheetData>
    <row r="2" spans="1:8" ht="25.5" x14ac:dyDescent="0.35">
      <c r="A2" s="355" t="s">
        <v>153</v>
      </c>
    </row>
    <row r="4" spans="1:8" ht="25.5" x14ac:dyDescent="0.35">
      <c r="A4" s="355" t="s">
        <v>163</v>
      </c>
    </row>
    <row r="5" spans="1:8" s="17" customFormat="1" ht="15.75" x14ac:dyDescent="0.25">
      <c r="A5" s="100"/>
      <c r="C5" s="101"/>
    </row>
    <row r="6" spans="1:8" s="17" customFormat="1" ht="15.75" x14ac:dyDescent="0.25">
      <c r="A6" s="102" t="s">
        <v>1</v>
      </c>
      <c r="B6" s="117"/>
    </row>
    <row r="7" spans="1:8" s="17" customFormat="1" ht="15.75" x14ac:dyDescent="0.25">
      <c r="A7" s="102" t="s">
        <v>12</v>
      </c>
      <c r="B7" s="188"/>
    </row>
    <row r="8" spans="1:8" s="360" customFormat="1" ht="15.75" x14ac:dyDescent="0.25">
      <c r="A8" s="102" t="s">
        <v>107</v>
      </c>
      <c r="B8" s="189"/>
      <c r="C8" s="358"/>
      <c r="D8" s="359"/>
    </row>
    <row r="9" spans="1:8" ht="15.75" x14ac:dyDescent="0.25">
      <c r="A9" s="102" t="s">
        <v>108</v>
      </c>
      <c r="B9" s="190"/>
      <c r="C9" s="358"/>
      <c r="D9" s="360"/>
    </row>
    <row r="10" spans="1:8" ht="15.75" x14ac:dyDescent="0.25">
      <c r="A10" s="102" t="s">
        <v>5</v>
      </c>
      <c r="B10" s="191"/>
      <c r="C10" s="358"/>
      <c r="D10" s="360"/>
    </row>
    <row r="11" spans="1:8" ht="15.75" x14ac:dyDescent="0.25">
      <c r="A11" s="102" t="s">
        <v>47</v>
      </c>
      <c r="B11" s="118">
        <v>44742</v>
      </c>
      <c r="C11" s="358"/>
      <c r="D11" s="360"/>
    </row>
    <row r="12" spans="1:8" ht="15.75" x14ac:dyDescent="0.25">
      <c r="A12" s="354" t="s">
        <v>179</v>
      </c>
      <c r="B12" s="228">
        <v>44742</v>
      </c>
      <c r="C12" s="18"/>
      <c r="D12" s="18"/>
    </row>
    <row r="13" spans="1:8" x14ac:dyDescent="0.25">
      <c r="A13" s="18"/>
      <c r="B13" s="18"/>
      <c r="C13" s="18"/>
      <c r="D13" s="18"/>
    </row>
    <row r="14" spans="1:8" x14ac:dyDescent="0.25">
      <c r="A14" s="2"/>
      <c r="B14" s="18"/>
      <c r="C14" s="18"/>
      <c r="D14" s="18"/>
    </row>
    <row r="15" spans="1:8" x14ac:dyDescent="0.25">
      <c r="A15" s="336"/>
      <c r="B15" s="363" t="s">
        <v>7</v>
      </c>
      <c r="C15" s="363" t="s">
        <v>8</v>
      </c>
      <c r="D15" s="363" t="s">
        <v>372</v>
      </c>
    </row>
    <row r="16" spans="1:8" s="361" customFormat="1" x14ac:dyDescent="0.25">
      <c r="B16" s="1273" t="s">
        <v>371</v>
      </c>
      <c r="C16" s="1273" t="s">
        <v>371</v>
      </c>
      <c r="D16" s="1273" t="s">
        <v>371</v>
      </c>
      <c r="E16" s="356"/>
      <c r="H16" s="356"/>
    </row>
    <row r="17" spans="2:5" x14ac:dyDescent="0.25">
      <c r="B17" s="1274">
        <v>44742</v>
      </c>
      <c r="C17" s="1274">
        <v>44742</v>
      </c>
      <c r="D17" s="1274">
        <v>44742</v>
      </c>
      <c r="E17" s="13"/>
    </row>
    <row r="18" spans="2:5" x14ac:dyDescent="0.25">
      <c r="C18" s="356"/>
    </row>
    <row r="19" spans="2:5" x14ac:dyDescent="0.25">
      <c r="C19" s="356"/>
    </row>
    <row r="20" spans="2:5" x14ac:dyDescent="0.25">
      <c r="C20" s="356"/>
    </row>
    <row r="21" spans="2:5" x14ac:dyDescent="0.25">
      <c r="C21" s="356"/>
    </row>
    <row r="22" spans="2:5" x14ac:dyDescent="0.25">
      <c r="C22" s="356"/>
    </row>
    <row r="23" spans="2:5" x14ac:dyDescent="0.25">
      <c r="C23" s="356"/>
    </row>
    <row r="24" spans="2:5" x14ac:dyDescent="0.25">
      <c r="C24" s="356"/>
    </row>
    <row r="25" spans="2:5" x14ac:dyDescent="0.25">
      <c r="C25" s="356"/>
    </row>
    <row r="26" spans="2:5" x14ac:dyDescent="0.25">
      <c r="C26" s="356"/>
    </row>
    <row r="27" spans="2:5" x14ac:dyDescent="0.25">
      <c r="C27" s="35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79"/>
  <sheetViews>
    <sheetView showGridLines="0" topLeftCell="A52" zoomScale="85" zoomScaleNormal="85" zoomScaleSheetLayoutView="75" workbookViewId="0">
      <selection activeCell="G74" sqref="G74"/>
    </sheetView>
  </sheetViews>
  <sheetFormatPr baseColWidth="10" defaultColWidth="11.42578125" defaultRowHeight="12.75" x14ac:dyDescent="0.2"/>
  <cols>
    <col min="1" max="1" width="2.5703125" style="89" customWidth="1"/>
    <col min="2" max="2" width="2.42578125" style="89" customWidth="1"/>
    <col min="3" max="3" width="15.28515625" style="89" bestFit="1" customWidth="1"/>
    <col min="4" max="4" width="13.5703125" style="89" customWidth="1"/>
    <col min="5" max="5" width="28.7109375" style="89" customWidth="1"/>
    <col min="6" max="6" width="15.42578125" style="89" customWidth="1"/>
    <col min="7" max="7" width="17.5703125" style="89" customWidth="1"/>
    <col min="8" max="8" width="12.85546875" style="89" bestFit="1" customWidth="1"/>
    <col min="9" max="9" width="11" style="89" customWidth="1"/>
    <col min="10" max="10" width="38" style="89" customWidth="1"/>
    <col min="11" max="11" width="18" style="89" customWidth="1"/>
    <col min="12" max="12" width="16.140625" style="89" customWidth="1"/>
    <col min="13" max="13" width="15.5703125" style="89" customWidth="1"/>
    <col min="14" max="14" width="1.7109375" style="89" customWidth="1"/>
    <col min="15" max="16384" width="11.42578125" style="89"/>
  </cols>
  <sheetData>
    <row r="2" spans="2:16" x14ac:dyDescent="0.2">
      <c r="B2" s="578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2"/>
    </row>
    <row r="3" spans="2:16" x14ac:dyDescent="0.2">
      <c r="B3" s="345"/>
      <c r="C3" s="40"/>
      <c r="D3" s="40"/>
      <c r="E3" s="40"/>
      <c r="F3" s="40"/>
      <c r="G3" s="40"/>
      <c r="H3" s="40"/>
      <c r="I3" s="40"/>
      <c r="J3" s="40"/>
      <c r="K3" s="40"/>
      <c r="L3" s="40"/>
      <c r="M3" s="452"/>
    </row>
    <row r="4" spans="2:16" x14ac:dyDescent="0.2">
      <c r="B4" s="345"/>
      <c r="C4" s="40"/>
      <c r="D4" s="40"/>
      <c r="E4" s="40"/>
      <c r="F4" s="40"/>
      <c r="G4" s="40"/>
      <c r="H4" s="40"/>
      <c r="I4" s="40"/>
      <c r="J4" s="40"/>
      <c r="K4" s="40"/>
      <c r="L4" s="40"/>
      <c r="M4" s="452"/>
    </row>
    <row r="5" spans="2:16" x14ac:dyDescent="0.2">
      <c r="B5" s="345"/>
      <c r="C5" s="40"/>
      <c r="D5" s="40"/>
      <c r="E5" s="40"/>
      <c r="F5" s="40"/>
      <c r="G5" s="40"/>
      <c r="H5" s="40"/>
      <c r="I5" s="40"/>
      <c r="J5" s="40"/>
      <c r="K5" s="40"/>
      <c r="L5" s="40"/>
      <c r="M5" s="452"/>
    </row>
    <row r="6" spans="2:16" ht="16.5" customHeight="1" x14ac:dyDescent="0.3">
      <c r="B6" s="2144" t="s">
        <v>36</v>
      </c>
      <c r="C6" s="2145"/>
      <c r="D6" s="2145"/>
      <c r="E6" s="2145"/>
      <c r="F6" s="2145"/>
      <c r="G6" s="2145"/>
      <c r="H6" s="2145"/>
      <c r="I6" s="2145"/>
      <c r="J6" s="2145"/>
      <c r="K6" s="2145"/>
      <c r="L6" s="2145"/>
      <c r="M6" s="2146"/>
    </row>
    <row r="7" spans="2:16" ht="16.5" customHeight="1" x14ac:dyDescent="0.25">
      <c r="B7" s="2147" t="s">
        <v>381</v>
      </c>
      <c r="C7" s="2148"/>
      <c r="D7" s="2148"/>
      <c r="E7" s="2148"/>
      <c r="F7" s="2148"/>
      <c r="G7" s="2148"/>
      <c r="H7" s="2148"/>
      <c r="I7" s="2148"/>
      <c r="J7" s="2148"/>
      <c r="K7" s="2148"/>
      <c r="L7" s="2148"/>
      <c r="M7" s="2149"/>
    </row>
    <row r="8" spans="2:16" ht="16.5" customHeight="1" x14ac:dyDescent="0.2">
      <c r="B8" s="2152" t="s">
        <v>207</v>
      </c>
      <c r="C8" s="2069"/>
      <c r="D8" s="2069"/>
      <c r="E8" s="2069"/>
      <c r="F8" s="2069"/>
      <c r="G8" s="2069"/>
      <c r="H8" s="2069"/>
      <c r="I8" s="2069"/>
      <c r="J8" s="2069"/>
      <c r="K8" s="2069"/>
      <c r="L8" s="2069"/>
      <c r="M8" s="2153"/>
    </row>
    <row r="9" spans="2:16" ht="18.75" x14ac:dyDescent="0.3">
      <c r="B9" s="345"/>
      <c r="C9"/>
      <c r="D9"/>
      <c r="E9"/>
      <c r="F9" s="1404"/>
      <c r="G9" s="1404"/>
      <c r="H9" s="556"/>
      <c r="I9" s="42"/>
      <c r="J9" s="556"/>
      <c r="K9" s="2416" t="s">
        <v>38</v>
      </c>
      <c r="L9" s="2417"/>
      <c r="M9" s="453"/>
    </row>
    <row r="10" spans="2:16" ht="18.75" x14ac:dyDescent="0.3">
      <c r="B10" s="345"/>
      <c r="D10" s="1430" t="s">
        <v>411</v>
      </c>
      <c r="E10" s="1430" t="s">
        <v>193</v>
      </c>
      <c r="F10" s="43"/>
      <c r="G10" s="12"/>
      <c r="H10" s="556"/>
      <c r="I10" s="42"/>
      <c r="J10" s="556"/>
      <c r="K10" s="1431" t="s">
        <v>39</v>
      </c>
      <c r="L10" s="1744" t="s">
        <v>578</v>
      </c>
      <c r="M10" s="454"/>
    </row>
    <row r="11" spans="2:16" ht="15.75" x14ac:dyDescent="0.25">
      <c r="B11" s="345"/>
      <c r="C11" s="1432" t="s">
        <v>20</v>
      </c>
      <c r="D11" s="1458">
        <v>202</v>
      </c>
      <c r="E11" s="1455" t="s">
        <v>584</v>
      </c>
      <c r="F11" s="43" t="s">
        <v>17</v>
      </c>
      <c r="G11" s="44"/>
      <c r="H11" s="556"/>
      <c r="I11" s="44"/>
      <c r="J11" s="556"/>
      <c r="K11" s="1431" t="s">
        <v>41</v>
      </c>
      <c r="L11" s="1744" t="s">
        <v>579</v>
      </c>
      <c r="M11" s="555"/>
    </row>
    <row r="12" spans="2:16" ht="15.75" x14ac:dyDescent="0.25">
      <c r="B12" s="345"/>
      <c r="C12" s="1432" t="s">
        <v>40</v>
      </c>
      <c r="D12" s="1376">
        <v>2</v>
      </c>
      <c r="E12" s="1455" t="s">
        <v>585</v>
      </c>
      <c r="F12" s="43"/>
      <c r="G12" s="44"/>
      <c r="H12" s="556"/>
      <c r="I12" s="44"/>
      <c r="J12" s="556"/>
      <c r="K12" s="1431" t="s">
        <v>42</v>
      </c>
      <c r="L12" s="1744">
        <v>2022</v>
      </c>
      <c r="M12" s="555"/>
    </row>
    <row r="13" spans="2:16" ht="18.75" x14ac:dyDescent="0.25">
      <c r="B13" s="345"/>
      <c r="C13" s="1432" t="s">
        <v>26</v>
      </c>
      <c r="D13" s="1376">
        <v>1</v>
      </c>
      <c r="E13" s="1455" t="s">
        <v>585</v>
      </c>
      <c r="F13" s="43"/>
      <c r="G13" s="44"/>
      <c r="H13" s="44"/>
      <c r="I13" s="44"/>
      <c r="J13" s="44"/>
      <c r="K13" s="1433" t="s">
        <v>318</v>
      </c>
      <c r="L13" s="1434" t="s">
        <v>459</v>
      </c>
      <c r="M13" s="555"/>
    </row>
    <row r="14" spans="2:16" s="25" customFormat="1" ht="15.75" x14ac:dyDescent="0.25">
      <c r="B14" s="455"/>
      <c r="C14" s="1432" t="s">
        <v>5</v>
      </c>
      <c r="D14" s="1376">
        <v>5</v>
      </c>
      <c r="E14" s="1457" t="s">
        <v>586</v>
      </c>
      <c r="F14" s="1456"/>
      <c r="G14" s="1456"/>
      <c r="H14" s="1456"/>
      <c r="I14" s="45"/>
      <c r="J14" s="45"/>
      <c r="K14" s="1433" t="s">
        <v>58</v>
      </c>
      <c r="L14" s="1435" t="s">
        <v>489</v>
      </c>
      <c r="M14" s="456"/>
    </row>
    <row r="15" spans="2:16" s="1177" customFormat="1" ht="16.5" thickBot="1" x14ac:dyDescent="0.3">
      <c r="B15" s="455"/>
      <c r="C15" s="45"/>
      <c r="D15" s="46"/>
      <c r="E15" s="47"/>
      <c r="F15" s="48"/>
      <c r="G15" s="45"/>
      <c r="H15" s="45"/>
      <c r="I15" s="45"/>
      <c r="J15" s="45"/>
      <c r="K15" s="45"/>
      <c r="L15" s="1415"/>
      <c r="M15" s="456"/>
    </row>
    <row r="16" spans="2:16" ht="23.25" customHeight="1" thickBot="1" x14ac:dyDescent="0.3">
      <c r="B16" s="345"/>
      <c r="C16" s="2414" t="s">
        <v>319</v>
      </c>
      <c r="D16" s="2415"/>
      <c r="E16" s="49">
        <v>4078400.24</v>
      </c>
      <c r="F16" s="44"/>
      <c r="G16" s="44"/>
      <c r="H16" s="44"/>
      <c r="I16" s="44"/>
      <c r="J16" s="44"/>
      <c r="K16" s="556"/>
      <c r="L16" s="1408"/>
      <c r="M16" s="1409" t="s">
        <v>9</v>
      </c>
      <c r="N16" s="356"/>
      <c r="O16" s="356"/>
      <c r="P16" s="356"/>
    </row>
    <row r="17" spans="2:16" s="51" customFormat="1" ht="24" customHeight="1" x14ac:dyDescent="0.25">
      <c r="B17" s="457"/>
      <c r="C17" s="2411" t="s">
        <v>132</v>
      </c>
      <c r="D17" s="2412"/>
      <c r="E17" s="2412"/>
      <c r="F17" s="2412"/>
      <c r="G17" s="2413"/>
      <c r="H17" s="2411" t="s">
        <v>131</v>
      </c>
      <c r="I17" s="2412"/>
      <c r="J17" s="2412"/>
      <c r="K17" s="2412"/>
      <c r="L17" s="2413"/>
      <c r="M17" s="2409" t="s">
        <v>88</v>
      </c>
      <c r="N17" s="356"/>
      <c r="O17" s="356"/>
      <c r="P17" s="356"/>
    </row>
    <row r="18" spans="2:16" s="52" customFormat="1" ht="42.75" customHeight="1" x14ac:dyDescent="0.25">
      <c r="B18" s="458"/>
      <c r="C18" s="590" t="s">
        <v>47</v>
      </c>
      <c r="D18" s="680" t="s">
        <v>320</v>
      </c>
      <c r="E18" s="680" t="s">
        <v>89</v>
      </c>
      <c r="F18" s="584" t="s">
        <v>321</v>
      </c>
      <c r="G18" s="591" t="s">
        <v>90</v>
      </c>
      <c r="H18" s="592" t="s">
        <v>49</v>
      </c>
      <c r="I18" s="593" t="s">
        <v>47</v>
      </c>
      <c r="J18" s="680" t="s">
        <v>50</v>
      </c>
      <c r="K18" s="680" t="s">
        <v>130</v>
      </c>
      <c r="L18" s="584" t="s">
        <v>91</v>
      </c>
      <c r="M18" s="2410"/>
      <c r="N18" s="356"/>
      <c r="O18" s="356"/>
      <c r="P18" s="356"/>
    </row>
    <row r="19" spans="2:16" s="107" customFormat="1" ht="15" x14ac:dyDescent="0.25">
      <c r="B19" s="459"/>
      <c r="C19" s="122">
        <v>44575</v>
      </c>
      <c r="D19" s="1436"/>
      <c r="E19" s="1451" t="s">
        <v>557</v>
      </c>
      <c r="F19" s="1452"/>
      <c r="G19" s="1453">
        <v>400000</v>
      </c>
      <c r="H19" s="124"/>
      <c r="I19" s="1438"/>
      <c r="J19" s="1439"/>
      <c r="K19" s="1439"/>
      <c r="L19" s="1439">
        <v>0</v>
      </c>
      <c r="M19" s="460">
        <f>+E16+G19</f>
        <v>4478400.24</v>
      </c>
      <c r="N19" s="356"/>
      <c r="O19" s="356"/>
      <c r="P19" s="356"/>
    </row>
    <row r="20" spans="2:16" s="107" customFormat="1" ht="15" x14ac:dyDescent="0.25">
      <c r="B20" s="459"/>
      <c r="C20" s="122">
        <v>44581</v>
      </c>
      <c r="D20" s="1436"/>
      <c r="E20" s="1451" t="s">
        <v>558</v>
      </c>
      <c r="F20" s="1452"/>
      <c r="G20" s="1453">
        <v>170000</v>
      </c>
      <c r="H20" s="124"/>
      <c r="I20" s="1438"/>
      <c r="J20" s="1439"/>
      <c r="K20" s="1439"/>
      <c r="L20" s="1439">
        <v>0</v>
      </c>
      <c r="M20" s="460">
        <f>+M19+G20</f>
        <v>4648400.24</v>
      </c>
      <c r="N20" s="356"/>
      <c r="O20" s="356"/>
      <c r="P20" s="356"/>
    </row>
    <row r="21" spans="2:16" s="107" customFormat="1" x14ac:dyDescent="0.2">
      <c r="B21" s="459"/>
      <c r="C21" s="122">
        <v>44581</v>
      </c>
      <c r="D21" s="1436"/>
      <c r="E21" s="1451" t="s">
        <v>559</v>
      </c>
      <c r="F21" s="1452"/>
      <c r="G21" s="1453">
        <v>170000</v>
      </c>
      <c r="H21" s="124"/>
      <c r="I21" s="1438"/>
      <c r="J21" s="1439"/>
      <c r="K21" s="1439"/>
      <c r="L21" s="1439">
        <v>0</v>
      </c>
      <c r="M21" s="460">
        <f>+M20+G21</f>
        <v>4818400.24</v>
      </c>
    </row>
    <row r="22" spans="2:16" s="107" customFormat="1" x14ac:dyDescent="0.2">
      <c r="B22" s="459"/>
      <c r="C22" s="122"/>
      <c r="D22" s="1436"/>
      <c r="E22" s="1451"/>
      <c r="F22" s="1452"/>
      <c r="G22" s="1453">
        <v>0</v>
      </c>
      <c r="H22" s="1440">
        <v>40452</v>
      </c>
      <c r="I22" s="1441">
        <v>44592</v>
      </c>
      <c r="J22" s="1442" t="s">
        <v>560</v>
      </c>
      <c r="K22" s="1439"/>
      <c r="L22" s="1439">
        <v>201101.69</v>
      </c>
      <c r="M22" s="460">
        <f>+M21-L22</f>
        <v>4617298.55</v>
      </c>
    </row>
    <row r="23" spans="2:16" s="107" customFormat="1" x14ac:dyDescent="0.2">
      <c r="B23" s="459"/>
      <c r="C23" s="122"/>
      <c r="D23" s="1436"/>
      <c r="E23" s="1451"/>
      <c r="F23" s="1452"/>
      <c r="G23" s="1453">
        <v>0</v>
      </c>
      <c r="H23" s="1440" t="s">
        <v>561</v>
      </c>
      <c r="I23" s="1441">
        <v>44592</v>
      </c>
      <c r="J23" s="1442" t="s">
        <v>562</v>
      </c>
      <c r="K23" s="1439"/>
      <c r="L23" s="1439">
        <v>60834.77</v>
      </c>
      <c r="M23" s="460">
        <f t="shared" ref="M23:M26" si="0">+M22-L23</f>
        <v>4556463.78</v>
      </c>
    </row>
    <row r="24" spans="2:16" s="107" customFormat="1" x14ac:dyDescent="0.2">
      <c r="B24" s="459"/>
      <c r="C24" s="122"/>
      <c r="D24" s="1436"/>
      <c r="E24" s="1451"/>
      <c r="F24" s="1452"/>
      <c r="G24" s="1453">
        <v>0</v>
      </c>
      <c r="H24" s="1443">
        <v>40454</v>
      </c>
      <c r="I24" s="1441">
        <v>44592</v>
      </c>
      <c r="J24" s="1442" t="s">
        <v>562</v>
      </c>
      <c r="K24" s="1439"/>
      <c r="L24" s="1439">
        <v>2014.2</v>
      </c>
      <c r="M24" s="460">
        <f t="shared" si="0"/>
        <v>4554449.58</v>
      </c>
    </row>
    <row r="25" spans="2:16" s="107" customFormat="1" x14ac:dyDescent="0.2">
      <c r="B25" s="459"/>
      <c r="C25" s="122"/>
      <c r="D25" s="1436"/>
      <c r="E25" s="1451"/>
      <c r="F25" s="1452"/>
      <c r="G25" s="1453">
        <v>0</v>
      </c>
      <c r="H25" s="1443">
        <v>40455</v>
      </c>
      <c r="I25" s="1441">
        <v>44606</v>
      </c>
      <c r="J25" s="1442" t="s">
        <v>563</v>
      </c>
      <c r="K25" s="1439"/>
      <c r="L25" s="1439">
        <v>139353.88</v>
      </c>
      <c r="M25" s="460">
        <f t="shared" si="0"/>
        <v>4415095.7</v>
      </c>
    </row>
    <row r="26" spans="2:16" s="107" customFormat="1" x14ac:dyDescent="0.2">
      <c r="B26" s="459"/>
      <c r="C26" s="122"/>
      <c r="D26" s="1436"/>
      <c r="E26" s="1451"/>
      <c r="F26" s="1452"/>
      <c r="G26" s="1453">
        <v>0</v>
      </c>
      <c r="H26" s="1443">
        <v>40456</v>
      </c>
      <c r="I26" s="1441">
        <v>44606</v>
      </c>
      <c r="J26" s="1442" t="s">
        <v>564</v>
      </c>
      <c r="K26" s="1439"/>
      <c r="L26" s="1439">
        <v>80050.789999999994</v>
      </c>
      <c r="M26" s="460">
        <f t="shared" si="0"/>
        <v>4335044.91</v>
      </c>
    </row>
    <row r="27" spans="2:16" s="107" customFormat="1" x14ac:dyDescent="0.2">
      <c r="B27" s="459"/>
      <c r="C27" s="122">
        <v>44607</v>
      </c>
      <c r="D27" s="1436"/>
      <c r="E27" s="1451" t="s">
        <v>557</v>
      </c>
      <c r="F27" s="1452"/>
      <c r="G27" s="1453">
        <v>800000</v>
      </c>
      <c r="H27" s="1443"/>
      <c r="I27" s="1438"/>
      <c r="J27" s="1442"/>
      <c r="K27" s="1439"/>
      <c r="L27" s="1439">
        <v>0</v>
      </c>
      <c r="M27" s="460">
        <f>+M26+G27</f>
        <v>5135044.91</v>
      </c>
    </row>
    <row r="28" spans="2:16" s="107" customFormat="1" x14ac:dyDescent="0.2">
      <c r="B28" s="459"/>
      <c r="C28" s="122">
        <v>44613</v>
      </c>
      <c r="D28" s="1436"/>
      <c r="E28" s="1451" t="s">
        <v>559</v>
      </c>
      <c r="F28" s="1452"/>
      <c r="G28" s="1453">
        <v>170000</v>
      </c>
      <c r="H28" s="124"/>
      <c r="I28" s="1438"/>
      <c r="J28" s="1442"/>
      <c r="K28" s="1439"/>
      <c r="L28" s="1439">
        <v>0</v>
      </c>
      <c r="M28" s="460">
        <f t="shared" ref="M28:M29" si="1">+M27+G28</f>
        <v>5305044.91</v>
      </c>
    </row>
    <row r="29" spans="2:16" s="107" customFormat="1" x14ac:dyDescent="0.2">
      <c r="B29" s="459"/>
      <c r="C29" s="122">
        <v>44615</v>
      </c>
      <c r="D29" s="1436"/>
      <c r="E29" s="1451" t="s">
        <v>558</v>
      </c>
      <c r="F29" s="1452"/>
      <c r="G29" s="1453">
        <v>170000</v>
      </c>
      <c r="H29" s="124"/>
      <c r="I29" s="1438"/>
      <c r="J29" s="1442"/>
      <c r="K29" s="1439"/>
      <c r="L29" s="1439">
        <v>0</v>
      </c>
      <c r="M29" s="460">
        <f t="shared" si="1"/>
        <v>5475044.9100000001</v>
      </c>
    </row>
    <row r="30" spans="2:16" s="107" customFormat="1" x14ac:dyDescent="0.2">
      <c r="B30" s="459"/>
      <c r="C30" s="122"/>
      <c r="D30" s="1436"/>
      <c r="E30" s="1451"/>
      <c r="F30" s="1452"/>
      <c r="G30" s="1453">
        <v>0</v>
      </c>
      <c r="H30" s="1443">
        <v>40457</v>
      </c>
      <c r="I30" s="1441">
        <v>44616</v>
      </c>
      <c r="J30" s="1442" t="s">
        <v>565</v>
      </c>
      <c r="K30" s="1439"/>
      <c r="L30" s="1439">
        <v>154121.74</v>
      </c>
      <c r="M30" s="460">
        <f>+M29-L30</f>
        <v>5320923.17</v>
      </c>
    </row>
    <row r="31" spans="2:16" s="107" customFormat="1" x14ac:dyDescent="0.2">
      <c r="B31" s="459"/>
      <c r="C31" s="122"/>
      <c r="D31" s="1436"/>
      <c r="E31" s="1451"/>
      <c r="F31" s="1452"/>
      <c r="G31" s="1453">
        <v>0</v>
      </c>
      <c r="H31" s="1443">
        <v>40458</v>
      </c>
      <c r="I31" s="1441">
        <v>44616</v>
      </c>
      <c r="J31" s="1442" t="s">
        <v>560</v>
      </c>
      <c r="K31" s="1439"/>
      <c r="L31" s="1439">
        <v>201101.69</v>
      </c>
      <c r="M31" s="460">
        <f t="shared" ref="M31:M32" si="2">+M30-L31</f>
        <v>5119821.4799999995</v>
      </c>
    </row>
    <row r="32" spans="2:16" s="107" customFormat="1" x14ac:dyDescent="0.2">
      <c r="B32" s="459"/>
      <c r="C32" s="122"/>
      <c r="D32" s="1436"/>
      <c r="E32" s="1451"/>
      <c r="F32" s="1452"/>
      <c r="G32" s="1453">
        <v>0</v>
      </c>
      <c r="H32" s="1443">
        <v>40459</v>
      </c>
      <c r="I32" s="1441">
        <v>44620</v>
      </c>
      <c r="J32" s="1442" t="s">
        <v>562</v>
      </c>
      <c r="K32" s="1439"/>
      <c r="L32" s="1439">
        <v>8898.31</v>
      </c>
      <c r="M32" s="460">
        <f t="shared" si="2"/>
        <v>5110923.17</v>
      </c>
    </row>
    <row r="33" spans="2:20" s="107" customFormat="1" x14ac:dyDescent="0.2">
      <c r="B33" s="459"/>
      <c r="C33" s="1745">
        <v>44628</v>
      </c>
      <c r="D33" s="1436"/>
      <c r="E33" s="1451" t="s">
        <v>557</v>
      </c>
      <c r="F33" s="1452"/>
      <c r="G33" s="1453">
        <v>400000</v>
      </c>
      <c r="H33" s="124"/>
      <c r="I33" s="1438"/>
      <c r="J33" s="1439"/>
      <c r="K33" s="1439"/>
      <c r="L33" s="1439">
        <v>0</v>
      </c>
      <c r="M33" s="460">
        <f>+M32+G33</f>
        <v>5510923.1699999999</v>
      </c>
    </row>
    <row r="34" spans="2:20" s="107" customFormat="1" x14ac:dyDescent="0.2">
      <c r="B34" s="459"/>
      <c r="C34" s="1745">
        <v>44634</v>
      </c>
      <c r="D34" s="1436"/>
      <c r="E34" s="1451" t="s">
        <v>558</v>
      </c>
      <c r="F34" s="1452"/>
      <c r="G34" s="1453">
        <v>170000</v>
      </c>
      <c r="H34" s="124"/>
      <c r="I34" s="1438"/>
      <c r="J34" s="1439"/>
      <c r="K34" s="1439"/>
      <c r="L34" s="1439">
        <v>0</v>
      </c>
      <c r="M34" s="460">
        <f>+M33+G34</f>
        <v>5680923.1699999999</v>
      </c>
    </row>
    <row r="35" spans="2:20" s="107" customFormat="1" x14ac:dyDescent="0.2">
      <c r="B35" s="459"/>
      <c r="C35" s="1745"/>
      <c r="D35" s="1436"/>
      <c r="E35" s="1451"/>
      <c r="F35" s="1452"/>
      <c r="G35" s="1453">
        <v>0</v>
      </c>
      <c r="H35" s="1443">
        <v>40460</v>
      </c>
      <c r="I35" s="1441">
        <v>44641</v>
      </c>
      <c r="J35" s="1442" t="s">
        <v>566</v>
      </c>
      <c r="K35" s="1439"/>
      <c r="L35" s="1439">
        <v>332994.05</v>
      </c>
      <c r="M35" s="460">
        <f>+M34-L35</f>
        <v>5347929.12</v>
      </c>
    </row>
    <row r="36" spans="2:20" s="53" customFormat="1" ht="14.25" customHeight="1" x14ac:dyDescent="0.25">
      <c r="B36" s="459"/>
      <c r="C36" s="1745"/>
      <c r="D36" s="1436"/>
      <c r="E36" s="1451"/>
      <c r="F36" s="1452"/>
      <c r="G36" s="1453">
        <v>0</v>
      </c>
      <c r="H36" s="1443">
        <v>40461</v>
      </c>
      <c r="I36" s="1441">
        <v>44641</v>
      </c>
      <c r="J36" s="1442" t="s">
        <v>560</v>
      </c>
      <c r="K36" s="1439"/>
      <c r="L36" s="1439">
        <v>201101.69</v>
      </c>
      <c r="M36" s="460">
        <f>+M35-L36</f>
        <v>5146827.43</v>
      </c>
    </row>
    <row r="37" spans="2:20" x14ac:dyDescent="0.2">
      <c r="B37" s="459"/>
      <c r="C37" s="1745">
        <v>44643</v>
      </c>
      <c r="D37" s="1436"/>
      <c r="E37" s="1451" t="s">
        <v>559</v>
      </c>
      <c r="F37" s="1452"/>
      <c r="G37" s="1453">
        <v>170000</v>
      </c>
      <c r="H37" s="1443"/>
      <c r="I37" s="1441"/>
      <c r="J37" s="1439"/>
      <c r="K37" s="1439"/>
      <c r="L37" s="1439">
        <v>0</v>
      </c>
      <c r="M37" s="460">
        <f>+M36+G37</f>
        <v>5316827.43</v>
      </c>
    </row>
    <row r="38" spans="2:20" x14ac:dyDescent="0.2">
      <c r="B38" s="459"/>
      <c r="C38" s="1745"/>
      <c r="D38" s="1436"/>
      <c r="E38" s="1451"/>
      <c r="F38" s="1452"/>
      <c r="G38" s="1453">
        <v>0</v>
      </c>
      <c r="H38" s="1443">
        <v>40462</v>
      </c>
      <c r="I38" s="1441">
        <v>44645</v>
      </c>
      <c r="J38" s="1442" t="s">
        <v>562</v>
      </c>
      <c r="K38" s="1439"/>
      <c r="L38" s="1439">
        <v>11373.86</v>
      </c>
      <c r="M38" s="460">
        <f t="shared" ref="M38:M40" si="3">+M37-L38</f>
        <v>5305453.5699999994</v>
      </c>
    </row>
    <row r="39" spans="2:20" s="338" customFormat="1" x14ac:dyDescent="0.2">
      <c r="B39" s="459"/>
      <c r="C39" s="1745"/>
      <c r="D39" s="1436"/>
      <c r="E39" s="1451"/>
      <c r="F39" s="1452"/>
      <c r="G39" s="1453">
        <v>0</v>
      </c>
      <c r="H39" s="1443">
        <v>40463</v>
      </c>
      <c r="I39" s="1441">
        <v>44645</v>
      </c>
      <c r="J39" s="1442" t="s">
        <v>562</v>
      </c>
      <c r="K39" s="1439"/>
      <c r="L39" s="1439">
        <v>6993.6</v>
      </c>
      <c r="M39" s="460">
        <f t="shared" si="3"/>
        <v>5298459.97</v>
      </c>
    </row>
    <row r="40" spans="2:20" s="2" customFormat="1" ht="15" x14ac:dyDescent="0.25">
      <c r="B40" s="459"/>
      <c r="C40" s="1745"/>
      <c r="D40" s="1436"/>
      <c r="E40" s="1451"/>
      <c r="F40" s="1452"/>
      <c r="G40" s="1453">
        <v>0</v>
      </c>
      <c r="H40" s="1443">
        <v>40464</v>
      </c>
      <c r="I40" s="1441">
        <v>44645</v>
      </c>
      <c r="J40" s="1442" t="s">
        <v>565</v>
      </c>
      <c r="K40" s="1439"/>
      <c r="L40" s="1439">
        <v>154167.75</v>
      </c>
      <c r="M40" s="460">
        <f t="shared" si="3"/>
        <v>5144292.22</v>
      </c>
      <c r="N40" s="450"/>
      <c r="O40" s="450"/>
      <c r="P40" s="450"/>
      <c r="R40" s="361"/>
      <c r="S40" s="361"/>
      <c r="T40" s="361"/>
    </row>
    <row r="41" spans="2:20" s="2" customFormat="1" ht="15" x14ac:dyDescent="0.25">
      <c r="B41" s="459"/>
      <c r="C41" s="1745">
        <v>44658</v>
      </c>
      <c r="D41" s="1436"/>
      <c r="E41" s="1451" t="s">
        <v>557</v>
      </c>
      <c r="F41" s="1452"/>
      <c r="G41" s="1453">
        <v>400000</v>
      </c>
      <c r="H41" s="124"/>
      <c r="I41" s="1438"/>
      <c r="J41" s="1439"/>
      <c r="K41" s="1439"/>
      <c r="L41" s="1439">
        <v>0</v>
      </c>
      <c r="M41" s="460">
        <f>+M40+G41</f>
        <v>5544292.2199999997</v>
      </c>
      <c r="N41" s="356"/>
      <c r="O41" s="356"/>
      <c r="P41" s="451"/>
      <c r="R41" s="361"/>
      <c r="S41" s="361"/>
      <c r="T41" s="361"/>
    </row>
    <row r="42" spans="2:20" s="36" customFormat="1" ht="15" x14ac:dyDescent="0.25">
      <c r="B42" s="459"/>
      <c r="C42" s="1745">
        <v>44662</v>
      </c>
      <c r="D42" s="1436"/>
      <c r="E42" s="1451" t="s">
        <v>558</v>
      </c>
      <c r="F42" s="1452"/>
      <c r="G42" s="1453">
        <v>170000</v>
      </c>
      <c r="H42" s="124"/>
      <c r="I42" s="1438"/>
      <c r="J42" s="1439"/>
      <c r="K42" s="1439"/>
      <c r="L42" s="1439">
        <v>0</v>
      </c>
      <c r="M42" s="460">
        <f>+M41+G42</f>
        <v>5714292.2199999997</v>
      </c>
      <c r="N42" s="356"/>
      <c r="O42" s="356"/>
      <c r="P42" s="376"/>
      <c r="R42" s="376"/>
      <c r="S42" s="376"/>
      <c r="T42" s="376"/>
    </row>
    <row r="43" spans="2:20" s="36" customFormat="1" ht="15" x14ac:dyDescent="0.25">
      <c r="B43" s="459"/>
      <c r="C43" s="1745"/>
      <c r="D43" s="1436"/>
      <c r="E43" s="1451"/>
      <c r="F43" s="1452"/>
      <c r="G43" s="1453">
        <v>0</v>
      </c>
      <c r="H43" s="1443">
        <v>40465</v>
      </c>
      <c r="I43" s="1441">
        <v>44664</v>
      </c>
      <c r="J43" s="1442" t="s">
        <v>567</v>
      </c>
      <c r="K43" s="1439"/>
      <c r="L43" s="1439">
        <v>17600</v>
      </c>
      <c r="M43" s="460">
        <f>+M42-L43</f>
        <v>5696692.2199999997</v>
      </c>
      <c r="N43" s="356"/>
      <c r="O43" s="356"/>
      <c r="P43" s="376"/>
      <c r="R43" s="376"/>
      <c r="S43" s="376"/>
      <c r="T43" s="376"/>
    </row>
    <row r="44" spans="2:20" s="36" customFormat="1" ht="15" x14ac:dyDescent="0.25">
      <c r="B44" s="459"/>
      <c r="C44" s="1745"/>
      <c r="D44" s="1436"/>
      <c r="E44" s="1451"/>
      <c r="F44" s="1452"/>
      <c r="G44" s="1453">
        <v>0</v>
      </c>
      <c r="H44" s="1443">
        <v>40466</v>
      </c>
      <c r="I44" s="1441">
        <v>44671</v>
      </c>
      <c r="J44" s="1442" t="s">
        <v>568</v>
      </c>
      <c r="K44" s="1439"/>
      <c r="L44" s="1439">
        <v>86374.82</v>
      </c>
      <c r="M44" s="460">
        <f t="shared" ref="M44:M45" si="4">+M43-L44</f>
        <v>5610317.3999999994</v>
      </c>
      <c r="N44" s="356"/>
      <c r="O44" s="356"/>
      <c r="P44" s="376"/>
      <c r="R44" s="376"/>
      <c r="S44" s="376"/>
      <c r="T44" s="376"/>
    </row>
    <row r="45" spans="2:20" s="36" customFormat="1" ht="15" x14ac:dyDescent="0.25">
      <c r="B45" s="459"/>
      <c r="C45" s="1745"/>
      <c r="D45" s="1436"/>
      <c r="E45" s="1451"/>
      <c r="F45" s="1452"/>
      <c r="G45" s="1453">
        <v>0</v>
      </c>
      <c r="H45" s="1443">
        <v>40467</v>
      </c>
      <c r="I45" s="1441">
        <v>44671</v>
      </c>
      <c r="J45" s="1442" t="s">
        <v>569</v>
      </c>
      <c r="K45" s="1439"/>
      <c r="L45" s="1439">
        <v>47036.25</v>
      </c>
      <c r="M45" s="460">
        <f t="shared" si="4"/>
        <v>5563281.1499999994</v>
      </c>
      <c r="N45" s="356"/>
      <c r="O45" s="356"/>
      <c r="P45" s="376"/>
      <c r="R45" s="376"/>
      <c r="S45" s="376"/>
      <c r="T45" s="376"/>
    </row>
    <row r="46" spans="2:20" ht="14.25" customHeight="1" x14ac:dyDescent="0.25">
      <c r="B46" s="459"/>
      <c r="C46" s="1745">
        <v>44672</v>
      </c>
      <c r="D46" s="1436"/>
      <c r="E46" s="1451" t="s">
        <v>559</v>
      </c>
      <c r="F46" s="1452"/>
      <c r="G46" s="1453">
        <v>170000</v>
      </c>
      <c r="H46" s="1443"/>
      <c r="I46" s="1441"/>
      <c r="J46" s="1439"/>
      <c r="K46" s="1439"/>
      <c r="L46" s="1439">
        <v>0</v>
      </c>
      <c r="M46" s="460">
        <f>+M45+G46</f>
        <v>5733281.1499999994</v>
      </c>
      <c r="N46" s="356"/>
      <c r="O46" s="356"/>
      <c r="R46" s="356"/>
      <c r="S46" s="356"/>
      <c r="T46" s="356"/>
    </row>
    <row r="47" spans="2:20" ht="14.25" customHeight="1" x14ac:dyDescent="0.25">
      <c r="B47" s="459"/>
      <c r="C47" s="1444"/>
      <c r="D47" s="1436"/>
      <c r="E47" s="1451"/>
      <c r="F47" s="1452"/>
      <c r="G47" s="1453">
        <v>0</v>
      </c>
      <c r="H47" s="1443">
        <v>40468</v>
      </c>
      <c r="I47" s="1441">
        <v>44673</v>
      </c>
      <c r="J47" s="1442" t="s">
        <v>560</v>
      </c>
      <c r="K47" s="1439"/>
      <c r="L47" s="1439">
        <v>201101.69</v>
      </c>
      <c r="M47" s="460">
        <f>+M46-L47</f>
        <v>5532179.459999999</v>
      </c>
      <c r="N47" s="356"/>
      <c r="O47" s="356"/>
      <c r="P47" s="356"/>
      <c r="Q47" s="356"/>
      <c r="R47" s="356"/>
      <c r="S47" s="356"/>
      <c r="T47" s="356"/>
    </row>
    <row r="48" spans="2:20" x14ac:dyDescent="0.2">
      <c r="B48" s="459"/>
      <c r="C48" s="122"/>
      <c r="D48" s="1436"/>
      <c r="E48" s="1451"/>
      <c r="F48" s="1452"/>
      <c r="G48" s="1453">
        <v>0</v>
      </c>
      <c r="H48" s="1443">
        <v>40469</v>
      </c>
      <c r="I48" s="1441">
        <v>44679</v>
      </c>
      <c r="J48" s="1442" t="s">
        <v>562</v>
      </c>
      <c r="K48" s="1439"/>
      <c r="L48" s="1439">
        <v>23632.560000000001</v>
      </c>
      <c r="M48" s="460">
        <f>+M47-L48</f>
        <v>5508546.8999999994</v>
      </c>
    </row>
    <row r="49" spans="2:20" x14ac:dyDescent="0.2">
      <c r="B49" s="459"/>
      <c r="C49" s="122">
        <v>44686</v>
      </c>
      <c r="D49" s="1436"/>
      <c r="E49" s="1451" t="s">
        <v>558</v>
      </c>
      <c r="F49" s="1452"/>
      <c r="G49" s="1453">
        <v>170000</v>
      </c>
      <c r="H49" s="124"/>
      <c r="I49" s="1441"/>
      <c r="J49" s="1439"/>
      <c r="K49" s="1439"/>
      <c r="L49" s="1439">
        <v>0</v>
      </c>
      <c r="M49" s="460">
        <f>+M48+G46</f>
        <v>5678546.8999999994</v>
      </c>
    </row>
    <row r="50" spans="2:20" x14ac:dyDescent="0.2">
      <c r="B50" s="459"/>
      <c r="C50" s="122"/>
      <c r="D50" s="1436"/>
      <c r="E50" s="1451"/>
      <c r="F50" s="1452"/>
      <c r="G50" s="1453">
        <v>0</v>
      </c>
      <c r="H50" s="1443">
        <v>40470</v>
      </c>
      <c r="I50" s="1441">
        <v>44692</v>
      </c>
      <c r="J50" s="1442" t="s">
        <v>565</v>
      </c>
      <c r="K50" s="1439"/>
      <c r="L50" s="1439">
        <v>134405.29999999999</v>
      </c>
      <c r="M50" s="460">
        <f>+M49-L50</f>
        <v>5544141.5999999996</v>
      </c>
    </row>
    <row r="51" spans="2:20" ht="15" x14ac:dyDescent="0.25">
      <c r="B51" s="459"/>
      <c r="C51" s="122"/>
      <c r="D51" s="1436"/>
      <c r="E51" s="1451"/>
      <c r="F51" s="1452"/>
      <c r="G51" s="1453">
        <v>0</v>
      </c>
      <c r="H51" s="1443">
        <v>40471</v>
      </c>
      <c r="I51" s="1441">
        <v>44704</v>
      </c>
      <c r="J51" s="1442" t="s">
        <v>580</v>
      </c>
      <c r="K51" s="1439"/>
      <c r="L51" s="1439">
        <v>135791.01</v>
      </c>
      <c r="M51" s="460">
        <f t="shared" ref="M51:M53" si="5">+M50-L51</f>
        <v>5408350.5899999999</v>
      </c>
      <c r="N51" s="356"/>
      <c r="O51" s="356"/>
      <c r="P51" s="356"/>
      <c r="Q51" s="356"/>
      <c r="R51" s="356"/>
      <c r="S51" s="356"/>
      <c r="T51" s="356"/>
    </row>
    <row r="52" spans="2:20" x14ac:dyDescent="0.2">
      <c r="B52" s="459"/>
      <c r="C52" s="122"/>
      <c r="D52" s="1436"/>
      <c r="E52" s="1451"/>
      <c r="F52" s="1452"/>
      <c r="G52" s="1453">
        <v>0</v>
      </c>
      <c r="H52" s="1443">
        <v>40472</v>
      </c>
      <c r="I52" s="1441">
        <v>44704</v>
      </c>
      <c r="J52" s="1442" t="s">
        <v>560</v>
      </c>
      <c r="K52" s="1439"/>
      <c r="L52" s="1439">
        <v>201101.69</v>
      </c>
      <c r="M52" s="460">
        <f t="shared" si="5"/>
        <v>5207248.8999999994</v>
      </c>
    </row>
    <row r="53" spans="2:20" x14ac:dyDescent="0.2">
      <c r="B53" s="459"/>
      <c r="C53" s="122"/>
      <c r="D53" s="1436"/>
      <c r="E53" s="1451"/>
      <c r="F53" s="1452"/>
      <c r="G53" s="1453">
        <v>0</v>
      </c>
      <c r="H53" s="1443">
        <v>40473</v>
      </c>
      <c r="I53" s="1441">
        <v>44704</v>
      </c>
      <c r="J53" s="1442" t="s">
        <v>570</v>
      </c>
      <c r="K53" s="1439"/>
      <c r="L53" s="1439">
        <v>148482</v>
      </c>
      <c r="M53" s="460">
        <f t="shared" si="5"/>
        <v>5058766.8999999994</v>
      </c>
    </row>
    <row r="54" spans="2:20" x14ac:dyDescent="0.2">
      <c r="B54" s="459"/>
      <c r="C54" s="122">
        <v>44704</v>
      </c>
      <c r="D54" s="1436"/>
      <c r="E54" s="1451" t="s">
        <v>559</v>
      </c>
      <c r="F54" s="1452"/>
      <c r="G54" s="1453">
        <v>170000</v>
      </c>
      <c r="H54" s="1443"/>
      <c r="I54" s="1438"/>
      <c r="J54" s="1439"/>
      <c r="K54" s="1439"/>
      <c r="L54" s="1439">
        <v>0</v>
      </c>
      <c r="M54" s="460">
        <f>+M53+G54</f>
        <v>5228766.8999999994</v>
      </c>
    </row>
    <row r="55" spans="2:20" x14ac:dyDescent="0.2">
      <c r="B55" s="459"/>
      <c r="C55" s="122"/>
      <c r="D55" s="1436"/>
      <c r="E55" s="1451"/>
      <c r="F55" s="1452"/>
      <c r="G55" s="1453">
        <v>0</v>
      </c>
      <c r="H55" s="1443">
        <v>40474</v>
      </c>
      <c r="I55" s="1441">
        <v>44706</v>
      </c>
      <c r="J55" s="1442" t="s">
        <v>562</v>
      </c>
      <c r="K55" s="1439"/>
      <c r="L55" s="1439">
        <v>15047.02</v>
      </c>
      <c r="M55" s="460">
        <f>+M54-L55</f>
        <v>5213719.88</v>
      </c>
    </row>
    <row r="56" spans="2:20" x14ac:dyDescent="0.2">
      <c r="B56" s="459"/>
      <c r="C56" s="122">
        <v>44719</v>
      </c>
      <c r="D56" s="1436"/>
      <c r="E56" s="1451" t="s">
        <v>557</v>
      </c>
      <c r="F56" s="1452"/>
      <c r="G56" s="1453">
        <v>400000</v>
      </c>
      <c r="H56" s="1443"/>
      <c r="I56" s="1438"/>
      <c r="J56" s="1439"/>
      <c r="K56" s="1439"/>
      <c r="L56" s="1439">
        <v>0</v>
      </c>
      <c r="M56" s="460">
        <f>+M55+G56</f>
        <v>5613719.8799999999</v>
      </c>
    </row>
    <row r="57" spans="2:20" x14ac:dyDescent="0.2">
      <c r="B57" s="459"/>
      <c r="C57" s="122"/>
      <c r="D57" s="1436"/>
      <c r="E57" s="1451"/>
      <c r="F57" s="1452"/>
      <c r="G57" s="1453">
        <v>0</v>
      </c>
      <c r="H57" s="1443">
        <v>40475</v>
      </c>
      <c r="I57" s="1441">
        <v>44722</v>
      </c>
      <c r="J57" s="1442" t="s">
        <v>571</v>
      </c>
      <c r="K57" s="1439"/>
      <c r="L57" s="1439">
        <v>19791.53</v>
      </c>
      <c r="M57" s="460">
        <f>+M56-L57</f>
        <v>5593928.3499999996</v>
      </c>
    </row>
    <row r="58" spans="2:20" x14ac:dyDescent="0.2">
      <c r="B58" s="459"/>
      <c r="C58" s="122"/>
      <c r="D58" s="1436"/>
      <c r="E58" s="1451"/>
      <c r="F58" s="1452"/>
      <c r="G58" s="1453">
        <v>0</v>
      </c>
      <c r="H58" s="1443">
        <v>40476</v>
      </c>
      <c r="I58" s="1441">
        <v>44722</v>
      </c>
      <c r="J58" s="1442" t="s">
        <v>572</v>
      </c>
      <c r="K58" s="1439"/>
      <c r="L58" s="1439">
        <v>75834.429999999993</v>
      </c>
      <c r="M58" s="460">
        <f t="shared" ref="M58:M65" si="6">+M57-L58</f>
        <v>5518093.9199999999</v>
      </c>
    </row>
    <row r="59" spans="2:20" x14ac:dyDescent="0.2">
      <c r="B59" s="459"/>
      <c r="C59" s="122"/>
      <c r="D59" s="1436"/>
      <c r="E59" s="1451"/>
      <c r="F59" s="1452"/>
      <c r="G59" s="1453">
        <v>0</v>
      </c>
      <c r="H59" s="1443">
        <v>40477</v>
      </c>
      <c r="I59" s="1438">
        <v>44722</v>
      </c>
      <c r="J59" s="1442" t="s">
        <v>573</v>
      </c>
      <c r="K59" s="1439"/>
      <c r="L59" s="1439">
        <v>34200</v>
      </c>
      <c r="M59" s="460">
        <f t="shared" si="6"/>
        <v>5483893.9199999999</v>
      </c>
    </row>
    <row r="60" spans="2:20" x14ac:dyDescent="0.2">
      <c r="B60" s="459"/>
      <c r="C60" s="122"/>
      <c r="D60" s="1436"/>
      <c r="E60" s="1451"/>
      <c r="F60" s="1452"/>
      <c r="G60" s="1453">
        <v>0</v>
      </c>
      <c r="H60" s="1443">
        <v>40478</v>
      </c>
      <c r="I60" s="1438">
        <v>44725</v>
      </c>
      <c r="J60" s="1442" t="s">
        <v>580</v>
      </c>
      <c r="K60" s="1439"/>
      <c r="L60" s="1439">
        <v>921505.91</v>
      </c>
      <c r="M60" s="460">
        <f t="shared" si="6"/>
        <v>4562388.01</v>
      </c>
    </row>
    <row r="61" spans="2:20" x14ac:dyDescent="0.2">
      <c r="B61" s="459"/>
      <c r="C61" s="122"/>
      <c r="D61" s="1436"/>
      <c r="E61" s="1451"/>
      <c r="F61" s="1452"/>
      <c r="G61" s="1453">
        <v>0</v>
      </c>
      <c r="H61" s="1443">
        <v>40479</v>
      </c>
      <c r="I61" s="1438">
        <v>44729</v>
      </c>
      <c r="J61" s="1442" t="s">
        <v>574</v>
      </c>
      <c r="K61" s="1439"/>
      <c r="L61" s="1439">
        <v>136548.65</v>
      </c>
      <c r="M61" s="460">
        <f t="shared" si="6"/>
        <v>4425839.3599999994</v>
      </c>
    </row>
    <row r="62" spans="2:20" x14ac:dyDescent="0.2">
      <c r="B62" s="459"/>
      <c r="C62" s="122"/>
      <c r="D62" s="1436"/>
      <c r="E62" s="1451"/>
      <c r="F62" s="1452"/>
      <c r="G62" s="1453">
        <v>0</v>
      </c>
      <c r="H62" s="1443">
        <v>40480</v>
      </c>
      <c r="I62" s="1438">
        <v>44732</v>
      </c>
      <c r="J62" s="1442" t="s">
        <v>562</v>
      </c>
      <c r="K62" s="1439"/>
      <c r="L62" s="1439">
        <v>21476.76</v>
      </c>
      <c r="M62" s="460">
        <f t="shared" si="6"/>
        <v>4404362.5999999996</v>
      </c>
    </row>
    <row r="63" spans="2:20" x14ac:dyDescent="0.2">
      <c r="B63" s="459"/>
      <c r="C63" s="122"/>
      <c r="D63" s="1436"/>
      <c r="E63" s="1451"/>
      <c r="F63" s="1452"/>
      <c r="G63" s="1453">
        <v>0</v>
      </c>
      <c r="H63" s="1443">
        <v>40481</v>
      </c>
      <c r="I63" s="1438">
        <v>44733</v>
      </c>
      <c r="J63" s="1442" t="s">
        <v>560</v>
      </c>
      <c r="K63" s="1439"/>
      <c r="L63" s="1439">
        <v>201101.69</v>
      </c>
      <c r="M63" s="460">
        <f t="shared" si="6"/>
        <v>4203260.9099999992</v>
      </c>
    </row>
    <row r="64" spans="2:20" x14ac:dyDescent="0.2">
      <c r="B64" s="459"/>
      <c r="C64" s="122"/>
      <c r="D64" s="1436"/>
      <c r="E64" s="1451"/>
      <c r="F64" s="1452"/>
      <c r="G64" s="1453">
        <v>0</v>
      </c>
      <c r="H64" s="1443">
        <v>40482</v>
      </c>
      <c r="I64" s="1438">
        <v>44740</v>
      </c>
      <c r="J64" s="1442" t="s">
        <v>575</v>
      </c>
      <c r="K64" s="1439"/>
      <c r="L64" s="1439">
        <v>13110</v>
      </c>
      <c r="M64" s="460">
        <f t="shared" si="6"/>
        <v>4190150.9099999992</v>
      </c>
    </row>
    <row r="65" spans="2:15" x14ac:dyDescent="0.2">
      <c r="B65" s="459"/>
      <c r="C65" s="122"/>
      <c r="D65" s="1436"/>
      <c r="E65" s="1451"/>
      <c r="F65" s="1452"/>
      <c r="G65" s="1453">
        <v>0</v>
      </c>
      <c r="H65" s="1443">
        <v>40483</v>
      </c>
      <c r="I65" s="1438">
        <v>44740</v>
      </c>
      <c r="J65" s="1442" t="s">
        <v>576</v>
      </c>
      <c r="K65" s="1439"/>
      <c r="L65" s="1439">
        <v>5980</v>
      </c>
      <c r="M65" s="460">
        <f t="shared" si="6"/>
        <v>4184170.9099999992</v>
      </c>
    </row>
    <row r="66" spans="2:15" x14ac:dyDescent="0.2">
      <c r="B66" s="459"/>
      <c r="C66" s="122">
        <v>44741</v>
      </c>
      <c r="D66" s="1436"/>
      <c r="E66" s="1451" t="s">
        <v>558</v>
      </c>
      <c r="F66" s="1452"/>
      <c r="G66" s="1453">
        <v>170000</v>
      </c>
      <c r="H66" s="1443"/>
      <c r="I66" s="1438"/>
      <c r="J66" s="1439"/>
      <c r="K66" s="1439"/>
      <c r="L66" s="1439">
        <v>0</v>
      </c>
      <c r="M66" s="460">
        <f>+M65+G66</f>
        <v>4354170.9099999992</v>
      </c>
    </row>
    <row r="67" spans="2:15" ht="13.5" thickBot="1" x14ac:dyDescent="0.25">
      <c r="B67" s="459"/>
      <c r="C67" s="122"/>
      <c r="D67" s="1436"/>
      <c r="E67" s="1436"/>
      <c r="F67" s="1437"/>
      <c r="G67" s="123">
        <v>0</v>
      </c>
      <c r="H67" s="1443"/>
      <c r="I67" s="1438"/>
      <c r="J67" s="1439" t="s">
        <v>721</v>
      </c>
      <c r="K67" s="1439"/>
      <c r="L67" s="1439">
        <v>9733.27</v>
      </c>
      <c r="M67" s="460">
        <f>+M66-L67</f>
        <v>4344437.6399999997</v>
      </c>
    </row>
    <row r="68" spans="2:15" ht="15.75" thickBot="1" x14ac:dyDescent="0.3">
      <c r="B68" s="461"/>
      <c r="C68" s="2418" t="s">
        <v>52</v>
      </c>
      <c r="D68" s="2419"/>
      <c r="E68" s="2419"/>
      <c r="F68" s="197"/>
      <c r="G68" s="198">
        <f>SUM(G19:G67)</f>
        <v>4270000</v>
      </c>
      <c r="H68" s="199"/>
      <c r="I68" s="200"/>
      <c r="J68" s="200"/>
      <c r="K68" s="200"/>
      <c r="L68" s="200">
        <f>SUM(L19:L67)</f>
        <v>4003962.6</v>
      </c>
      <c r="M68" s="200">
        <f>+M67</f>
        <v>4344437.6399999997</v>
      </c>
      <c r="O68" s="1450"/>
    </row>
    <row r="69" spans="2:15" x14ac:dyDescent="0.2">
      <c r="B69" s="345"/>
      <c r="C69" s="556"/>
      <c r="D69" s="556"/>
      <c r="E69" s="556"/>
      <c r="F69" s="556"/>
      <c r="G69" s="556"/>
      <c r="H69" s="556"/>
      <c r="I69" s="556"/>
      <c r="J69" s="556"/>
      <c r="K69" s="556"/>
      <c r="L69" s="556"/>
      <c r="M69" s="462" t="s">
        <v>92</v>
      </c>
      <c r="O69" s="1450"/>
    </row>
    <row r="70" spans="2:15" x14ac:dyDescent="0.2">
      <c r="B70" s="345"/>
      <c r="C70" s="556"/>
      <c r="D70" s="556"/>
      <c r="E70" s="556"/>
      <c r="F70" s="556"/>
      <c r="G70" s="556" t="s">
        <v>577</v>
      </c>
      <c r="H70" s="556"/>
      <c r="I70" s="556"/>
      <c r="J70" s="556"/>
      <c r="K70" s="556"/>
      <c r="L70" s="556"/>
      <c r="M70" s="555"/>
    </row>
    <row r="71" spans="2:15" ht="15.75" x14ac:dyDescent="0.25">
      <c r="B71" s="463"/>
      <c r="C71" s="44"/>
      <c r="D71" s="2420" t="s">
        <v>581</v>
      </c>
      <c r="E71" s="2420"/>
      <c r="F71" s="340"/>
      <c r="G71" s="449"/>
      <c r="H71" s="2421" t="s">
        <v>770</v>
      </c>
      <c r="I71" s="2421"/>
      <c r="J71" s="1454"/>
      <c r="K71" s="2422" t="s">
        <v>501</v>
      </c>
      <c r="L71" s="2422"/>
      <c r="M71" s="2423"/>
      <c r="O71" s="1450"/>
    </row>
    <row r="72" spans="2:15" ht="15.75" x14ac:dyDescent="0.25">
      <c r="B72" s="464"/>
      <c r="C72" s="44"/>
      <c r="D72" s="2114" t="str">
        <f>'Datos Generales'!B15</f>
        <v>Preparado por</v>
      </c>
      <c r="E72" s="2114"/>
      <c r="F72" s="340"/>
      <c r="G72" s="1403"/>
      <c r="H72" s="2114" t="str">
        <f>'Datos Generales'!C15</f>
        <v>Revisado por</v>
      </c>
      <c r="I72" s="2114"/>
      <c r="J72" s="1045"/>
      <c r="K72" s="2114" t="str">
        <f>'Datos Generales'!D15</f>
        <v>Autorizado por</v>
      </c>
      <c r="L72" s="2114"/>
      <c r="M72" s="1445"/>
      <c r="O72" s="1450"/>
    </row>
    <row r="73" spans="2:15" ht="12" customHeight="1" x14ac:dyDescent="0.25">
      <c r="B73" s="464"/>
      <c r="C73" s="959"/>
      <c r="D73" s="997"/>
      <c r="E73" s="997"/>
      <c r="F73" s="1446"/>
      <c r="G73" s="1403"/>
      <c r="H73" s="1403"/>
      <c r="I73" s="997"/>
      <c r="J73" s="1045"/>
      <c r="K73" s="1403"/>
      <c r="L73" s="997"/>
      <c r="M73" s="1447"/>
    </row>
    <row r="74" spans="2:15" ht="15.75" x14ac:dyDescent="0.25">
      <c r="B74" s="464"/>
      <c r="C74" s="960"/>
      <c r="D74" s="2424" t="s">
        <v>582</v>
      </c>
      <c r="E74" s="2424"/>
      <c r="F74" s="340"/>
      <c r="G74" s="1405"/>
      <c r="H74" s="2425" t="s">
        <v>523</v>
      </c>
      <c r="I74" s="2425"/>
      <c r="J74" s="1045"/>
      <c r="K74" s="2426" t="s">
        <v>583</v>
      </c>
      <c r="L74" s="2426"/>
      <c r="M74" s="2427"/>
    </row>
    <row r="75" spans="2:15" ht="15.75" x14ac:dyDescent="0.25">
      <c r="B75" s="465"/>
      <c r="C75" s="1448"/>
      <c r="D75" s="2428" t="str">
        <f>'Datos Generales'!B16</f>
        <v>Puesto que ocupa</v>
      </c>
      <c r="E75" s="2428"/>
      <c r="F75" s="1204"/>
      <c r="G75" s="364"/>
      <c r="H75" s="2429" t="str">
        <f>'Datos Generales'!C16</f>
        <v>Puesto que ocupa</v>
      </c>
      <c r="I75" s="2429"/>
      <c r="J75" s="1045"/>
      <c r="K75" s="2429" t="str">
        <f>'Datos Generales'!D16</f>
        <v>Puesto que ocupa</v>
      </c>
      <c r="L75" s="2429"/>
      <c r="M75" s="434"/>
    </row>
    <row r="76" spans="2:15" ht="15.75" x14ac:dyDescent="0.25">
      <c r="B76" s="465"/>
      <c r="C76" s="1448"/>
      <c r="D76" s="1446"/>
      <c r="E76" s="1446"/>
      <c r="F76" s="1446"/>
      <c r="G76" s="364"/>
      <c r="H76" s="1446"/>
      <c r="I76" s="1449"/>
      <c r="J76" s="1045"/>
      <c r="K76" s="1446"/>
      <c r="L76" s="1449"/>
      <c r="M76" s="434"/>
    </row>
    <row r="77" spans="2:15" ht="15.75" x14ac:dyDescent="0.25">
      <c r="B77" s="465"/>
      <c r="C77" s="1448"/>
      <c r="D77" s="2430">
        <v>44743</v>
      </c>
      <c r="E77" s="2430"/>
      <c r="F77" s="340"/>
      <c r="G77" s="364"/>
      <c r="H77" s="2430">
        <v>44750</v>
      </c>
      <c r="I77" s="2430"/>
      <c r="J77" s="1045"/>
      <c r="K77" s="2430">
        <v>44747</v>
      </c>
      <c r="L77" s="2430"/>
      <c r="M77" s="434"/>
    </row>
    <row r="78" spans="2:15" ht="15.75" x14ac:dyDescent="0.25">
      <c r="B78" s="465"/>
      <c r="C78" s="1448"/>
      <c r="D78" s="2428" t="s">
        <v>373</v>
      </c>
      <c r="E78" s="2428"/>
      <c r="F78" s="1204"/>
      <c r="G78" s="364"/>
      <c r="H78" s="2428" t="s">
        <v>374</v>
      </c>
      <c r="I78" s="2428"/>
      <c r="J78" s="36"/>
      <c r="K78" s="2428" t="s">
        <v>388</v>
      </c>
      <c r="L78" s="2428"/>
      <c r="M78" s="434"/>
    </row>
    <row r="79" spans="2:15" ht="15" x14ac:dyDescent="0.25">
      <c r="B79" s="468"/>
      <c r="C79" s="469"/>
      <c r="D79" s="1421"/>
      <c r="E79" s="87"/>
      <c r="F79" s="1421"/>
      <c r="G79" s="1421"/>
      <c r="H79" s="87"/>
      <c r="I79" s="87"/>
      <c r="J79" s="87"/>
      <c r="K79" s="87"/>
      <c r="L79" s="378"/>
      <c r="M79" s="379"/>
    </row>
  </sheetData>
  <mergeCells count="27">
    <mergeCell ref="D77:E77"/>
    <mergeCell ref="H77:I77"/>
    <mergeCell ref="K77:L77"/>
    <mergeCell ref="D78:E78"/>
    <mergeCell ref="H78:I78"/>
    <mergeCell ref="K78:L78"/>
    <mergeCell ref="D74:E74"/>
    <mergeCell ref="H74:I74"/>
    <mergeCell ref="K74:M74"/>
    <mergeCell ref="D75:E75"/>
    <mergeCell ref="H75:I75"/>
    <mergeCell ref="K75:L75"/>
    <mergeCell ref="C68:E68"/>
    <mergeCell ref="D71:E71"/>
    <mergeCell ref="H71:I71"/>
    <mergeCell ref="K71:M71"/>
    <mergeCell ref="D72:E72"/>
    <mergeCell ref="H72:I72"/>
    <mergeCell ref="K72:L72"/>
    <mergeCell ref="M17:M18"/>
    <mergeCell ref="C17:G17"/>
    <mergeCell ref="H17:L17"/>
    <mergeCell ref="B6:M6"/>
    <mergeCell ref="B7:M7"/>
    <mergeCell ref="B8:M8"/>
    <mergeCell ref="C16:D16"/>
    <mergeCell ref="K9:L9"/>
  </mergeCells>
  <printOptions horizontalCentered="1"/>
  <pageMargins left="0" right="0" top="0.15748031496062992" bottom="0.19685039370078741" header="0.11811023622047245" footer="0.11811023622047245"/>
  <pageSetup paperSize="5" scale="70" orientation="landscape" r:id="rId1"/>
  <headerFooter>
    <oddFooter>&amp;R&amp;P/&amp;N  &amp;D  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413"/>
  <sheetViews>
    <sheetView showGridLines="0" topLeftCell="A397" zoomScale="85" zoomScaleNormal="85" zoomScaleSheetLayoutView="100" workbookViewId="0">
      <selection activeCell="H419" sqref="H419"/>
    </sheetView>
  </sheetViews>
  <sheetFormatPr baseColWidth="10" defaultRowHeight="15" x14ac:dyDescent="0.25"/>
  <cols>
    <col min="1" max="1" width="3.42578125" customWidth="1"/>
    <col min="2" max="2" width="17.140625" customWidth="1"/>
    <col min="3" max="3" width="9.5703125" customWidth="1"/>
    <col min="4" max="4" width="7.5703125" customWidth="1"/>
    <col min="5" max="5" width="14.28515625" customWidth="1"/>
    <col min="6" max="6" width="41.5703125" customWidth="1"/>
    <col min="7" max="7" width="11.140625" customWidth="1"/>
    <col min="8" max="8" width="36.5703125" customWidth="1"/>
    <col min="9" max="9" width="8.28515625" customWidth="1"/>
    <col min="10" max="10" width="7.42578125" customWidth="1"/>
    <col min="11" max="11" width="5.28515625" customWidth="1"/>
    <col min="12" max="12" width="12.140625" customWidth="1"/>
    <col min="13" max="13" width="9" customWidth="1"/>
    <col min="14" max="14" width="12" customWidth="1"/>
    <col min="15" max="15" width="15.5703125" customWidth="1"/>
  </cols>
  <sheetData>
    <row r="3" spans="1:15" x14ac:dyDescent="0.25">
      <c r="A3" s="1895"/>
      <c r="B3" s="1896"/>
      <c r="C3" s="1897"/>
      <c r="D3" s="1897"/>
      <c r="E3" s="179"/>
      <c r="F3" s="1898"/>
      <c r="G3" s="1898"/>
      <c r="H3" s="1899"/>
      <c r="I3" s="1896"/>
      <c r="J3" s="1895"/>
      <c r="K3" s="2435"/>
      <c r="L3" s="2436"/>
      <c r="M3" s="2436"/>
      <c r="N3" s="1900"/>
      <c r="O3" s="179"/>
    </row>
    <row r="4" spans="1:15" x14ac:dyDescent="0.25">
      <c r="A4" s="1895"/>
      <c r="B4" s="1896"/>
      <c r="C4" s="1897"/>
      <c r="D4" s="1897"/>
      <c r="E4" s="179"/>
      <c r="F4" s="1898"/>
      <c r="G4" s="1898"/>
      <c r="H4" s="1899"/>
      <c r="I4" s="1896"/>
      <c r="J4" s="1895"/>
      <c r="K4" s="1901"/>
      <c r="L4" s="1895"/>
      <c r="M4" s="1895"/>
      <c r="N4" s="1900"/>
      <c r="O4" s="1895"/>
    </row>
    <row r="5" spans="1:15" x14ac:dyDescent="0.25">
      <c r="A5" s="1895"/>
      <c r="B5" s="1896"/>
      <c r="C5" s="1897"/>
      <c r="D5" s="1897"/>
      <c r="E5" s="179"/>
      <c r="F5" s="1898"/>
      <c r="G5" s="1898"/>
      <c r="H5" s="1899"/>
      <c r="I5" s="1896"/>
      <c r="J5" s="1895"/>
      <c r="K5" s="1901"/>
      <c r="L5" s="1895"/>
      <c r="M5" s="1895"/>
      <c r="N5" s="1900"/>
      <c r="O5" s="1895"/>
    </row>
    <row r="6" spans="1:15" ht="15.75" x14ac:dyDescent="0.25">
      <c r="A6" s="2431" t="s">
        <v>36</v>
      </c>
      <c r="B6" s="2431"/>
      <c r="C6" s="2432"/>
      <c r="D6" s="2431"/>
      <c r="E6" s="2431"/>
      <c r="F6" s="2431"/>
      <c r="G6" s="2431"/>
      <c r="H6" s="2431"/>
      <c r="I6" s="2431"/>
      <c r="J6" s="2431"/>
      <c r="K6" s="2432"/>
      <c r="L6" s="2431"/>
      <c r="M6" s="2431"/>
      <c r="N6" s="2431"/>
      <c r="O6" s="2431"/>
    </row>
    <row r="7" spans="1:15" ht="15.75" x14ac:dyDescent="0.25">
      <c r="A7" s="2431" t="s">
        <v>903</v>
      </c>
      <c r="B7" s="2431"/>
      <c r="C7" s="2432"/>
      <c r="D7" s="2431"/>
      <c r="E7" s="2431"/>
      <c r="F7" s="2431"/>
      <c r="G7" s="2431"/>
      <c r="H7" s="2431"/>
      <c r="I7" s="2431"/>
      <c r="J7" s="2431"/>
      <c r="K7" s="2432"/>
      <c r="L7" s="2431"/>
      <c r="M7" s="2431"/>
      <c r="N7" s="2431"/>
      <c r="O7" s="2431"/>
    </row>
    <row r="8" spans="1:15" ht="15.75" x14ac:dyDescent="0.25">
      <c r="A8" s="1895"/>
      <c r="B8" s="179"/>
      <c r="C8" s="1897"/>
      <c r="D8" s="1902" t="s">
        <v>904</v>
      </c>
      <c r="E8" s="1097"/>
      <c r="F8" s="1903"/>
      <c r="G8" s="1903"/>
      <c r="H8" s="179"/>
      <c r="I8" s="1904"/>
      <c r="J8" s="1904"/>
      <c r="K8" s="276" t="s">
        <v>592</v>
      </c>
      <c r="L8" s="1205" t="s">
        <v>905</v>
      </c>
      <c r="M8" s="1905"/>
      <c r="N8" s="1906"/>
      <c r="O8" s="1905"/>
    </row>
    <row r="9" spans="1:15" ht="15.75" x14ac:dyDescent="0.25">
      <c r="A9" s="1895"/>
      <c r="B9" s="179"/>
      <c r="C9" s="1897"/>
      <c r="D9" s="1902" t="s">
        <v>906</v>
      </c>
      <c r="E9" s="1097" t="s">
        <v>907</v>
      </c>
      <c r="F9" s="1903"/>
      <c r="G9" s="1903"/>
      <c r="H9" s="179"/>
      <c r="I9" s="1904"/>
      <c r="J9" s="1904"/>
      <c r="K9" s="276" t="s">
        <v>908</v>
      </c>
      <c r="L9" s="1660" t="s">
        <v>909</v>
      </c>
      <c r="M9" s="1905"/>
      <c r="N9" s="1906"/>
      <c r="O9" s="1905"/>
    </row>
    <row r="10" spans="1:15" ht="15.75" x14ac:dyDescent="0.25">
      <c r="A10" s="1895"/>
      <c r="B10" s="179"/>
      <c r="C10" s="1897"/>
      <c r="D10" s="1902" t="s">
        <v>910</v>
      </c>
      <c r="E10" s="1907" t="s">
        <v>911</v>
      </c>
      <c r="F10" s="1908"/>
      <c r="G10" s="1908"/>
      <c r="I10" s="229"/>
      <c r="J10" s="1904"/>
      <c r="K10" s="1909"/>
      <c r="L10" s="1904"/>
      <c r="M10" s="1910"/>
      <c r="N10" s="1906"/>
      <c r="O10" s="1905"/>
    </row>
    <row r="11" spans="1:15" x14ac:dyDescent="0.25">
      <c r="A11" s="1911"/>
      <c r="B11" s="1911"/>
      <c r="C11" s="1912"/>
      <c r="D11" s="1912"/>
      <c r="E11" s="1913"/>
      <c r="F11" s="1914"/>
      <c r="G11" s="1914"/>
      <c r="H11" s="1915"/>
      <c r="I11" s="1911"/>
      <c r="J11" s="2433" t="s">
        <v>180</v>
      </c>
      <c r="K11" s="2434"/>
      <c r="L11" s="2433"/>
      <c r="M11" s="2433"/>
      <c r="N11" s="2433" t="s">
        <v>181</v>
      </c>
      <c r="O11" s="2433"/>
    </row>
    <row r="12" spans="1:15" ht="39.950000000000003" customHeight="1" x14ac:dyDescent="0.25">
      <c r="A12" s="1916" t="s">
        <v>136</v>
      </c>
      <c r="B12" s="1917" t="s">
        <v>182</v>
      </c>
      <c r="C12" s="1918" t="s">
        <v>183</v>
      </c>
      <c r="D12" s="1918" t="s">
        <v>912</v>
      </c>
      <c r="E12" s="1916" t="s">
        <v>184</v>
      </c>
      <c r="F12" s="1919" t="s">
        <v>185</v>
      </c>
      <c r="G12" s="1919" t="s">
        <v>305</v>
      </c>
      <c r="H12" s="1916" t="s">
        <v>186</v>
      </c>
      <c r="I12" s="1916" t="s">
        <v>369</v>
      </c>
      <c r="J12" s="1916" t="s">
        <v>151</v>
      </c>
      <c r="K12" s="1918" t="s">
        <v>47</v>
      </c>
      <c r="L12" s="1916" t="s">
        <v>187</v>
      </c>
      <c r="M12" s="1920" t="s">
        <v>188</v>
      </c>
      <c r="N12" s="1916" t="s">
        <v>420</v>
      </c>
      <c r="O12" s="1920" t="s">
        <v>189</v>
      </c>
    </row>
    <row r="13" spans="1:15" ht="23.25" x14ac:dyDescent="0.25">
      <c r="A13" s="1921">
        <v>1</v>
      </c>
      <c r="B13" s="1922" t="s">
        <v>913</v>
      </c>
      <c r="C13" s="1923" t="s">
        <v>914</v>
      </c>
      <c r="D13" s="1924"/>
      <c r="E13" s="1925">
        <v>346404.96</v>
      </c>
      <c r="F13" s="1926" t="s">
        <v>915</v>
      </c>
      <c r="G13" s="1926" t="s">
        <v>916</v>
      </c>
      <c r="H13" s="1927" t="s">
        <v>917</v>
      </c>
      <c r="I13" s="1928"/>
      <c r="J13" s="1928"/>
      <c r="K13" s="1929"/>
      <c r="L13" s="1930"/>
      <c r="M13" s="1931"/>
      <c r="N13" s="1932"/>
      <c r="O13" s="1931"/>
    </row>
    <row r="14" spans="1:15" x14ac:dyDescent="0.25">
      <c r="A14" s="1921">
        <v>2</v>
      </c>
      <c r="B14" s="1922">
        <v>2</v>
      </c>
      <c r="C14" s="1933">
        <v>37174</v>
      </c>
      <c r="D14" s="1924"/>
      <c r="E14" s="1925">
        <v>295500</v>
      </c>
      <c r="F14" s="1926" t="s">
        <v>918</v>
      </c>
      <c r="G14" s="1926" t="s">
        <v>916</v>
      </c>
      <c r="H14" s="1927" t="s">
        <v>919</v>
      </c>
      <c r="I14" s="1928"/>
      <c r="J14" s="1928"/>
      <c r="K14" s="1929"/>
      <c r="L14" s="1930"/>
      <c r="M14" s="1931"/>
      <c r="N14" s="1932"/>
      <c r="O14" s="1931"/>
    </row>
    <row r="15" spans="1:15" x14ac:dyDescent="0.25">
      <c r="A15" s="1921">
        <v>3</v>
      </c>
      <c r="B15" s="1922" t="s">
        <v>920</v>
      </c>
      <c r="C15" s="1933">
        <v>37207</v>
      </c>
      <c r="D15" s="1924"/>
      <c r="E15" s="1925">
        <v>109760</v>
      </c>
      <c r="F15" s="1934" t="s">
        <v>921</v>
      </c>
      <c r="G15" s="1926" t="s">
        <v>916</v>
      </c>
      <c r="H15" s="1927" t="s">
        <v>922</v>
      </c>
      <c r="I15" s="1928"/>
      <c r="J15" s="1928"/>
      <c r="K15" s="1929"/>
      <c r="L15" s="1930"/>
      <c r="M15" s="1931"/>
      <c r="N15" s="1932"/>
      <c r="O15" s="1931"/>
    </row>
    <row r="16" spans="1:15" ht="23.25" x14ac:dyDescent="0.25">
      <c r="A16" s="1921">
        <v>4</v>
      </c>
      <c r="B16" s="1922" t="s">
        <v>923</v>
      </c>
      <c r="C16" s="1923" t="s">
        <v>924</v>
      </c>
      <c r="D16" s="1924"/>
      <c r="E16" s="1925">
        <v>59987.199999999997</v>
      </c>
      <c r="F16" s="1926" t="s">
        <v>925</v>
      </c>
      <c r="G16" s="1926" t="s">
        <v>916</v>
      </c>
      <c r="H16" s="1927" t="s">
        <v>926</v>
      </c>
      <c r="I16" s="1928"/>
      <c r="J16" s="1928"/>
      <c r="K16" s="1929"/>
      <c r="L16" s="1930"/>
      <c r="M16" s="1931"/>
      <c r="N16" s="1932"/>
      <c r="O16" s="1931"/>
    </row>
    <row r="17" spans="1:15" x14ac:dyDescent="0.25">
      <c r="A17" s="1921">
        <v>5</v>
      </c>
      <c r="B17" s="1922" t="s">
        <v>927</v>
      </c>
      <c r="C17" s="1933" t="s">
        <v>928</v>
      </c>
      <c r="D17" s="1924"/>
      <c r="E17" s="1925">
        <v>11664.61</v>
      </c>
      <c r="F17" s="1926" t="s">
        <v>929</v>
      </c>
      <c r="G17" s="1926" t="s">
        <v>916</v>
      </c>
      <c r="H17" s="1927" t="s">
        <v>930</v>
      </c>
      <c r="I17" s="1928"/>
      <c r="J17" s="1928"/>
      <c r="K17" s="1929"/>
      <c r="L17" s="1930"/>
      <c r="M17" s="1931"/>
      <c r="N17" s="1932"/>
      <c r="O17" s="1931"/>
    </row>
    <row r="18" spans="1:15" x14ac:dyDescent="0.25">
      <c r="A18" s="1921">
        <v>6</v>
      </c>
      <c r="B18" s="1922" t="s">
        <v>931</v>
      </c>
      <c r="C18" s="1933" t="s">
        <v>932</v>
      </c>
      <c r="D18" s="1924"/>
      <c r="E18" s="1925">
        <v>70000</v>
      </c>
      <c r="F18" s="1926" t="s">
        <v>933</v>
      </c>
      <c r="G18" s="1926" t="s">
        <v>916</v>
      </c>
      <c r="H18" s="1927" t="s">
        <v>934</v>
      </c>
      <c r="I18" s="1928"/>
      <c r="J18" s="1928"/>
      <c r="K18" s="1929"/>
      <c r="L18" s="1930"/>
      <c r="M18" s="1931"/>
      <c r="N18" s="1932"/>
      <c r="O18" s="1931"/>
    </row>
    <row r="19" spans="1:15" x14ac:dyDescent="0.25">
      <c r="A19" s="1921">
        <v>7</v>
      </c>
      <c r="B19" s="1922" t="s">
        <v>931</v>
      </c>
      <c r="C19" s="1933">
        <v>37257</v>
      </c>
      <c r="D19" s="1924"/>
      <c r="E19" s="1925">
        <v>2620035.44</v>
      </c>
      <c r="F19" s="1926" t="s">
        <v>935</v>
      </c>
      <c r="G19" s="1926" t="s">
        <v>916</v>
      </c>
      <c r="H19" s="1927" t="s">
        <v>936</v>
      </c>
      <c r="I19" s="1928"/>
      <c r="J19" s="1928"/>
      <c r="K19" s="1929"/>
      <c r="L19" s="1930"/>
      <c r="M19" s="1931"/>
      <c r="N19" s="1932"/>
      <c r="O19" s="1931"/>
    </row>
    <row r="20" spans="1:15" x14ac:dyDescent="0.25">
      <c r="A20" s="1921">
        <v>8</v>
      </c>
      <c r="B20" s="1922" t="s">
        <v>931</v>
      </c>
      <c r="C20" s="1933">
        <v>37278</v>
      </c>
      <c r="D20" s="1924"/>
      <c r="E20" s="1925">
        <v>363910</v>
      </c>
      <c r="F20" s="1926" t="s">
        <v>937</v>
      </c>
      <c r="G20" s="1926" t="s">
        <v>916</v>
      </c>
      <c r="H20" s="1927" t="s">
        <v>938</v>
      </c>
      <c r="I20" s="1928"/>
      <c r="J20" s="1928"/>
      <c r="K20" s="1929"/>
      <c r="L20" s="1930"/>
      <c r="M20" s="1931"/>
      <c r="N20" s="1932"/>
      <c r="O20" s="1931"/>
    </row>
    <row r="21" spans="1:15" x14ac:dyDescent="0.25">
      <c r="A21" s="1921">
        <v>9</v>
      </c>
      <c r="B21" s="1922">
        <v>108867</v>
      </c>
      <c r="C21" s="1933">
        <v>37297</v>
      </c>
      <c r="D21" s="1924"/>
      <c r="E21" s="1925">
        <v>678501.52</v>
      </c>
      <c r="F21" s="1926" t="s">
        <v>939</v>
      </c>
      <c r="G21" s="1926" t="s">
        <v>916</v>
      </c>
      <c r="H21" s="1927" t="s">
        <v>940</v>
      </c>
      <c r="I21" s="1928"/>
      <c r="J21" s="1928"/>
      <c r="K21" s="1929"/>
      <c r="L21" s="1930"/>
      <c r="M21" s="1931"/>
      <c r="N21" s="1932"/>
      <c r="O21" s="1931"/>
    </row>
    <row r="22" spans="1:15" x14ac:dyDescent="0.25">
      <c r="A22" s="1921">
        <v>10</v>
      </c>
      <c r="B22" s="1922">
        <v>2728</v>
      </c>
      <c r="C22" s="1933">
        <v>37327</v>
      </c>
      <c r="D22" s="1924"/>
      <c r="E22" s="1925">
        <v>9000</v>
      </c>
      <c r="F22" s="1926" t="s">
        <v>941</v>
      </c>
      <c r="G22" s="1926" t="s">
        <v>916</v>
      </c>
      <c r="H22" s="1927" t="s">
        <v>942</v>
      </c>
      <c r="I22" s="1928"/>
      <c r="J22" s="1928"/>
      <c r="K22" s="1929"/>
      <c r="L22" s="1930"/>
      <c r="M22" s="1931"/>
      <c r="N22" s="1932"/>
      <c r="O22" s="1931"/>
    </row>
    <row r="23" spans="1:15" x14ac:dyDescent="0.25">
      <c r="A23" s="1921">
        <v>11</v>
      </c>
      <c r="B23" s="1922">
        <v>1889</v>
      </c>
      <c r="C23" s="1933">
        <v>37529</v>
      </c>
      <c r="D23" s="1924"/>
      <c r="E23" s="1925">
        <v>3268.61</v>
      </c>
      <c r="F23" s="1926" t="s">
        <v>943</v>
      </c>
      <c r="G23" s="1926" t="s">
        <v>916</v>
      </c>
      <c r="H23" s="1927" t="s">
        <v>944</v>
      </c>
      <c r="I23" s="1928"/>
      <c r="J23" s="1928"/>
      <c r="K23" s="1929"/>
      <c r="L23" s="1930"/>
      <c r="M23" s="1931"/>
      <c r="N23" s="1932"/>
      <c r="O23" s="1931"/>
    </row>
    <row r="24" spans="1:15" x14ac:dyDescent="0.25">
      <c r="A24" s="1921">
        <v>12</v>
      </c>
      <c r="B24" s="1922">
        <v>21162</v>
      </c>
      <c r="C24" s="1933">
        <v>37540</v>
      </c>
      <c r="D24" s="1924"/>
      <c r="E24" s="1925">
        <v>5437.56</v>
      </c>
      <c r="F24" s="1926" t="s">
        <v>945</v>
      </c>
      <c r="G24" s="1926" t="s">
        <v>916</v>
      </c>
      <c r="H24" s="1927" t="s">
        <v>946</v>
      </c>
      <c r="I24" s="1928"/>
      <c r="J24" s="1928"/>
      <c r="K24" s="1929"/>
      <c r="L24" s="1930"/>
      <c r="M24" s="1931"/>
      <c r="N24" s="1932"/>
      <c r="O24" s="1931"/>
    </row>
    <row r="25" spans="1:15" x14ac:dyDescent="0.25">
      <c r="A25" s="1921">
        <v>13</v>
      </c>
      <c r="B25" s="1922" t="s">
        <v>947</v>
      </c>
      <c r="C25" s="1933">
        <v>37552</v>
      </c>
      <c r="D25" s="1924"/>
      <c r="E25" s="1925">
        <v>426760</v>
      </c>
      <c r="F25" s="1926" t="s">
        <v>948</v>
      </c>
      <c r="G25" s="1926" t="s">
        <v>916</v>
      </c>
      <c r="H25" s="1935" t="s">
        <v>949</v>
      </c>
      <c r="I25" s="1928"/>
      <c r="J25" s="1928"/>
      <c r="K25" s="1929"/>
      <c r="L25" s="1930"/>
      <c r="M25" s="1931"/>
      <c r="N25" s="1932"/>
      <c r="O25" s="1931"/>
    </row>
    <row r="26" spans="1:15" x14ac:dyDescent="0.25">
      <c r="A26" s="1921">
        <v>14</v>
      </c>
      <c r="B26" s="1922">
        <v>132971</v>
      </c>
      <c r="C26" s="1933">
        <v>37559</v>
      </c>
      <c r="D26" s="1924"/>
      <c r="E26" s="1925">
        <v>1881.6</v>
      </c>
      <c r="F26" s="1926" t="s">
        <v>950</v>
      </c>
      <c r="G26" s="1926" t="s">
        <v>916</v>
      </c>
      <c r="H26" s="1927" t="s">
        <v>951</v>
      </c>
      <c r="I26" s="1928"/>
      <c r="J26" s="1928"/>
      <c r="K26" s="1929"/>
      <c r="L26" s="1930"/>
      <c r="M26" s="1931"/>
      <c r="N26" s="1932"/>
      <c r="O26" s="1931"/>
    </row>
    <row r="27" spans="1:15" x14ac:dyDescent="0.25">
      <c r="A27" s="1921">
        <v>15</v>
      </c>
      <c r="B27" s="1922" t="s">
        <v>952</v>
      </c>
      <c r="C27" s="1933">
        <v>37561</v>
      </c>
      <c r="D27" s="1924"/>
      <c r="E27" s="1925">
        <v>37320</v>
      </c>
      <c r="F27" s="1926" t="s">
        <v>953</v>
      </c>
      <c r="G27" s="1926" t="s">
        <v>916</v>
      </c>
      <c r="H27" s="1927" t="s">
        <v>954</v>
      </c>
      <c r="I27" s="1928"/>
      <c r="J27" s="1928"/>
      <c r="K27" s="1929"/>
      <c r="L27" s="1930"/>
      <c r="M27" s="1931"/>
      <c r="N27" s="1932"/>
      <c r="O27" s="1931"/>
    </row>
    <row r="28" spans="1:15" x14ac:dyDescent="0.25">
      <c r="A28" s="1921">
        <v>16</v>
      </c>
      <c r="B28" s="1922" t="s">
        <v>955</v>
      </c>
      <c r="C28" s="1933">
        <v>37567</v>
      </c>
      <c r="D28" s="1924"/>
      <c r="E28" s="1925">
        <v>69888</v>
      </c>
      <c r="F28" s="1926" t="s">
        <v>956</v>
      </c>
      <c r="G28" s="1926" t="s">
        <v>916</v>
      </c>
      <c r="H28" s="1927" t="s">
        <v>957</v>
      </c>
      <c r="I28" s="1928"/>
      <c r="J28" s="1928"/>
      <c r="K28" s="1929"/>
      <c r="L28" s="1930"/>
      <c r="M28" s="1931"/>
      <c r="N28" s="1932"/>
      <c r="O28" s="1931"/>
    </row>
    <row r="29" spans="1:15" x14ac:dyDescent="0.25">
      <c r="A29" s="1921">
        <v>17</v>
      </c>
      <c r="B29" s="1922" t="s">
        <v>958</v>
      </c>
      <c r="C29" s="1933">
        <v>37569</v>
      </c>
      <c r="D29" s="1924"/>
      <c r="E29" s="1925">
        <v>27099.07</v>
      </c>
      <c r="F29" s="1926" t="s">
        <v>959</v>
      </c>
      <c r="G29" s="1926" t="s">
        <v>916</v>
      </c>
      <c r="H29" s="1927" t="s">
        <v>960</v>
      </c>
      <c r="I29" s="1928"/>
      <c r="J29" s="1928"/>
      <c r="K29" s="1929"/>
      <c r="L29" s="1930"/>
      <c r="M29" s="1931"/>
      <c r="N29" s="1932"/>
      <c r="O29" s="1931"/>
    </row>
    <row r="30" spans="1:15" ht="23.25" x14ac:dyDescent="0.25">
      <c r="A30" s="1921">
        <v>18</v>
      </c>
      <c r="B30" s="1936" t="s">
        <v>961</v>
      </c>
      <c r="C30" s="1933">
        <v>37574</v>
      </c>
      <c r="D30" s="1924"/>
      <c r="E30" s="1925">
        <v>489522</v>
      </c>
      <c r="F30" s="1926" t="s">
        <v>962</v>
      </c>
      <c r="G30" s="1926" t="s">
        <v>916</v>
      </c>
      <c r="H30" s="1927" t="s">
        <v>963</v>
      </c>
      <c r="I30" s="1928"/>
      <c r="J30" s="1928"/>
      <c r="K30" s="1929"/>
      <c r="L30" s="1930"/>
      <c r="M30" s="1931"/>
      <c r="N30" s="1932"/>
      <c r="O30" s="1931"/>
    </row>
    <row r="31" spans="1:15" x14ac:dyDescent="0.25">
      <c r="A31" s="1921">
        <v>19</v>
      </c>
      <c r="B31" s="1922" t="s">
        <v>931</v>
      </c>
      <c r="C31" s="1933">
        <v>37583</v>
      </c>
      <c r="D31" s="1924"/>
      <c r="E31" s="1925">
        <v>2992.25</v>
      </c>
      <c r="F31" s="1934" t="s">
        <v>964</v>
      </c>
      <c r="G31" s="1926" t="s">
        <v>916</v>
      </c>
      <c r="H31" s="1927" t="s">
        <v>965</v>
      </c>
      <c r="I31" s="1928"/>
      <c r="J31" s="1928"/>
      <c r="K31" s="1929"/>
      <c r="L31" s="1930"/>
      <c r="M31" s="1931"/>
      <c r="N31" s="1932"/>
      <c r="O31" s="1931"/>
    </row>
    <row r="32" spans="1:15" x14ac:dyDescent="0.25">
      <c r="A32" s="1921">
        <v>20</v>
      </c>
      <c r="B32" s="1922" t="s">
        <v>966</v>
      </c>
      <c r="C32" s="1933">
        <v>37591</v>
      </c>
      <c r="D32" s="1924"/>
      <c r="E32" s="1925">
        <v>25740.85</v>
      </c>
      <c r="F32" s="1926" t="s">
        <v>967</v>
      </c>
      <c r="G32" s="1926" t="s">
        <v>916</v>
      </c>
      <c r="H32" s="1927" t="s">
        <v>968</v>
      </c>
      <c r="I32" s="1928"/>
      <c r="J32" s="1928"/>
      <c r="K32" s="1929"/>
      <c r="L32" s="1930"/>
      <c r="M32" s="1931"/>
      <c r="N32" s="1932"/>
      <c r="O32" s="1931"/>
    </row>
    <row r="33" spans="1:15" x14ac:dyDescent="0.25">
      <c r="A33" s="1921">
        <v>21</v>
      </c>
      <c r="B33" s="1922" t="s">
        <v>969</v>
      </c>
      <c r="C33" s="1933">
        <v>37591</v>
      </c>
      <c r="D33" s="1924"/>
      <c r="E33" s="1925">
        <v>11982.35</v>
      </c>
      <c r="F33" s="1926" t="s">
        <v>970</v>
      </c>
      <c r="G33" s="1926" t="s">
        <v>916</v>
      </c>
      <c r="H33" s="1927" t="s">
        <v>971</v>
      </c>
      <c r="I33" s="1928"/>
      <c r="J33" s="1928"/>
      <c r="K33" s="1929"/>
      <c r="L33" s="1930"/>
      <c r="M33" s="1931"/>
      <c r="N33" s="1932"/>
      <c r="O33" s="1931"/>
    </row>
    <row r="34" spans="1:15" x14ac:dyDescent="0.25">
      <c r="A34" s="1921">
        <v>22</v>
      </c>
      <c r="B34" s="1922">
        <v>49812</v>
      </c>
      <c r="C34" s="1933">
        <v>37595</v>
      </c>
      <c r="D34" s="1924"/>
      <c r="E34" s="1925">
        <v>6342.34</v>
      </c>
      <c r="F34" s="1926" t="s">
        <v>972</v>
      </c>
      <c r="G34" s="1926" t="s">
        <v>916</v>
      </c>
      <c r="H34" s="1927" t="s">
        <v>973</v>
      </c>
      <c r="I34" s="1928"/>
      <c r="J34" s="1928"/>
      <c r="K34" s="1929"/>
      <c r="L34" s="1930"/>
      <c r="M34" s="1931"/>
      <c r="N34" s="1932"/>
      <c r="O34" s="1931"/>
    </row>
    <row r="35" spans="1:15" x14ac:dyDescent="0.25">
      <c r="A35" s="1921">
        <v>23</v>
      </c>
      <c r="B35" s="1922">
        <v>1368</v>
      </c>
      <c r="C35" s="1933">
        <v>37596</v>
      </c>
      <c r="D35" s="1924"/>
      <c r="E35" s="1925">
        <v>15680</v>
      </c>
      <c r="F35" s="1926" t="s">
        <v>974</v>
      </c>
      <c r="G35" s="1926" t="s">
        <v>916</v>
      </c>
      <c r="H35" s="1935" t="s">
        <v>975</v>
      </c>
      <c r="I35" s="1928"/>
      <c r="J35" s="1928"/>
      <c r="K35" s="1929"/>
      <c r="L35" s="1930"/>
      <c r="M35" s="1931"/>
      <c r="N35" s="1932"/>
      <c r="O35" s="1931"/>
    </row>
    <row r="36" spans="1:15" x14ac:dyDescent="0.25">
      <c r="A36" s="1921">
        <v>24</v>
      </c>
      <c r="B36" s="1922">
        <v>15787</v>
      </c>
      <c r="C36" s="1933">
        <v>37596</v>
      </c>
      <c r="D36" s="1924"/>
      <c r="E36" s="1925">
        <v>2900</v>
      </c>
      <c r="F36" s="1926" t="s">
        <v>976</v>
      </c>
      <c r="G36" s="1926" t="s">
        <v>916</v>
      </c>
      <c r="H36" s="1927" t="s">
        <v>977</v>
      </c>
      <c r="I36" s="1928"/>
      <c r="J36" s="1928"/>
      <c r="K36" s="1929"/>
      <c r="L36" s="1930"/>
      <c r="M36" s="1931"/>
      <c r="N36" s="1932"/>
      <c r="O36" s="1931"/>
    </row>
    <row r="37" spans="1:15" x14ac:dyDescent="0.25">
      <c r="A37" s="1921">
        <v>25</v>
      </c>
      <c r="B37" s="1922">
        <v>1086</v>
      </c>
      <c r="C37" s="1933">
        <v>37598</v>
      </c>
      <c r="D37" s="1924"/>
      <c r="E37" s="1925">
        <v>26040</v>
      </c>
      <c r="F37" s="1926" t="s">
        <v>978</v>
      </c>
      <c r="G37" s="1926" t="s">
        <v>916</v>
      </c>
      <c r="H37" s="1927" t="s">
        <v>979</v>
      </c>
      <c r="I37" s="1928"/>
      <c r="J37" s="1928"/>
      <c r="K37" s="1929"/>
      <c r="L37" s="1930"/>
      <c r="M37" s="1931"/>
      <c r="N37" s="1932"/>
      <c r="O37" s="1931"/>
    </row>
    <row r="38" spans="1:15" x14ac:dyDescent="0.25">
      <c r="A38" s="1921">
        <v>26</v>
      </c>
      <c r="B38" s="1922">
        <v>20137</v>
      </c>
      <c r="C38" s="1933">
        <v>37600</v>
      </c>
      <c r="D38" s="1924"/>
      <c r="E38" s="1925">
        <v>45450.87</v>
      </c>
      <c r="F38" s="1926" t="s">
        <v>980</v>
      </c>
      <c r="G38" s="1926" t="s">
        <v>916</v>
      </c>
      <c r="H38" s="1927" t="s">
        <v>981</v>
      </c>
      <c r="I38" s="1928"/>
      <c r="J38" s="1928"/>
      <c r="K38" s="1929"/>
      <c r="L38" s="1930"/>
      <c r="M38" s="1931"/>
      <c r="N38" s="1932"/>
      <c r="O38" s="1931"/>
    </row>
    <row r="39" spans="1:15" x14ac:dyDescent="0.25">
      <c r="A39" s="1921">
        <v>27</v>
      </c>
      <c r="B39" s="1922">
        <v>932</v>
      </c>
      <c r="C39" s="1933">
        <v>37601</v>
      </c>
      <c r="D39" s="1924"/>
      <c r="E39" s="1925">
        <v>13442.39</v>
      </c>
      <c r="F39" s="1926" t="s">
        <v>982</v>
      </c>
      <c r="G39" s="1926" t="s">
        <v>916</v>
      </c>
      <c r="H39" s="1927" t="s">
        <v>983</v>
      </c>
      <c r="I39" s="1928"/>
      <c r="J39" s="1928"/>
      <c r="K39" s="1929"/>
      <c r="L39" s="1930"/>
      <c r="M39" s="1931"/>
      <c r="N39" s="1932"/>
      <c r="O39" s="1931"/>
    </row>
    <row r="40" spans="1:15" x14ac:dyDescent="0.25">
      <c r="A40" s="1921">
        <v>28</v>
      </c>
      <c r="B40" s="1922" t="s">
        <v>931</v>
      </c>
      <c r="C40" s="1933">
        <v>37610</v>
      </c>
      <c r="D40" s="1937"/>
      <c r="E40" s="1925">
        <v>5664.96</v>
      </c>
      <c r="F40" s="1926" t="s">
        <v>984</v>
      </c>
      <c r="G40" s="1926" t="s">
        <v>916</v>
      </c>
      <c r="H40" s="1927" t="s">
        <v>985</v>
      </c>
      <c r="I40" s="1928"/>
      <c r="J40" s="1928"/>
      <c r="K40" s="1929"/>
      <c r="L40" s="1938"/>
      <c r="M40" s="1931"/>
      <c r="N40" s="1932"/>
      <c r="O40" s="1931"/>
    </row>
    <row r="41" spans="1:15" x14ac:dyDescent="0.25">
      <c r="A41" s="1921">
        <v>29</v>
      </c>
      <c r="B41" s="1922">
        <v>1557</v>
      </c>
      <c r="C41" s="1933">
        <v>37613</v>
      </c>
      <c r="D41" s="1937"/>
      <c r="E41" s="1925">
        <v>48715.040000000001</v>
      </c>
      <c r="F41" s="1926" t="s">
        <v>986</v>
      </c>
      <c r="G41" s="1926" t="s">
        <v>916</v>
      </c>
      <c r="H41" s="1927" t="s">
        <v>987</v>
      </c>
      <c r="I41" s="1928"/>
      <c r="J41" s="1928"/>
      <c r="K41" s="1929"/>
      <c r="L41" s="1938"/>
      <c r="M41" s="1931"/>
      <c r="N41" s="1932"/>
      <c r="O41" s="1931"/>
    </row>
    <row r="42" spans="1:15" x14ac:dyDescent="0.25">
      <c r="A42" s="1921">
        <v>30</v>
      </c>
      <c r="B42" s="1922" t="s">
        <v>988</v>
      </c>
      <c r="C42" s="1933">
        <v>37616</v>
      </c>
      <c r="D42" s="1937"/>
      <c r="E42" s="1925">
        <v>100604</v>
      </c>
      <c r="F42" s="1926" t="s">
        <v>989</v>
      </c>
      <c r="G42" s="1926" t="s">
        <v>916</v>
      </c>
      <c r="H42" s="1927" t="s">
        <v>990</v>
      </c>
      <c r="I42" s="1928"/>
      <c r="J42" s="1928"/>
      <c r="K42" s="1929"/>
      <c r="L42" s="1938"/>
      <c r="M42" s="1931"/>
      <c r="N42" s="1932"/>
      <c r="O42" s="1931"/>
    </row>
    <row r="43" spans="1:15" x14ac:dyDescent="0.25">
      <c r="A43" s="1921">
        <v>31</v>
      </c>
      <c r="B43" s="1922">
        <v>105092</v>
      </c>
      <c r="C43" s="1933">
        <v>37619</v>
      </c>
      <c r="D43" s="1937"/>
      <c r="E43" s="1925">
        <v>34916</v>
      </c>
      <c r="F43" s="1926" t="s">
        <v>991</v>
      </c>
      <c r="G43" s="1926" t="s">
        <v>916</v>
      </c>
      <c r="H43" s="1927" t="s">
        <v>957</v>
      </c>
      <c r="I43" s="1928"/>
      <c r="J43" s="1928"/>
      <c r="K43" s="1929"/>
      <c r="L43" s="1938"/>
      <c r="M43" s="1931"/>
      <c r="N43" s="1932"/>
      <c r="O43" s="1931"/>
    </row>
    <row r="44" spans="1:15" x14ac:dyDescent="0.25">
      <c r="A44" s="1921">
        <v>32</v>
      </c>
      <c r="B44" s="1922" t="s">
        <v>992</v>
      </c>
      <c r="C44" s="1933" t="s">
        <v>993</v>
      </c>
      <c r="D44" s="1937"/>
      <c r="E44" s="1925">
        <v>23646.560000000001</v>
      </c>
      <c r="F44" s="1934" t="s">
        <v>994</v>
      </c>
      <c r="G44" s="1926" t="s">
        <v>916</v>
      </c>
      <c r="H44" s="1927" t="s">
        <v>995</v>
      </c>
      <c r="I44" s="1928"/>
      <c r="J44" s="1928"/>
      <c r="K44" s="1929"/>
      <c r="L44" s="1938"/>
      <c r="M44" s="1931"/>
      <c r="N44" s="1932"/>
      <c r="O44" s="1931"/>
    </row>
    <row r="45" spans="1:15" x14ac:dyDescent="0.25">
      <c r="A45" s="1921">
        <v>33</v>
      </c>
      <c r="B45" s="1922">
        <v>4718</v>
      </c>
      <c r="C45" s="1933">
        <v>37622</v>
      </c>
      <c r="D45" s="1937"/>
      <c r="E45" s="1925">
        <v>1739.16</v>
      </c>
      <c r="F45" s="1926" t="s">
        <v>996</v>
      </c>
      <c r="G45" s="1926" t="s">
        <v>916</v>
      </c>
      <c r="H45" s="1927" t="s">
        <v>983</v>
      </c>
      <c r="I45" s="1928"/>
      <c r="J45" s="1928"/>
      <c r="K45" s="1929"/>
      <c r="L45" s="1938"/>
      <c r="M45" s="1931"/>
      <c r="N45" s="1932"/>
      <c r="O45" s="1931"/>
    </row>
    <row r="46" spans="1:15" x14ac:dyDescent="0.25">
      <c r="A46" s="1921">
        <v>34</v>
      </c>
      <c r="B46" s="1922">
        <v>1015</v>
      </c>
      <c r="C46" s="1933">
        <v>37625</v>
      </c>
      <c r="D46" s="1937"/>
      <c r="E46" s="1925">
        <v>4771.2</v>
      </c>
      <c r="F46" s="1926" t="s">
        <v>997</v>
      </c>
      <c r="G46" s="1926" t="s">
        <v>916</v>
      </c>
      <c r="H46" s="1927" t="s">
        <v>998</v>
      </c>
      <c r="I46" s="1928"/>
      <c r="J46" s="1928"/>
      <c r="K46" s="1929"/>
      <c r="L46" s="1938"/>
      <c r="M46" s="1931"/>
      <c r="N46" s="1932"/>
      <c r="O46" s="1931"/>
    </row>
    <row r="47" spans="1:15" ht="23.25" x14ac:dyDescent="0.25">
      <c r="A47" s="1921">
        <v>35</v>
      </c>
      <c r="B47" s="1936" t="s">
        <v>999</v>
      </c>
      <c r="C47" s="1933">
        <v>37631</v>
      </c>
      <c r="D47" s="1937"/>
      <c r="E47" s="1925">
        <v>6440</v>
      </c>
      <c r="F47" s="1926" t="s">
        <v>1000</v>
      </c>
      <c r="G47" s="1926" t="s">
        <v>916</v>
      </c>
      <c r="H47" s="1927" t="s">
        <v>1001</v>
      </c>
      <c r="I47" s="1928"/>
      <c r="J47" s="1928"/>
      <c r="K47" s="1929"/>
      <c r="L47" s="1938"/>
      <c r="M47" s="1931"/>
      <c r="N47" s="1932"/>
      <c r="O47" s="1931"/>
    </row>
    <row r="48" spans="1:15" x14ac:dyDescent="0.25">
      <c r="A48" s="1921">
        <v>36</v>
      </c>
      <c r="B48" s="1922">
        <v>203100188</v>
      </c>
      <c r="C48" s="1933">
        <v>37780</v>
      </c>
      <c r="D48" s="1937"/>
      <c r="E48" s="1925">
        <v>5796</v>
      </c>
      <c r="F48" s="1926" t="s">
        <v>1002</v>
      </c>
      <c r="G48" s="1926" t="s">
        <v>916</v>
      </c>
      <c r="H48" s="1927" t="s">
        <v>1003</v>
      </c>
      <c r="I48" s="1928"/>
      <c r="J48" s="1928"/>
      <c r="K48" s="1929"/>
      <c r="L48" s="1938"/>
      <c r="M48" s="1931"/>
      <c r="N48" s="1932"/>
      <c r="O48" s="1931"/>
    </row>
    <row r="49" spans="1:15" x14ac:dyDescent="0.25">
      <c r="A49" s="1921">
        <v>37</v>
      </c>
      <c r="B49" s="1922" t="s">
        <v>1004</v>
      </c>
      <c r="C49" s="1933">
        <v>38047</v>
      </c>
      <c r="D49" s="1937"/>
      <c r="E49" s="1925">
        <v>2112849.2799999998</v>
      </c>
      <c r="F49" s="1926" t="s">
        <v>1005</v>
      </c>
      <c r="G49" s="1926" t="s">
        <v>916</v>
      </c>
      <c r="H49" s="1927" t="s">
        <v>1006</v>
      </c>
      <c r="I49" s="1928"/>
      <c r="J49" s="1928"/>
      <c r="K49" s="1929"/>
      <c r="L49" s="1938"/>
      <c r="M49" s="1931"/>
      <c r="N49" s="1932"/>
      <c r="O49" s="1931"/>
    </row>
    <row r="50" spans="1:15" x14ac:dyDescent="0.25">
      <c r="A50" s="1921">
        <v>38</v>
      </c>
      <c r="B50" s="1922" t="s">
        <v>1007</v>
      </c>
      <c r="C50" s="1933">
        <v>39434</v>
      </c>
      <c r="D50" s="1937"/>
      <c r="E50" s="1925">
        <v>391500</v>
      </c>
      <c r="F50" s="1926" t="s">
        <v>1008</v>
      </c>
      <c r="G50" s="1926" t="s">
        <v>916</v>
      </c>
      <c r="H50" s="1927" t="s">
        <v>1009</v>
      </c>
      <c r="I50" s="1928"/>
      <c r="J50" s="1928"/>
      <c r="K50" s="1929"/>
      <c r="L50" s="1938"/>
      <c r="M50" s="1931"/>
      <c r="N50" s="1932"/>
      <c r="O50" s="1931"/>
    </row>
    <row r="51" spans="1:15" x14ac:dyDescent="0.25">
      <c r="A51" s="1921">
        <v>39</v>
      </c>
      <c r="B51" s="1922" t="s">
        <v>1010</v>
      </c>
      <c r="C51" s="1933">
        <v>39497</v>
      </c>
      <c r="D51" s="1937"/>
      <c r="E51" s="1925">
        <v>232440.8</v>
      </c>
      <c r="F51" s="1926" t="s">
        <v>1008</v>
      </c>
      <c r="G51" s="1926" t="s">
        <v>916</v>
      </c>
      <c r="H51" s="1927" t="s">
        <v>1011</v>
      </c>
      <c r="I51" s="1928"/>
      <c r="J51" s="1928"/>
      <c r="K51" s="1929"/>
      <c r="L51" s="1938"/>
      <c r="M51" s="1931"/>
      <c r="N51" s="1932"/>
      <c r="O51" s="1931"/>
    </row>
    <row r="52" spans="1:15" x14ac:dyDescent="0.25">
      <c r="A52" s="1921">
        <v>40</v>
      </c>
      <c r="B52" s="1922" t="s">
        <v>1012</v>
      </c>
      <c r="C52" s="1933">
        <v>39499</v>
      </c>
      <c r="D52" s="1937"/>
      <c r="E52" s="1925">
        <v>348661.2</v>
      </c>
      <c r="F52" s="1926" t="s">
        <v>1008</v>
      </c>
      <c r="G52" s="1926" t="s">
        <v>916</v>
      </c>
      <c r="H52" s="1927" t="s">
        <v>1011</v>
      </c>
      <c r="I52" s="1928"/>
      <c r="J52" s="1928"/>
      <c r="K52" s="1929"/>
      <c r="L52" s="1938"/>
      <c r="M52" s="1931"/>
      <c r="N52" s="1932"/>
      <c r="O52" s="1931"/>
    </row>
    <row r="53" spans="1:15" x14ac:dyDescent="0.25">
      <c r="A53" s="1921">
        <v>41</v>
      </c>
      <c r="B53" s="1939" t="s">
        <v>1013</v>
      </c>
      <c r="C53" s="1940">
        <v>39626</v>
      </c>
      <c r="D53" s="1937"/>
      <c r="E53" s="1941">
        <v>21576</v>
      </c>
      <c r="F53" s="1935" t="s">
        <v>1014</v>
      </c>
      <c r="G53" s="1926" t="s">
        <v>916</v>
      </c>
      <c r="H53" s="1927" t="s">
        <v>1015</v>
      </c>
      <c r="I53" s="1928"/>
      <c r="J53" s="1928"/>
      <c r="K53" s="1929"/>
      <c r="L53" s="1938"/>
      <c r="M53" s="1931"/>
      <c r="N53" s="1932"/>
      <c r="O53" s="1931"/>
    </row>
    <row r="54" spans="1:15" x14ac:dyDescent="0.25">
      <c r="A54" s="1921">
        <v>42</v>
      </c>
      <c r="B54" s="1922" t="s">
        <v>1016</v>
      </c>
      <c r="C54" s="1940">
        <v>39727</v>
      </c>
      <c r="D54" s="1937"/>
      <c r="E54" s="1941">
        <v>171605.76000000001</v>
      </c>
      <c r="F54" s="1927" t="s">
        <v>1017</v>
      </c>
      <c r="G54" s="1926" t="s">
        <v>916</v>
      </c>
      <c r="H54" s="1927" t="s">
        <v>1018</v>
      </c>
      <c r="I54" s="1928"/>
      <c r="J54" s="1928"/>
      <c r="K54" s="1929"/>
      <c r="L54" s="1938"/>
      <c r="M54" s="1931"/>
      <c r="N54" s="1932"/>
      <c r="O54" s="1931"/>
    </row>
    <row r="55" spans="1:15" x14ac:dyDescent="0.25">
      <c r="A55" s="1921">
        <v>43</v>
      </c>
      <c r="B55" s="1922" t="s">
        <v>1019</v>
      </c>
      <c r="C55" s="1940">
        <v>39811</v>
      </c>
      <c r="D55" s="1937"/>
      <c r="E55" s="1941">
        <v>17898.8</v>
      </c>
      <c r="F55" s="1927" t="s">
        <v>1020</v>
      </c>
      <c r="G55" s="1926" t="s">
        <v>916</v>
      </c>
      <c r="H55" s="1927" t="s">
        <v>1021</v>
      </c>
      <c r="I55" s="1928"/>
      <c r="J55" s="1928"/>
      <c r="K55" s="1929"/>
      <c r="L55" s="1938"/>
      <c r="M55" s="1931"/>
      <c r="N55" s="1932"/>
      <c r="O55" s="1931"/>
    </row>
    <row r="56" spans="1:15" x14ac:dyDescent="0.25">
      <c r="A56" s="1921">
        <v>44</v>
      </c>
      <c r="B56" s="1939" t="s">
        <v>1022</v>
      </c>
      <c r="C56" s="1940">
        <v>39826</v>
      </c>
      <c r="D56" s="1937"/>
      <c r="E56" s="1941">
        <v>276191.35999999999</v>
      </c>
      <c r="F56" s="1935" t="s">
        <v>1014</v>
      </c>
      <c r="G56" s="1926" t="s">
        <v>916</v>
      </c>
      <c r="H56" s="1927" t="s">
        <v>1023</v>
      </c>
      <c r="I56" s="1928"/>
      <c r="J56" s="1928"/>
      <c r="K56" s="1929"/>
      <c r="L56" s="1938"/>
      <c r="M56" s="1931"/>
      <c r="N56" s="1932"/>
      <c r="O56" s="1931"/>
    </row>
    <row r="57" spans="1:15" x14ac:dyDescent="0.25">
      <c r="A57" s="1921">
        <v>45</v>
      </c>
      <c r="B57" s="1939" t="s">
        <v>1024</v>
      </c>
      <c r="C57" s="1940">
        <v>39826</v>
      </c>
      <c r="D57" s="1937"/>
      <c r="E57" s="1941">
        <v>19557.599999999999</v>
      </c>
      <c r="F57" s="1927" t="s">
        <v>1025</v>
      </c>
      <c r="G57" s="1926" t="s">
        <v>916</v>
      </c>
      <c r="H57" s="1927" t="s">
        <v>1026</v>
      </c>
      <c r="I57" s="1928"/>
      <c r="J57" s="1928"/>
      <c r="K57" s="1929"/>
      <c r="L57" s="1938"/>
      <c r="M57" s="1931"/>
      <c r="N57" s="1932"/>
      <c r="O57" s="1931"/>
    </row>
    <row r="58" spans="1:15" x14ac:dyDescent="0.25">
      <c r="A58" s="1921">
        <v>46</v>
      </c>
      <c r="B58" s="1939" t="s">
        <v>1027</v>
      </c>
      <c r="C58" s="1940">
        <v>39826</v>
      </c>
      <c r="D58" s="1937"/>
      <c r="E58" s="1941">
        <v>13920</v>
      </c>
      <c r="F58" s="1927" t="s">
        <v>1025</v>
      </c>
      <c r="G58" s="1926" t="s">
        <v>916</v>
      </c>
      <c r="H58" s="1927" t="s">
        <v>1026</v>
      </c>
      <c r="I58" s="1928"/>
      <c r="J58" s="1928"/>
      <c r="K58" s="1929"/>
      <c r="L58" s="1938"/>
      <c r="M58" s="1931"/>
      <c r="N58" s="1932"/>
      <c r="O58" s="1931"/>
    </row>
    <row r="59" spans="1:15" x14ac:dyDescent="0.25">
      <c r="A59" s="1921">
        <v>47</v>
      </c>
      <c r="B59" s="1939" t="s">
        <v>1028</v>
      </c>
      <c r="C59" s="1940">
        <v>39835</v>
      </c>
      <c r="D59" s="1937"/>
      <c r="E59" s="1941">
        <v>6960</v>
      </c>
      <c r="F59" s="1927" t="s">
        <v>1029</v>
      </c>
      <c r="G59" s="1926" t="s">
        <v>916</v>
      </c>
      <c r="H59" s="1927" t="s">
        <v>1026</v>
      </c>
      <c r="I59" s="1928"/>
      <c r="J59" s="1928"/>
      <c r="K59" s="1929"/>
      <c r="L59" s="1938"/>
      <c r="M59" s="1931"/>
      <c r="N59" s="1932"/>
      <c r="O59" s="1931"/>
    </row>
    <row r="60" spans="1:15" x14ac:dyDescent="0.25">
      <c r="A60" s="1921">
        <v>48</v>
      </c>
      <c r="B60" s="1939" t="s">
        <v>1030</v>
      </c>
      <c r="C60" s="1940">
        <v>39850</v>
      </c>
      <c r="D60" s="1937"/>
      <c r="E60" s="1941">
        <v>127600</v>
      </c>
      <c r="F60" s="1927" t="s">
        <v>1031</v>
      </c>
      <c r="G60" s="1926" t="s">
        <v>916</v>
      </c>
      <c r="H60" s="1927" t="s">
        <v>1032</v>
      </c>
      <c r="I60" s="1928"/>
      <c r="J60" s="1928"/>
      <c r="K60" s="1929"/>
      <c r="L60" s="1938"/>
      <c r="M60" s="1931"/>
      <c r="N60" s="1932"/>
      <c r="O60" s="1931"/>
    </row>
    <row r="61" spans="1:15" x14ac:dyDescent="0.25">
      <c r="A61" s="1921">
        <v>49</v>
      </c>
      <c r="B61" s="1922" t="s">
        <v>1033</v>
      </c>
      <c r="C61" s="1933">
        <v>39889</v>
      </c>
      <c r="D61" s="1937"/>
      <c r="E61" s="1942">
        <v>39423.99</v>
      </c>
      <c r="F61" s="1926" t="s">
        <v>1017</v>
      </c>
      <c r="G61" s="1926" t="s">
        <v>916</v>
      </c>
      <c r="H61" s="1926" t="s">
        <v>1034</v>
      </c>
      <c r="I61" s="1928"/>
      <c r="J61" s="1928"/>
      <c r="K61" s="1929"/>
      <c r="L61" s="1938"/>
      <c r="M61" s="1931"/>
      <c r="N61" s="1932"/>
      <c r="O61" s="1931"/>
    </row>
    <row r="62" spans="1:15" x14ac:dyDescent="0.25">
      <c r="A62" s="1921">
        <v>50</v>
      </c>
      <c r="B62" s="1939" t="s">
        <v>1035</v>
      </c>
      <c r="C62" s="1940">
        <v>39903</v>
      </c>
      <c r="D62" s="1937"/>
      <c r="E62" s="1941">
        <v>4756</v>
      </c>
      <c r="F62" s="1927" t="s">
        <v>1025</v>
      </c>
      <c r="G62" s="1926" t="s">
        <v>916</v>
      </c>
      <c r="H62" s="1927" t="s">
        <v>1026</v>
      </c>
      <c r="I62" s="1928"/>
      <c r="J62" s="1928"/>
      <c r="K62" s="1929"/>
      <c r="L62" s="1938"/>
      <c r="M62" s="1931"/>
      <c r="N62" s="1932"/>
      <c r="O62" s="1931"/>
    </row>
    <row r="63" spans="1:15" x14ac:dyDescent="0.25">
      <c r="A63" s="1921">
        <v>51</v>
      </c>
      <c r="B63" s="1939" t="s">
        <v>1036</v>
      </c>
      <c r="C63" s="1940">
        <v>39930</v>
      </c>
      <c r="D63" s="1937"/>
      <c r="E63" s="1941">
        <v>281300</v>
      </c>
      <c r="F63" s="1927" t="s">
        <v>1037</v>
      </c>
      <c r="G63" s="1926" t="s">
        <v>916</v>
      </c>
      <c r="H63" s="1927" t="s">
        <v>1026</v>
      </c>
      <c r="I63" s="1928"/>
      <c r="J63" s="1928"/>
      <c r="K63" s="1929"/>
      <c r="L63" s="1938"/>
      <c r="M63" s="1931"/>
      <c r="N63" s="1932"/>
      <c r="O63" s="1931"/>
    </row>
    <row r="64" spans="1:15" x14ac:dyDescent="0.25">
      <c r="A64" s="1921">
        <v>52</v>
      </c>
      <c r="B64" s="1939" t="s">
        <v>1038</v>
      </c>
      <c r="C64" s="1940">
        <v>39932</v>
      </c>
      <c r="D64" s="1937"/>
      <c r="E64" s="1941">
        <v>65940</v>
      </c>
      <c r="F64" s="1927" t="s">
        <v>1039</v>
      </c>
      <c r="G64" s="1926" t="s">
        <v>916</v>
      </c>
      <c r="H64" s="1927" t="s">
        <v>1040</v>
      </c>
      <c r="I64" s="1928"/>
      <c r="J64" s="1928"/>
      <c r="K64" s="1929"/>
      <c r="L64" s="1938"/>
      <c r="M64" s="1931"/>
      <c r="N64" s="1932"/>
      <c r="O64" s="1931"/>
    </row>
    <row r="65" spans="1:15" x14ac:dyDescent="0.25">
      <c r="A65" s="1921">
        <v>53</v>
      </c>
      <c r="B65" s="1939" t="s">
        <v>1041</v>
      </c>
      <c r="C65" s="1940">
        <v>39952</v>
      </c>
      <c r="D65" s="1937"/>
      <c r="E65" s="1941">
        <v>8932</v>
      </c>
      <c r="F65" s="1927" t="s">
        <v>1042</v>
      </c>
      <c r="G65" s="1926" t="s">
        <v>916</v>
      </c>
      <c r="H65" s="1927" t="s">
        <v>1043</v>
      </c>
      <c r="I65" s="1928"/>
      <c r="J65" s="1928"/>
      <c r="K65" s="1929"/>
      <c r="L65" s="1938"/>
      <c r="M65" s="1931"/>
      <c r="N65" s="1932"/>
      <c r="O65" s="1931"/>
    </row>
    <row r="66" spans="1:15" x14ac:dyDescent="0.25">
      <c r="A66" s="1921">
        <v>54</v>
      </c>
      <c r="B66" s="1939" t="s">
        <v>1044</v>
      </c>
      <c r="C66" s="1940">
        <v>39970</v>
      </c>
      <c r="D66" s="1937"/>
      <c r="E66" s="1941">
        <v>38106</v>
      </c>
      <c r="F66" s="1927" t="s">
        <v>1045</v>
      </c>
      <c r="G66" s="1926" t="s">
        <v>916</v>
      </c>
      <c r="H66" s="1927" t="s">
        <v>1046</v>
      </c>
      <c r="I66" s="1928"/>
      <c r="J66" s="1928"/>
      <c r="K66" s="1929"/>
      <c r="L66" s="1938"/>
      <c r="M66" s="1931"/>
      <c r="N66" s="1932"/>
      <c r="O66" s="1931"/>
    </row>
    <row r="67" spans="1:15" x14ac:dyDescent="0.25">
      <c r="A67" s="1921">
        <v>55</v>
      </c>
      <c r="B67" s="1939" t="s">
        <v>1047</v>
      </c>
      <c r="C67" s="1940">
        <v>40007</v>
      </c>
      <c r="D67" s="1937"/>
      <c r="E67" s="1941">
        <v>36888</v>
      </c>
      <c r="F67" s="1927" t="s">
        <v>1048</v>
      </c>
      <c r="G67" s="1926" t="s">
        <v>916</v>
      </c>
      <c r="H67" s="1927" t="s">
        <v>1046</v>
      </c>
      <c r="I67" s="1928"/>
      <c r="J67" s="1928"/>
      <c r="K67" s="1929"/>
      <c r="L67" s="1938"/>
      <c r="M67" s="1931"/>
      <c r="N67" s="1932"/>
      <c r="O67" s="1931"/>
    </row>
    <row r="68" spans="1:15" x14ac:dyDescent="0.25">
      <c r="A68" s="1921">
        <v>56</v>
      </c>
      <c r="B68" s="1939" t="s">
        <v>1049</v>
      </c>
      <c r="C68" s="1940">
        <v>40007</v>
      </c>
      <c r="D68" s="1937"/>
      <c r="E68" s="1941">
        <v>231049.05</v>
      </c>
      <c r="F68" s="1927" t="s">
        <v>1050</v>
      </c>
      <c r="G68" s="1926" t="s">
        <v>916</v>
      </c>
      <c r="H68" s="1927" t="s">
        <v>1051</v>
      </c>
      <c r="I68" s="1928"/>
      <c r="J68" s="1928"/>
      <c r="K68" s="1929"/>
      <c r="L68" s="1938"/>
      <c r="M68" s="1931"/>
      <c r="N68" s="1932"/>
      <c r="O68" s="1931"/>
    </row>
    <row r="69" spans="1:15" x14ac:dyDescent="0.25">
      <c r="A69" s="1921">
        <v>57</v>
      </c>
      <c r="B69" s="1939" t="s">
        <v>1052</v>
      </c>
      <c r="C69" s="1940">
        <v>40015</v>
      </c>
      <c r="D69" s="1937"/>
      <c r="E69" s="1941">
        <v>127600</v>
      </c>
      <c r="F69" s="1927" t="s">
        <v>1053</v>
      </c>
      <c r="G69" s="1926" t="s">
        <v>916</v>
      </c>
      <c r="H69" s="1927" t="s">
        <v>1054</v>
      </c>
      <c r="I69" s="1928"/>
      <c r="J69" s="1928"/>
      <c r="K69" s="1929"/>
      <c r="L69" s="1938"/>
      <c r="M69" s="1931"/>
      <c r="N69" s="1932"/>
      <c r="O69" s="1931"/>
    </row>
    <row r="70" spans="1:15" x14ac:dyDescent="0.25">
      <c r="A70" s="1921">
        <v>58</v>
      </c>
      <c r="B70" s="1939" t="s">
        <v>1055</v>
      </c>
      <c r="C70" s="1940">
        <v>40015</v>
      </c>
      <c r="D70" s="1937"/>
      <c r="E70" s="1941">
        <v>32814.080000000002</v>
      </c>
      <c r="F70" s="1927" t="s">
        <v>1056</v>
      </c>
      <c r="G70" s="1926" t="s">
        <v>916</v>
      </c>
      <c r="H70" s="1927" t="s">
        <v>1057</v>
      </c>
      <c r="I70" s="1928"/>
      <c r="J70" s="1928"/>
      <c r="K70" s="1929"/>
      <c r="L70" s="1938"/>
      <c r="M70" s="1931"/>
      <c r="N70" s="1932"/>
      <c r="O70" s="1931"/>
    </row>
    <row r="71" spans="1:15" x14ac:dyDescent="0.25">
      <c r="A71" s="1921">
        <v>59</v>
      </c>
      <c r="B71" s="1939" t="s">
        <v>1058</v>
      </c>
      <c r="C71" s="1940">
        <v>40016</v>
      </c>
      <c r="D71" s="1937"/>
      <c r="E71" s="1941">
        <v>228833.91</v>
      </c>
      <c r="F71" s="1927" t="s">
        <v>1059</v>
      </c>
      <c r="G71" s="1926" t="s">
        <v>916</v>
      </c>
      <c r="H71" s="1927" t="s">
        <v>1060</v>
      </c>
      <c r="I71" s="1928"/>
      <c r="J71" s="1928"/>
      <c r="K71" s="1929"/>
      <c r="L71" s="1938"/>
      <c r="M71" s="1931"/>
      <c r="N71" s="1932"/>
      <c r="O71" s="1931"/>
    </row>
    <row r="72" spans="1:15" x14ac:dyDescent="0.25">
      <c r="A72" s="1921">
        <v>60</v>
      </c>
      <c r="B72" s="1939" t="s">
        <v>1061</v>
      </c>
      <c r="C72" s="1940">
        <v>40037</v>
      </c>
      <c r="D72" s="1937"/>
      <c r="E72" s="1941">
        <v>15080</v>
      </c>
      <c r="F72" s="1927" t="s">
        <v>1053</v>
      </c>
      <c r="G72" s="1926" t="s">
        <v>916</v>
      </c>
      <c r="H72" s="1927" t="s">
        <v>1062</v>
      </c>
      <c r="I72" s="1928"/>
      <c r="J72" s="1928"/>
      <c r="K72" s="1929"/>
      <c r="L72" s="1938"/>
      <c r="M72" s="1931"/>
      <c r="N72" s="1932"/>
      <c r="O72" s="1931"/>
    </row>
    <row r="73" spans="1:15" x14ac:dyDescent="0.25">
      <c r="A73" s="1921">
        <v>61</v>
      </c>
      <c r="B73" s="1939" t="s">
        <v>1063</v>
      </c>
      <c r="C73" s="1940">
        <v>40038</v>
      </c>
      <c r="D73" s="1937"/>
      <c r="E73" s="1941">
        <v>57076.639999999999</v>
      </c>
      <c r="F73" s="1927" t="s">
        <v>1056</v>
      </c>
      <c r="G73" s="1926" t="s">
        <v>916</v>
      </c>
      <c r="H73" s="1927" t="s">
        <v>1018</v>
      </c>
      <c r="I73" s="1928"/>
      <c r="J73" s="1928"/>
      <c r="K73" s="1929"/>
      <c r="L73" s="1938"/>
      <c r="M73" s="1931"/>
      <c r="N73" s="1932"/>
      <c r="O73" s="1931"/>
    </row>
    <row r="74" spans="1:15" x14ac:dyDescent="0.25">
      <c r="A74" s="1921">
        <v>62</v>
      </c>
      <c r="B74" s="1939" t="s">
        <v>1064</v>
      </c>
      <c r="C74" s="1940">
        <v>40039</v>
      </c>
      <c r="D74" s="1937"/>
      <c r="E74" s="1941">
        <v>322265</v>
      </c>
      <c r="F74" s="1927" t="s">
        <v>1065</v>
      </c>
      <c r="G74" s="1926" t="s">
        <v>916</v>
      </c>
      <c r="H74" s="1927" t="s">
        <v>1066</v>
      </c>
      <c r="I74" s="1928"/>
      <c r="J74" s="1928"/>
      <c r="K74" s="1929"/>
      <c r="L74" s="1938"/>
      <c r="M74" s="1931"/>
      <c r="N74" s="1932"/>
      <c r="O74" s="1931"/>
    </row>
    <row r="75" spans="1:15" x14ac:dyDescent="0.25">
      <c r="A75" s="1921">
        <v>63</v>
      </c>
      <c r="B75" s="1939" t="s">
        <v>1067</v>
      </c>
      <c r="C75" s="1940">
        <v>40039</v>
      </c>
      <c r="D75" s="1937"/>
      <c r="E75" s="1941">
        <v>90047.32</v>
      </c>
      <c r="F75" s="1927" t="s">
        <v>1056</v>
      </c>
      <c r="G75" s="1926" t="s">
        <v>916</v>
      </c>
      <c r="H75" s="1927" t="s">
        <v>1057</v>
      </c>
      <c r="I75" s="1928"/>
      <c r="J75" s="1928"/>
      <c r="K75" s="1929"/>
      <c r="L75" s="1938"/>
      <c r="M75" s="1931"/>
      <c r="N75" s="1932"/>
      <c r="O75" s="1931"/>
    </row>
    <row r="76" spans="1:15" x14ac:dyDescent="0.25">
      <c r="A76" s="1921">
        <v>64</v>
      </c>
      <c r="B76" s="1939" t="s">
        <v>1068</v>
      </c>
      <c r="C76" s="1940">
        <v>40042</v>
      </c>
      <c r="D76" s="1937"/>
      <c r="E76" s="1943">
        <v>40600</v>
      </c>
      <c r="F76" s="1927" t="s">
        <v>1069</v>
      </c>
      <c r="G76" s="1926" t="s">
        <v>916</v>
      </c>
      <c r="H76" s="1927" t="s">
        <v>1070</v>
      </c>
      <c r="I76" s="1928"/>
      <c r="J76" s="1928"/>
      <c r="K76" s="1929"/>
      <c r="L76" s="1938"/>
      <c r="M76" s="1931"/>
      <c r="N76" s="1932"/>
      <c r="O76" s="1931"/>
    </row>
    <row r="77" spans="1:15" x14ac:dyDescent="0.25">
      <c r="A77" s="1921">
        <v>65</v>
      </c>
      <c r="B77" s="1939" t="s">
        <v>1071</v>
      </c>
      <c r="C77" s="1940">
        <v>40049</v>
      </c>
      <c r="D77" s="1937"/>
      <c r="E77" s="1943">
        <v>499515</v>
      </c>
      <c r="F77" s="1927" t="s">
        <v>1072</v>
      </c>
      <c r="G77" s="1926" t="s">
        <v>916</v>
      </c>
      <c r="H77" s="1927" t="s">
        <v>1073</v>
      </c>
      <c r="I77" s="1928"/>
      <c r="J77" s="1928"/>
      <c r="K77" s="1929"/>
      <c r="L77" s="1938"/>
      <c r="M77" s="1931"/>
      <c r="N77" s="1932"/>
      <c r="O77" s="1931"/>
    </row>
    <row r="78" spans="1:15" x14ac:dyDescent="0.25">
      <c r="A78" s="1921">
        <v>66</v>
      </c>
      <c r="B78" s="1939" t="s">
        <v>1074</v>
      </c>
      <c r="C78" s="1940">
        <v>40050</v>
      </c>
      <c r="D78" s="1937"/>
      <c r="E78" s="1941">
        <v>19900</v>
      </c>
      <c r="F78" s="1927" t="s">
        <v>1075</v>
      </c>
      <c r="G78" s="1926" t="s">
        <v>916</v>
      </c>
      <c r="H78" s="1927" t="s">
        <v>1011</v>
      </c>
      <c r="I78" s="1928"/>
      <c r="J78" s="1928"/>
      <c r="K78" s="1929"/>
      <c r="L78" s="1938"/>
      <c r="M78" s="1931"/>
      <c r="N78" s="1932"/>
      <c r="O78" s="1931"/>
    </row>
    <row r="79" spans="1:15" x14ac:dyDescent="0.25">
      <c r="A79" s="1921">
        <v>67</v>
      </c>
      <c r="B79" s="1939" t="s">
        <v>1076</v>
      </c>
      <c r="C79" s="1940">
        <v>40050</v>
      </c>
      <c r="D79" s="1937"/>
      <c r="E79" s="1941">
        <v>135418.4</v>
      </c>
      <c r="F79" s="1935" t="s">
        <v>1077</v>
      </c>
      <c r="G79" s="1926" t="s">
        <v>916</v>
      </c>
      <c r="H79" s="1927" t="s">
        <v>1078</v>
      </c>
      <c r="I79" s="1928"/>
      <c r="J79" s="1928"/>
      <c r="K79" s="1929"/>
      <c r="L79" s="1938"/>
      <c r="M79" s="1931"/>
      <c r="N79" s="1932"/>
      <c r="O79" s="1931"/>
    </row>
    <row r="80" spans="1:15" x14ac:dyDescent="0.25">
      <c r="A80" s="1921">
        <v>68</v>
      </c>
      <c r="B80" s="1939" t="s">
        <v>1079</v>
      </c>
      <c r="C80" s="1940">
        <v>40058</v>
      </c>
      <c r="D80" s="1937"/>
      <c r="E80" s="1941">
        <v>6177</v>
      </c>
      <c r="F80" s="1927" t="s">
        <v>1080</v>
      </c>
      <c r="G80" s="1926" t="s">
        <v>916</v>
      </c>
      <c r="H80" s="1927" t="s">
        <v>1066</v>
      </c>
      <c r="I80" s="1928"/>
      <c r="J80" s="1928"/>
      <c r="K80" s="1929"/>
      <c r="L80" s="1938"/>
      <c r="M80" s="1931"/>
      <c r="N80" s="1932"/>
      <c r="O80" s="1931"/>
    </row>
    <row r="81" spans="1:15" x14ac:dyDescent="0.25">
      <c r="A81" s="1921">
        <v>69</v>
      </c>
      <c r="B81" s="1939" t="s">
        <v>1081</v>
      </c>
      <c r="C81" s="1940">
        <v>40058</v>
      </c>
      <c r="D81" s="1937"/>
      <c r="E81" s="1941">
        <v>27608</v>
      </c>
      <c r="F81" s="1927" t="s">
        <v>1080</v>
      </c>
      <c r="G81" s="1926" t="s">
        <v>916</v>
      </c>
      <c r="H81" s="1927" t="s">
        <v>1066</v>
      </c>
      <c r="I81" s="1928"/>
      <c r="J81" s="1928"/>
      <c r="K81" s="1929"/>
      <c r="L81" s="1938"/>
      <c r="M81" s="1931"/>
      <c r="N81" s="1932"/>
      <c r="O81" s="1931"/>
    </row>
    <row r="82" spans="1:15" x14ac:dyDescent="0.25">
      <c r="A82" s="1921">
        <v>70</v>
      </c>
      <c r="B82" s="1939" t="s">
        <v>1082</v>
      </c>
      <c r="C82" s="1940">
        <v>40059</v>
      </c>
      <c r="D82" s="1937"/>
      <c r="E82" s="1941">
        <v>120338.4</v>
      </c>
      <c r="F82" s="1935" t="s">
        <v>1077</v>
      </c>
      <c r="G82" s="1926" t="s">
        <v>916</v>
      </c>
      <c r="H82" s="1927" t="s">
        <v>1078</v>
      </c>
      <c r="I82" s="1928"/>
      <c r="J82" s="1928"/>
      <c r="K82" s="1929"/>
      <c r="L82" s="1938"/>
      <c r="M82" s="1931"/>
      <c r="N82" s="1932"/>
      <c r="O82" s="1931"/>
    </row>
    <row r="83" spans="1:15" x14ac:dyDescent="0.25">
      <c r="A83" s="1921">
        <v>71</v>
      </c>
      <c r="B83" s="1939" t="s">
        <v>1083</v>
      </c>
      <c r="C83" s="1940">
        <v>40065</v>
      </c>
      <c r="D83" s="1937"/>
      <c r="E83" s="1941">
        <v>251082</v>
      </c>
      <c r="F83" s="1935" t="s">
        <v>1077</v>
      </c>
      <c r="G83" s="1926" t="s">
        <v>916</v>
      </c>
      <c r="H83" s="1927" t="s">
        <v>1078</v>
      </c>
      <c r="I83" s="1928"/>
      <c r="J83" s="1928"/>
      <c r="K83" s="1929"/>
      <c r="L83" s="1938"/>
      <c r="M83" s="1931"/>
      <c r="N83" s="1932"/>
      <c r="O83" s="1931"/>
    </row>
    <row r="84" spans="1:15" x14ac:dyDescent="0.25">
      <c r="A84" s="1921">
        <v>72</v>
      </c>
      <c r="B84" s="1939" t="s">
        <v>1084</v>
      </c>
      <c r="C84" s="1940">
        <v>40070</v>
      </c>
      <c r="D84" s="1937"/>
      <c r="E84" s="1941">
        <v>19796</v>
      </c>
      <c r="F84" s="1927" t="s">
        <v>1085</v>
      </c>
      <c r="G84" s="1926" t="s">
        <v>916</v>
      </c>
      <c r="H84" s="1935" t="s">
        <v>1086</v>
      </c>
      <c r="I84" s="1928"/>
      <c r="J84" s="1928"/>
      <c r="K84" s="1929"/>
      <c r="L84" s="1938"/>
      <c r="M84" s="1931"/>
      <c r="N84" s="1932"/>
      <c r="O84" s="1931"/>
    </row>
    <row r="85" spans="1:15" x14ac:dyDescent="0.25">
      <c r="A85" s="1921">
        <v>73</v>
      </c>
      <c r="B85" s="1939" t="s">
        <v>1087</v>
      </c>
      <c r="C85" s="1940">
        <v>40072</v>
      </c>
      <c r="D85" s="1937"/>
      <c r="E85" s="1941">
        <v>272478.2</v>
      </c>
      <c r="F85" s="1927" t="s">
        <v>1080</v>
      </c>
      <c r="G85" s="1926" t="s">
        <v>916</v>
      </c>
      <c r="H85" s="1927" t="s">
        <v>1066</v>
      </c>
      <c r="I85" s="1928"/>
      <c r="J85" s="1928"/>
      <c r="K85" s="1929"/>
      <c r="L85" s="1938"/>
      <c r="M85" s="1931"/>
      <c r="N85" s="1932"/>
      <c r="O85" s="1931"/>
    </row>
    <row r="86" spans="1:15" x14ac:dyDescent="0.25">
      <c r="A86" s="1921">
        <v>74</v>
      </c>
      <c r="B86" s="1939" t="s">
        <v>1088</v>
      </c>
      <c r="C86" s="1940">
        <v>40076</v>
      </c>
      <c r="D86" s="1937"/>
      <c r="E86" s="1941">
        <v>29529.98</v>
      </c>
      <c r="F86" s="1927" t="s">
        <v>1075</v>
      </c>
      <c r="G86" s="1926" t="s">
        <v>916</v>
      </c>
      <c r="H86" s="1927" t="s">
        <v>1011</v>
      </c>
      <c r="I86" s="1928"/>
      <c r="J86" s="1928"/>
      <c r="K86" s="1929"/>
      <c r="L86" s="1938"/>
      <c r="M86" s="1931"/>
      <c r="N86" s="1932"/>
      <c r="O86" s="1931"/>
    </row>
    <row r="87" spans="1:15" x14ac:dyDescent="0.25">
      <c r="A87" s="1921">
        <v>75</v>
      </c>
      <c r="B87" s="1939" t="s">
        <v>1089</v>
      </c>
      <c r="C87" s="1940">
        <v>40084</v>
      </c>
      <c r="D87" s="1937"/>
      <c r="E87" s="1941">
        <v>67048</v>
      </c>
      <c r="F87" s="1927" t="s">
        <v>1080</v>
      </c>
      <c r="G87" s="1926" t="s">
        <v>916</v>
      </c>
      <c r="H87" s="1927" t="s">
        <v>1066</v>
      </c>
      <c r="I87" s="1928"/>
      <c r="J87" s="1928"/>
      <c r="K87" s="1929"/>
      <c r="L87" s="1938"/>
      <c r="M87" s="1931"/>
      <c r="N87" s="1932"/>
      <c r="O87" s="1931"/>
    </row>
    <row r="88" spans="1:15" x14ac:dyDescent="0.25">
      <c r="A88" s="1921">
        <v>76</v>
      </c>
      <c r="B88" s="1939" t="s">
        <v>1090</v>
      </c>
      <c r="C88" s="1940">
        <v>40084</v>
      </c>
      <c r="D88" s="1937"/>
      <c r="E88" s="1941">
        <v>26680</v>
      </c>
      <c r="F88" s="1927" t="s">
        <v>1080</v>
      </c>
      <c r="G88" s="1926" t="s">
        <v>916</v>
      </c>
      <c r="H88" s="1927" t="s">
        <v>1066</v>
      </c>
      <c r="I88" s="1928"/>
      <c r="J88" s="1928"/>
      <c r="K88" s="1929"/>
      <c r="L88" s="1938"/>
      <c r="M88" s="1931"/>
      <c r="N88" s="1932"/>
      <c r="O88" s="1931"/>
    </row>
    <row r="89" spans="1:15" x14ac:dyDescent="0.25">
      <c r="A89" s="1921">
        <v>77</v>
      </c>
      <c r="B89" s="1939" t="s">
        <v>1091</v>
      </c>
      <c r="C89" s="1940">
        <v>40087</v>
      </c>
      <c r="D89" s="1937"/>
      <c r="E89" s="1941">
        <v>18942.8</v>
      </c>
      <c r="F89" s="1927" t="s">
        <v>1056</v>
      </c>
      <c r="G89" s="1926" t="s">
        <v>916</v>
      </c>
      <c r="H89" s="1927" t="s">
        <v>1092</v>
      </c>
      <c r="I89" s="1928"/>
      <c r="J89" s="1928"/>
      <c r="K89" s="1929"/>
      <c r="L89" s="1938"/>
      <c r="M89" s="1931"/>
      <c r="N89" s="1932"/>
      <c r="O89" s="1931"/>
    </row>
    <row r="90" spans="1:15" x14ac:dyDescent="0.25">
      <c r="A90" s="1921">
        <v>78</v>
      </c>
      <c r="B90" s="1939" t="s">
        <v>1093</v>
      </c>
      <c r="C90" s="1940">
        <v>40087</v>
      </c>
      <c r="D90" s="1937"/>
      <c r="E90" s="1941">
        <v>19043.72</v>
      </c>
      <c r="F90" s="1927" t="s">
        <v>1056</v>
      </c>
      <c r="G90" s="1926" t="s">
        <v>916</v>
      </c>
      <c r="H90" s="1927" t="s">
        <v>1092</v>
      </c>
      <c r="I90" s="1928"/>
      <c r="J90" s="1928"/>
      <c r="K90" s="1929"/>
      <c r="L90" s="1938"/>
      <c r="M90" s="1931"/>
      <c r="N90" s="1932"/>
      <c r="O90" s="1931"/>
    </row>
    <row r="91" spans="1:15" x14ac:dyDescent="0.25">
      <c r="A91" s="1921">
        <v>79</v>
      </c>
      <c r="B91" s="1939" t="s">
        <v>1094</v>
      </c>
      <c r="C91" s="1940">
        <v>40092</v>
      </c>
      <c r="D91" s="1937"/>
      <c r="E91" s="1941">
        <v>63251.32</v>
      </c>
      <c r="F91" s="1927" t="s">
        <v>1056</v>
      </c>
      <c r="G91" s="1926" t="s">
        <v>916</v>
      </c>
      <c r="H91" s="1927" t="s">
        <v>1095</v>
      </c>
      <c r="I91" s="1928"/>
      <c r="J91" s="1928"/>
      <c r="K91" s="1929"/>
      <c r="L91" s="1938"/>
      <c r="M91" s="1931"/>
      <c r="N91" s="1932"/>
      <c r="O91" s="1931"/>
    </row>
    <row r="92" spans="1:15" x14ac:dyDescent="0.25">
      <c r="A92" s="1921">
        <v>80</v>
      </c>
      <c r="B92" s="1939" t="s">
        <v>1096</v>
      </c>
      <c r="C92" s="1940">
        <v>40092</v>
      </c>
      <c r="D92" s="1937"/>
      <c r="E92" s="1941">
        <v>7052.75</v>
      </c>
      <c r="F92" s="1927" t="s">
        <v>1097</v>
      </c>
      <c r="G92" s="1926" t="s">
        <v>916</v>
      </c>
      <c r="H92" s="1927" t="s">
        <v>1098</v>
      </c>
      <c r="I92" s="1928"/>
      <c r="J92" s="1928"/>
      <c r="K92" s="1929"/>
      <c r="L92" s="1938"/>
      <c r="M92" s="1931"/>
      <c r="N92" s="1932"/>
      <c r="O92" s="1931"/>
    </row>
    <row r="93" spans="1:15" x14ac:dyDescent="0.25">
      <c r="A93" s="1921">
        <v>81</v>
      </c>
      <c r="B93" s="1939" t="s">
        <v>1071</v>
      </c>
      <c r="C93" s="1940">
        <v>40095</v>
      </c>
      <c r="D93" s="1937"/>
      <c r="E93" s="1941">
        <v>17264</v>
      </c>
      <c r="F93" s="1927" t="s">
        <v>1085</v>
      </c>
      <c r="G93" s="1926" t="s">
        <v>916</v>
      </c>
      <c r="H93" s="1927" t="s">
        <v>1099</v>
      </c>
      <c r="I93" s="1928"/>
      <c r="J93" s="1928"/>
      <c r="K93" s="1929"/>
      <c r="L93" s="1938"/>
      <c r="M93" s="1931"/>
      <c r="N93" s="1932"/>
      <c r="O93" s="1931"/>
    </row>
    <row r="94" spans="1:15" x14ac:dyDescent="0.25">
      <c r="A94" s="1921">
        <v>82</v>
      </c>
      <c r="B94" s="1939" t="s">
        <v>1100</v>
      </c>
      <c r="C94" s="1940">
        <v>40099</v>
      </c>
      <c r="D94" s="1937"/>
      <c r="E94" s="1941">
        <v>11229.2</v>
      </c>
      <c r="F94" s="1927" t="s">
        <v>1085</v>
      </c>
      <c r="G94" s="1926" t="s">
        <v>916</v>
      </c>
      <c r="H94" s="1927" t="s">
        <v>1026</v>
      </c>
      <c r="I94" s="1928"/>
      <c r="J94" s="1928"/>
      <c r="K94" s="1929"/>
      <c r="L94" s="1938"/>
      <c r="M94" s="1931"/>
      <c r="N94" s="1932"/>
      <c r="O94" s="1931"/>
    </row>
    <row r="95" spans="1:15" x14ac:dyDescent="0.25">
      <c r="A95" s="1921">
        <v>83</v>
      </c>
      <c r="B95" s="1939" t="s">
        <v>1101</v>
      </c>
      <c r="C95" s="1940">
        <v>40108</v>
      </c>
      <c r="D95" s="1937"/>
      <c r="E95" s="1941">
        <v>45612.36</v>
      </c>
      <c r="F95" s="1927" t="s">
        <v>1056</v>
      </c>
      <c r="G95" s="1926" t="s">
        <v>916</v>
      </c>
      <c r="H95" s="1927" t="s">
        <v>1102</v>
      </c>
      <c r="I95" s="1928"/>
      <c r="J95" s="1928"/>
      <c r="K95" s="1929"/>
      <c r="L95" s="1938"/>
      <c r="M95" s="1931"/>
      <c r="N95" s="1932"/>
      <c r="O95" s="1931"/>
    </row>
    <row r="96" spans="1:15" x14ac:dyDescent="0.25">
      <c r="A96" s="1921">
        <v>84</v>
      </c>
      <c r="B96" s="1939" t="s">
        <v>1103</v>
      </c>
      <c r="C96" s="1940">
        <v>40115</v>
      </c>
      <c r="D96" s="1937"/>
      <c r="E96" s="1941">
        <v>6333.6</v>
      </c>
      <c r="F96" s="1927" t="s">
        <v>1104</v>
      </c>
      <c r="G96" s="1926" t="s">
        <v>916</v>
      </c>
      <c r="H96" s="1927" t="s">
        <v>1105</v>
      </c>
      <c r="I96" s="1928"/>
      <c r="J96" s="1928"/>
      <c r="K96" s="1929"/>
      <c r="L96" s="1938"/>
      <c r="M96" s="1931"/>
      <c r="N96" s="1932"/>
      <c r="O96" s="1931"/>
    </row>
    <row r="97" spans="1:15" x14ac:dyDescent="0.25">
      <c r="A97" s="1921">
        <v>85</v>
      </c>
      <c r="B97" s="1939" t="s">
        <v>1106</v>
      </c>
      <c r="C97" s="1940">
        <v>40119</v>
      </c>
      <c r="D97" s="1937"/>
      <c r="E97" s="1941">
        <v>12975</v>
      </c>
      <c r="F97" s="1927" t="s">
        <v>1107</v>
      </c>
      <c r="G97" s="1926" t="s">
        <v>916</v>
      </c>
      <c r="H97" s="1927" t="s">
        <v>1108</v>
      </c>
      <c r="I97" s="1928"/>
      <c r="J97" s="1928"/>
      <c r="K97" s="1929"/>
      <c r="L97" s="1938"/>
      <c r="M97" s="1931"/>
      <c r="N97" s="1932"/>
      <c r="O97" s="1931"/>
    </row>
    <row r="98" spans="1:15" x14ac:dyDescent="0.25">
      <c r="A98" s="1921">
        <v>86</v>
      </c>
      <c r="B98" s="1939" t="s">
        <v>1109</v>
      </c>
      <c r="C98" s="1940">
        <v>40120</v>
      </c>
      <c r="D98" s="1937"/>
      <c r="E98" s="1941">
        <v>17210.400000000001</v>
      </c>
      <c r="F98" s="1927" t="s">
        <v>1085</v>
      </c>
      <c r="G98" s="1926" t="s">
        <v>916</v>
      </c>
      <c r="H98" s="1927" t="s">
        <v>1099</v>
      </c>
      <c r="I98" s="1928"/>
      <c r="J98" s="1928"/>
      <c r="K98" s="1929"/>
      <c r="L98" s="1938"/>
      <c r="M98" s="1931"/>
      <c r="N98" s="1932"/>
      <c r="O98" s="1931"/>
    </row>
    <row r="99" spans="1:15" x14ac:dyDescent="0.25">
      <c r="A99" s="1921">
        <v>87</v>
      </c>
      <c r="B99" s="1939" t="s">
        <v>1068</v>
      </c>
      <c r="C99" s="1940">
        <v>40122</v>
      </c>
      <c r="D99" s="1937"/>
      <c r="E99" s="1941">
        <v>88501.04</v>
      </c>
      <c r="F99" s="1927" t="s">
        <v>1056</v>
      </c>
      <c r="G99" s="1926" t="s">
        <v>916</v>
      </c>
      <c r="H99" s="1927" t="s">
        <v>1018</v>
      </c>
      <c r="I99" s="1928"/>
      <c r="J99" s="1928"/>
      <c r="K99" s="1929"/>
      <c r="L99" s="1938"/>
      <c r="M99" s="1931"/>
      <c r="N99" s="1932"/>
      <c r="O99" s="1931"/>
    </row>
    <row r="100" spans="1:15" x14ac:dyDescent="0.25">
      <c r="A100" s="1921">
        <v>88</v>
      </c>
      <c r="B100" s="1939" t="s">
        <v>1110</v>
      </c>
      <c r="C100" s="1940">
        <v>40129</v>
      </c>
      <c r="D100" s="1937"/>
      <c r="E100" s="1941">
        <v>27137.040000000001</v>
      </c>
      <c r="F100" s="1926" t="s">
        <v>1020</v>
      </c>
      <c r="G100" s="1926" t="s">
        <v>916</v>
      </c>
      <c r="H100" s="1926" t="s">
        <v>1111</v>
      </c>
      <c r="I100" s="1928"/>
      <c r="J100" s="1928"/>
      <c r="K100" s="1929"/>
      <c r="L100" s="1938"/>
      <c r="M100" s="1931"/>
      <c r="N100" s="1932"/>
      <c r="O100" s="1931"/>
    </row>
    <row r="101" spans="1:15" x14ac:dyDescent="0.25">
      <c r="A101" s="1921">
        <v>89</v>
      </c>
      <c r="B101" s="1939" t="s">
        <v>1041</v>
      </c>
      <c r="C101" s="1940">
        <v>40137</v>
      </c>
      <c r="D101" s="1937"/>
      <c r="E101" s="1941">
        <v>5586.88</v>
      </c>
      <c r="F101" s="1927" t="s">
        <v>1085</v>
      </c>
      <c r="G101" s="1926" t="s">
        <v>916</v>
      </c>
      <c r="H101" s="1927" t="s">
        <v>1099</v>
      </c>
      <c r="I101" s="1928"/>
      <c r="J101" s="1928"/>
      <c r="K101" s="1929"/>
      <c r="L101" s="1938"/>
      <c r="M101" s="1931"/>
      <c r="N101" s="1932"/>
      <c r="O101" s="1931"/>
    </row>
    <row r="102" spans="1:15" x14ac:dyDescent="0.25">
      <c r="A102" s="1921">
        <v>90</v>
      </c>
      <c r="B102" s="1939" t="s">
        <v>1112</v>
      </c>
      <c r="C102" s="1940">
        <v>40137</v>
      </c>
      <c r="D102" s="1937"/>
      <c r="E102" s="1941">
        <v>19624.400000000001</v>
      </c>
      <c r="F102" s="1927" t="s">
        <v>1085</v>
      </c>
      <c r="G102" s="1926" t="s">
        <v>916</v>
      </c>
      <c r="H102" s="1927" t="s">
        <v>1026</v>
      </c>
      <c r="I102" s="1928"/>
      <c r="J102" s="1928"/>
      <c r="K102" s="1929"/>
      <c r="L102" s="1938"/>
      <c r="M102" s="1931"/>
      <c r="N102" s="1932"/>
      <c r="O102" s="1931"/>
    </row>
    <row r="103" spans="1:15" x14ac:dyDescent="0.25">
      <c r="A103" s="1921">
        <v>91</v>
      </c>
      <c r="B103" s="1939" t="s">
        <v>1113</v>
      </c>
      <c r="C103" s="1940">
        <v>40137</v>
      </c>
      <c r="D103" s="1937"/>
      <c r="E103" s="1941">
        <v>11877.6</v>
      </c>
      <c r="F103" s="1927" t="s">
        <v>1085</v>
      </c>
      <c r="G103" s="1926" t="s">
        <v>916</v>
      </c>
      <c r="H103" s="1927" t="s">
        <v>1026</v>
      </c>
      <c r="I103" s="1928"/>
      <c r="J103" s="1928"/>
      <c r="K103" s="1929"/>
      <c r="L103" s="1938"/>
      <c r="M103" s="1931"/>
      <c r="N103" s="1932"/>
      <c r="O103" s="1931"/>
    </row>
    <row r="104" spans="1:15" x14ac:dyDescent="0.25">
      <c r="A104" s="1921">
        <v>92</v>
      </c>
      <c r="B104" s="1939" t="s">
        <v>1100</v>
      </c>
      <c r="C104" s="1940">
        <v>40141</v>
      </c>
      <c r="D104" s="1937"/>
      <c r="E104" s="1941">
        <v>22569.89</v>
      </c>
      <c r="F104" s="1944" t="s">
        <v>1114</v>
      </c>
      <c r="G104" s="1926" t="s">
        <v>916</v>
      </c>
      <c r="H104" s="1944" t="s">
        <v>1115</v>
      </c>
      <c r="I104" s="1928"/>
      <c r="J104" s="1928"/>
      <c r="K104" s="1929"/>
      <c r="L104" s="1938"/>
      <c r="M104" s="1931"/>
      <c r="N104" s="1932"/>
      <c r="O104" s="1931"/>
    </row>
    <row r="105" spans="1:15" x14ac:dyDescent="0.25">
      <c r="A105" s="1921">
        <v>93</v>
      </c>
      <c r="B105" s="1939" t="s">
        <v>1116</v>
      </c>
      <c r="C105" s="1940">
        <v>40149</v>
      </c>
      <c r="D105" s="1937"/>
      <c r="E105" s="1941">
        <v>23242.400000000001</v>
      </c>
      <c r="F105" s="1944" t="s">
        <v>1117</v>
      </c>
      <c r="G105" s="1926" t="s">
        <v>916</v>
      </c>
      <c r="H105" s="1944" t="s">
        <v>1118</v>
      </c>
      <c r="I105" s="1928"/>
      <c r="J105" s="1928"/>
      <c r="K105" s="1929"/>
      <c r="L105" s="1938"/>
      <c r="M105" s="1931"/>
      <c r="N105" s="1932"/>
      <c r="O105" s="1931"/>
    </row>
    <row r="106" spans="1:15" x14ac:dyDescent="0.25">
      <c r="A106" s="1921">
        <v>94</v>
      </c>
      <c r="B106" s="1939" t="s">
        <v>1119</v>
      </c>
      <c r="C106" s="1940">
        <v>40154</v>
      </c>
      <c r="D106" s="1937"/>
      <c r="E106" s="1941">
        <v>49186.3</v>
      </c>
      <c r="F106" s="1944" t="s">
        <v>1117</v>
      </c>
      <c r="G106" s="1926" t="s">
        <v>916</v>
      </c>
      <c r="H106" s="1944" t="s">
        <v>1118</v>
      </c>
      <c r="I106" s="1928"/>
      <c r="J106" s="1928"/>
      <c r="K106" s="1929"/>
      <c r="L106" s="1938"/>
      <c r="M106" s="1931"/>
      <c r="N106" s="1932"/>
      <c r="O106" s="1931"/>
    </row>
    <row r="107" spans="1:15" x14ac:dyDescent="0.25">
      <c r="A107" s="1921">
        <v>95</v>
      </c>
      <c r="B107" s="1939" t="s">
        <v>1120</v>
      </c>
      <c r="C107" s="1940">
        <v>40155</v>
      </c>
      <c r="D107" s="1937"/>
      <c r="E107" s="1941">
        <v>12538.8</v>
      </c>
      <c r="F107" s="1927" t="s">
        <v>1085</v>
      </c>
      <c r="G107" s="1926" t="s">
        <v>916</v>
      </c>
      <c r="H107" s="1927" t="s">
        <v>1026</v>
      </c>
      <c r="I107" s="1928"/>
      <c r="J107" s="1928"/>
      <c r="K107" s="1929"/>
      <c r="L107" s="1938"/>
      <c r="M107" s="1931"/>
      <c r="N107" s="1932"/>
      <c r="O107" s="1931"/>
    </row>
    <row r="108" spans="1:15" x14ac:dyDescent="0.25">
      <c r="A108" s="1921">
        <v>96</v>
      </c>
      <c r="B108" s="1939" t="s">
        <v>1016</v>
      </c>
      <c r="C108" s="1940">
        <v>40155</v>
      </c>
      <c r="D108" s="1937"/>
      <c r="E108" s="1941">
        <v>8478.7999999999993</v>
      </c>
      <c r="F108" s="1927" t="s">
        <v>1085</v>
      </c>
      <c r="G108" s="1926" t="s">
        <v>916</v>
      </c>
      <c r="H108" s="1927" t="s">
        <v>1026</v>
      </c>
      <c r="I108" s="1928"/>
      <c r="J108" s="1928"/>
      <c r="K108" s="1929"/>
      <c r="L108" s="1938"/>
      <c r="M108" s="1931"/>
      <c r="N108" s="1932"/>
      <c r="O108" s="1931"/>
    </row>
    <row r="109" spans="1:15" x14ac:dyDescent="0.25">
      <c r="A109" s="1921">
        <v>97</v>
      </c>
      <c r="B109" s="1939" t="s">
        <v>1121</v>
      </c>
      <c r="C109" s="1940">
        <v>40155</v>
      </c>
      <c r="D109" s="1937"/>
      <c r="E109" s="1941">
        <v>8478.7999999999993</v>
      </c>
      <c r="F109" s="1927" t="s">
        <v>1085</v>
      </c>
      <c r="G109" s="1926" t="s">
        <v>916</v>
      </c>
      <c r="H109" s="1927" t="s">
        <v>1026</v>
      </c>
      <c r="I109" s="1928"/>
      <c r="J109" s="1928"/>
      <c r="K109" s="1929"/>
      <c r="L109" s="1938"/>
      <c r="M109" s="1931"/>
      <c r="N109" s="1932"/>
      <c r="O109" s="1931"/>
    </row>
    <row r="110" spans="1:15" x14ac:dyDescent="0.25">
      <c r="A110" s="1921">
        <v>98</v>
      </c>
      <c r="B110" s="1939" t="s">
        <v>1122</v>
      </c>
      <c r="C110" s="1940">
        <v>40155</v>
      </c>
      <c r="D110" s="1937"/>
      <c r="E110" s="1941">
        <v>10672.4</v>
      </c>
      <c r="F110" s="1927" t="s">
        <v>1085</v>
      </c>
      <c r="G110" s="1926" t="s">
        <v>916</v>
      </c>
      <c r="H110" s="1927" t="s">
        <v>1099</v>
      </c>
      <c r="I110" s="1928"/>
      <c r="J110" s="1928"/>
      <c r="K110" s="1929"/>
      <c r="L110" s="1938"/>
      <c r="M110" s="1931"/>
      <c r="N110" s="1932"/>
      <c r="O110" s="1931"/>
    </row>
    <row r="111" spans="1:15" x14ac:dyDescent="0.25">
      <c r="A111" s="1921">
        <v>99</v>
      </c>
      <c r="B111" s="1939" t="s">
        <v>1123</v>
      </c>
      <c r="C111" s="1940">
        <v>40165</v>
      </c>
      <c r="D111" s="1937"/>
      <c r="E111" s="1941">
        <v>52200</v>
      </c>
      <c r="F111" s="1927" t="s">
        <v>1053</v>
      </c>
      <c r="G111" s="1926" t="s">
        <v>916</v>
      </c>
      <c r="H111" s="1927" t="s">
        <v>1054</v>
      </c>
      <c r="I111" s="1928"/>
      <c r="J111" s="1928"/>
      <c r="K111" s="1929"/>
      <c r="L111" s="1938"/>
      <c r="M111" s="1931"/>
      <c r="N111" s="1932"/>
      <c r="O111" s="1931"/>
    </row>
    <row r="112" spans="1:15" x14ac:dyDescent="0.25">
      <c r="A112" s="1921">
        <v>100</v>
      </c>
      <c r="B112" s="1939" t="s">
        <v>1124</v>
      </c>
      <c r="C112" s="1940">
        <v>40175</v>
      </c>
      <c r="D112" s="1937"/>
      <c r="E112" s="1941">
        <v>19314</v>
      </c>
      <c r="F112" s="1927" t="s">
        <v>1097</v>
      </c>
      <c r="G112" s="1926" t="s">
        <v>916</v>
      </c>
      <c r="H112" s="1927" t="s">
        <v>1125</v>
      </c>
      <c r="I112" s="1928"/>
      <c r="J112" s="1928"/>
      <c r="K112" s="1929"/>
      <c r="L112" s="1938"/>
      <c r="M112" s="1931"/>
      <c r="N112" s="1932"/>
      <c r="O112" s="1931"/>
    </row>
    <row r="113" spans="1:15" x14ac:dyDescent="0.25">
      <c r="A113" s="1921">
        <v>101</v>
      </c>
      <c r="B113" s="1939" t="s">
        <v>1126</v>
      </c>
      <c r="C113" s="1940">
        <v>40176</v>
      </c>
      <c r="D113" s="1937"/>
      <c r="E113" s="1941">
        <v>43500</v>
      </c>
      <c r="F113" s="1927" t="s">
        <v>1127</v>
      </c>
      <c r="G113" s="1926" t="s">
        <v>916</v>
      </c>
      <c r="H113" s="1927" t="s">
        <v>1128</v>
      </c>
      <c r="I113" s="1928"/>
      <c r="J113" s="1928"/>
      <c r="K113" s="1929"/>
      <c r="L113" s="1938"/>
      <c r="M113" s="1931"/>
      <c r="N113" s="1932"/>
      <c r="O113" s="1931"/>
    </row>
    <row r="114" spans="1:15" x14ac:dyDescent="0.25">
      <c r="A114" s="1921">
        <v>102</v>
      </c>
      <c r="B114" s="1939" t="s">
        <v>1129</v>
      </c>
      <c r="C114" s="1940">
        <v>40176</v>
      </c>
      <c r="D114" s="1937"/>
      <c r="E114" s="1941">
        <v>33790.519999999997</v>
      </c>
      <c r="F114" s="1944" t="s">
        <v>1117</v>
      </c>
      <c r="G114" s="1926" t="s">
        <v>916</v>
      </c>
      <c r="H114" s="1944" t="s">
        <v>1130</v>
      </c>
      <c r="I114" s="1928"/>
      <c r="J114" s="1928"/>
      <c r="K114" s="1929"/>
      <c r="L114" s="1938"/>
      <c r="M114" s="1931"/>
      <c r="N114" s="1932"/>
      <c r="O114" s="1931"/>
    </row>
    <row r="115" spans="1:15" x14ac:dyDescent="0.25">
      <c r="A115" s="1921">
        <v>103</v>
      </c>
      <c r="B115" s="1939" t="s">
        <v>1131</v>
      </c>
      <c r="C115" s="1940">
        <v>40191</v>
      </c>
      <c r="D115" s="1937"/>
      <c r="E115" s="1945">
        <v>34506.28</v>
      </c>
      <c r="F115" s="1927" t="s">
        <v>1132</v>
      </c>
      <c r="G115" s="1926" t="s">
        <v>916</v>
      </c>
      <c r="H115" s="1927" t="s">
        <v>1133</v>
      </c>
      <c r="I115" s="1928"/>
      <c r="J115" s="1928"/>
      <c r="K115" s="1929"/>
      <c r="L115" s="1938"/>
      <c r="M115" s="1931"/>
      <c r="N115" s="1932"/>
      <c r="O115" s="1931"/>
    </row>
    <row r="116" spans="1:15" x14ac:dyDescent="0.25">
      <c r="A116" s="1921">
        <v>104</v>
      </c>
      <c r="B116" s="1939" t="s">
        <v>1112</v>
      </c>
      <c r="C116" s="1940">
        <v>40246</v>
      </c>
      <c r="D116" s="1937"/>
      <c r="E116" s="1945">
        <v>36444</v>
      </c>
      <c r="F116" s="1927" t="s">
        <v>1134</v>
      </c>
      <c r="G116" s="1926" t="s">
        <v>916</v>
      </c>
      <c r="H116" s="1927" t="s">
        <v>1043</v>
      </c>
      <c r="I116" s="1928"/>
      <c r="J116" s="1928"/>
      <c r="K116" s="1929"/>
      <c r="L116" s="1938"/>
      <c r="M116" s="1931"/>
      <c r="N116" s="1932"/>
      <c r="O116" s="1931"/>
    </row>
    <row r="117" spans="1:15" x14ac:dyDescent="0.25">
      <c r="A117" s="1921">
        <v>105</v>
      </c>
      <c r="B117" s="1939" t="s">
        <v>1135</v>
      </c>
      <c r="C117" s="1940">
        <v>40322</v>
      </c>
      <c r="D117" s="1937"/>
      <c r="E117" s="1945">
        <v>185600</v>
      </c>
      <c r="F117" s="1927" t="s">
        <v>1136</v>
      </c>
      <c r="G117" s="1926" t="s">
        <v>916</v>
      </c>
      <c r="H117" s="1927" t="s">
        <v>1137</v>
      </c>
      <c r="I117" s="1928"/>
      <c r="J117" s="1928"/>
      <c r="K117" s="1929"/>
      <c r="L117" s="1938"/>
      <c r="M117" s="1931"/>
      <c r="N117" s="1932"/>
      <c r="O117" s="1931"/>
    </row>
    <row r="118" spans="1:15" x14ac:dyDescent="0.25">
      <c r="A118" s="1921">
        <v>106</v>
      </c>
      <c r="B118" s="1939" t="s">
        <v>1138</v>
      </c>
      <c r="C118" s="1940">
        <v>40322</v>
      </c>
      <c r="D118" s="1937"/>
      <c r="E118" s="1945">
        <v>185600</v>
      </c>
      <c r="F118" s="1927" t="s">
        <v>1136</v>
      </c>
      <c r="G118" s="1926" t="s">
        <v>916</v>
      </c>
      <c r="H118" s="1927" t="s">
        <v>1137</v>
      </c>
      <c r="I118" s="1928"/>
      <c r="J118" s="1928"/>
      <c r="K118" s="1929"/>
      <c r="L118" s="1938"/>
      <c r="M118" s="1931"/>
      <c r="N118" s="1932"/>
      <c r="O118" s="1931"/>
    </row>
    <row r="119" spans="1:15" x14ac:dyDescent="0.25">
      <c r="A119" s="1921">
        <v>107</v>
      </c>
      <c r="B119" s="1939" t="s">
        <v>1139</v>
      </c>
      <c r="C119" s="1940">
        <v>40329</v>
      </c>
      <c r="D119" s="1937"/>
      <c r="E119" s="1945">
        <v>48565</v>
      </c>
      <c r="F119" s="1927" t="s">
        <v>1140</v>
      </c>
      <c r="G119" s="1926" t="s">
        <v>916</v>
      </c>
      <c r="H119" s="1927" t="s">
        <v>1141</v>
      </c>
      <c r="I119" s="1928"/>
      <c r="J119" s="1928"/>
      <c r="K119" s="1929"/>
      <c r="L119" s="1938"/>
      <c r="M119" s="1931"/>
      <c r="N119" s="1932"/>
      <c r="O119" s="1931"/>
    </row>
    <row r="120" spans="1:15" x14ac:dyDescent="0.25">
      <c r="A120" s="1921">
        <v>108</v>
      </c>
      <c r="B120" s="1939" t="s">
        <v>1142</v>
      </c>
      <c r="C120" s="1940">
        <v>40329</v>
      </c>
      <c r="D120" s="1937"/>
      <c r="E120" s="1945">
        <v>230584.4</v>
      </c>
      <c r="F120" s="1927" t="s">
        <v>1140</v>
      </c>
      <c r="G120" s="1926" t="s">
        <v>916</v>
      </c>
      <c r="H120" s="1927" t="s">
        <v>1143</v>
      </c>
      <c r="I120" s="1928"/>
      <c r="J120" s="1928"/>
      <c r="K120" s="1929"/>
      <c r="L120" s="1938"/>
      <c r="M120" s="1931"/>
      <c r="N120" s="1932"/>
      <c r="O120" s="1931"/>
    </row>
    <row r="121" spans="1:15" x14ac:dyDescent="0.25">
      <c r="A121" s="1921">
        <v>109</v>
      </c>
      <c r="B121" s="1939" t="s">
        <v>1144</v>
      </c>
      <c r="C121" s="1940">
        <v>40329</v>
      </c>
      <c r="D121" s="1937"/>
      <c r="E121" s="1945">
        <v>126840.2</v>
      </c>
      <c r="F121" s="1927" t="s">
        <v>1140</v>
      </c>
      <c r="G121" s="1926" t="s">
        <v>916</v>
      </c>
      <c r="H121" s="1927" t="s">
        <v>1143</v>
      </c>
      <c r="I121" s="1928"/>
      <c r="J121" s="1928"/>
      <c r="K121" s="1929"/>
      <c r="L121" s="1938"/>
      <c r="M121" s="1931"/>
      <c r="N121" s="1932"/>
      <c r="O121" s="1931"/>
    </row>
    <row r="122" spans="1:15" x14ac:dyDescent="0.25">
      <c r="A122" s="1921">
        <v>110</v>
      </c>
      <c r="B122" s="1939" t="s">
        <v>1145</v>
      </c>
      <c r="C122" s="1940">
        <v>40438</v>
      </c>
      <c r="D122" s="1937"/>
      <c r="E122" s="1945">
        <v>162603</v>
      </c>
      <c r="F122" s="1927" t="s">
        <v>1136</v>
      </c>
      <c r="G122" s="1926" t="s">
        <v>916</v>
      </c>
      <c r="H122" s="1927" t="s">
        <v>1137</v>
      </c>
      <c r="I122" s="1928"/>
      <c r="J122" s="1928"/>
      <c r="K122" s="1929"/>
      <c r="L122" s="1938"/>
      <c r="M122" s="1931"/>
      <c r="N122" s="1932"/>
      <c r="O122" s="1931"/>
    </row>
    <row r="123" spans="1:15" x14ac:dyDescent="0.25">
      <c r="A123" s="1921">
        <v>111</v>
      </c>
      <c r="B123" s="1939" t="s">
        <v>1146</v>
      </c>
      <c r="C123" s="1940">
        <v>40451</v>
      </c>
      <c r="D123" s="1937"/>
      <c r="E123" s="1945">
        <v>2027680</v>
      </c>
      <c r="F123" s="1927" t="s">
        <v>1147</v>
      </c>
      <c r="G123" s="1926" t="s">
        <v>916</v>
      </c>
      <c r="H123" s="1927" t="s">
        <v>1148</v>
      </c>
      <c r="I123" s="1928"/>
      <c r="J123" s="1928"/>
      <c r="K123" s="1929"/>
      <c r="L123" s="1938"/>
      <c r="M123" s="1931"/>
      <c r="N123" s="1932"/>
      <c r="O123" s="1931"/>
    </row>
    <row r="124" spans="1:15" x14ac:dyDescent="0.25">
      <c r="A124" s="1921">
        <v>112</v>
      </c>
      <c r="B124" s="1939" t="s">
        <v>1149</v>
      </c>
      <c r="C124" s="1940">
        <v>40476</v>
      </c>
      <c r="D124" s="1937"/>
      <c r="E124" s="1945">
        <v>33524</v>
      </c>
      <c r="F124" s="1927" t="s">
        <v>1150</v>
      </c>
      <c r="G124" s="1926" t="s">
        <v>916</v>
      </c>
      <c r="H124" s="1927" t="s">
        <v>1137</v>
      </c>
      <c r="I124" s="1928"/>
      <c r="J124" s="1928"/>
      <c r="K124" s="1929"/>
      <c r="L124" s="1938"/>
      <c r="M124" s="1931"/>
      <c r="N124" s="1932"/>
      <c r="O124" s="1931"/>
    </row>
    <row r="125" spans="1:15" x14ac:dyDescent="0.25">
      <c r="A125" s="1921">
        <v>113</v>
      </c>
      <c r="B125" s="1939" t="s">
        <v>1151</v>
      </c>
      <c r="C125" s="1940">
        <v>40479</v>
      </c>
      <c r="D125" s="1937"/>
      <c r="E125" s="1925">
        <v>2054120</v>
      </c>
      <c r="F125" s="1926" t="s">
        <v>1152</v>
      </c>
      <c r="G125" s="1926" t="s">
        <v>916</v>
      </c>
      <c r="H125" s="1926" t="s">
        <v>1153</v>
      </c>
      <c r="I125" s="1928"/>
      <c r="J125" s="1928"/>
      <c r="K125" s="1929"/>
      <c r="L125" s="1938"/>
      <c r="M125" s="1931"/>
      <c r="N125" s="1932"/>
      <c r="O125" s="1931"/>
    </row>
    <row r="126" spans="1:15" x14ac:dyDescent="0.25">
      <c r="A126" s="1921">
        <v>114</v>
      </c>
      <c r="B126" s="1939" t="s">
        <v>1154</v>
      </c>
      <c r="C126" s="1940">
        <v>40479</v>
      </c>
      <c r="D126" s="1937"/>
      <c r="E126" s="1945">
        <v>29406</v>
      </c>
      <c r="F126" s="1927" t="s">
        <v>1150</v>
      </c>
      <c r="G126" s="1926" t="s">
        <v>916</v>
      </c>
      <c r="H126" s="1927" t="s">
        <v>1137</v>
      </c>
      <c r="I126" s="1928"/>
      <c r="J126" s="1928"/>
      <c r="K126" s="1929"/>
      <c r="L126" s="1938"/>
      <c r="M126" s="1931"/>
      <c r="N126" s="1932"/>
      <c r="O126" s="1931"/>
    </row>
    <row r="127" spans="1:15" x14ac:dyDescent="0.25">
      <c r="A127" s="1921">
        <v>115</v>
      </c>
      <c r="B127" s="1939" t="s">
        <v>1155</v>
      </c>
      <c r="C127" s="1940">
        <v>40479</v>
      </c>
      <c r="D127" s="1937"/>
      <c r="E127" s="1945">
        <v>10556</v>
      </c>
      <c r="F127" s="1927" t="s">
        <v>1150</v>
      </c>
      <c r="G127" s="1926" t="s">
        <v>916</v>
      </c>
      <c r="H127" s="1927" t="s">
        <v>1137</v>
      </c>
      <c r="I127" s="1928"/>
      <c r="J127" s="1928"/>
      <c r="K127" s="1929"/>
      <c r="L127" s="1938"/>
      <c r="M127" s="1931"/>
      <c r="N127" s="1932"/>
      <c r="O127" s="1931"/>
    </row>
    <row r="128" spans="1:15" x14ac:dyDescent="0.25">
      <c r="A128" s="1921">
        <v>116</v>
      </c>
      <c r="B128" s="1939" t="s">
        <v>1112</v>
      </c>
      <c r="C128" s="1940">
        <v>40514</v>
      </c>
      <c r="D128" s="1937"/>
      <c r="E128" s="1945">
        <v>89633.2</v>
      </c>
      <c r="F128" s="1927" t="s">
        <v>1156</v>
      </c>
      <c r="G128" s="1926" t="s">
        <v>916</v>
      </c>
      <c r="H128" s="1927" t="s">
        <v>1157</v>
      </c>
      <c r="I128" s="1928"/>
      <c r="J128" s="1928"/>
      <c r="K128" s="1929"/>
      <c r="L128" s="1938"/>
      <c r="M128" s="1931"/>
      <c r="N128" s="1932"/>
      <c r="O128" s="1931"/>
    </row>
    <row r="129" spans="1:15" x14ac:dyDescent="0.25">
      <c r="A129" s="1921">
        <v>117</v>
      </c>
      <c r="B129" s="1939" t="s">
        <v>1158</v>
      </c>
      <c r="C129" s="1940">
        <v>40553</v>
      </c>
      <c r="D129" s="1937"/>
      <c r="E129" s="1945">
        <v>27724</v>
      </c>
      <c r="F129" s="1927" t="s">
        <v>1150</v>
      </c>
      <c r="G129" s="1926" t="s">
        <v>916</v>
      </c>
      <c r="H129" s="1927" t="s">
        <v>1137</v>
      </c>
      <c r="I129" s="1928"/>
      <c r="J129" s="1928"/>
      <c r="K129" s="1929"/>
      <c r="L129" s="1938"/>
      <c r="M129" s="1931"/>
      <c r="N129" s="1932"/>
      <c r="O129" s="1931"/>
    </row>
    <row r="130" spans="1:15" x14ac:dyDescent="0.25">
      <c r="A130" s="1921">
        <v>118</v>
      </c>
      <c r="B130" s="1939" t="s">
        <v>1159</v>
      </c>
      <c r="C130" s="1940">
        <v>40554</v>
      </c>
      <c r="D130" s="1937"/>
      <c r="E130" s="1945">
        <v>67280</v>
      </c>
      <c r="F130" s="1927" t="s">
        <v>1136</v>
      </c>
      <c r="G130" s="1926" t="s">
        <v>916</v>
      </c>
      <c r="H130" s="1927" t="s">
        <v>1137</v>
      </c>
      <c r="I130" s="1928"/>
      <c r="J130" s="1928"/>
      <c r="K130" s="1929"/>
      <c r="L130" s="1938"/>
      <c r="M130" s="1931"/>
      <c r="N130" s="1932"/>
      <c r="O130" s="1931"/>
    </row>
    <row r="131" spans="1:15" x14ac:dyDescent="0.25">
      <c r="A131" s="1921">
        <v>119</v>
      </c>
      <c r="B131" s="1939" t="s">
        <v>1160</v>
      </c>
      <c r="C131" s="1940">
        <v>40557</v>
      </c>
      <c r="D131" s="1937"/>
      <c r="E131" s="1945">
        <v>23548</v>
      </c>
      <c r="F131" s="1927" t="s">
        <v>1150</v>
      </c>
      <c r="G131" s="1926" t="s">
        <v>916</v>
      </c>
      <c r="H131" s="1927" t="s">
        <v>1137</v>
      </c>
      <c r="I131" s="1928"/>
      <c r="J131" s="1928"/>
      <c r="K131" s="1929"/>
      <c r="L131" s="1938"/>
      <c r="M131" s="1931"/>
      <c r="N131" s="1932"/>
      <c r="O131" s="1931"/>
    </row>
    <row r="132" spans="1:15" x14ac:dyDescent="0.25">
      <c r="A132" s="1921">
        <v>120</v>
      </c>
      <c r="B132" s="1939" t="s">
        <v>1161</v>
      </c>
      <c r="C132" s="1940">
        <v>40561</v>
      </c>
      <c r="D132" s="1937"/>
      <c r="E132" s="1945">
        <v>15312</v>
      </c>
      <c r="F132" s="1927" t="s">
        <v>1150</v>
      </c>
      <c r="G132" s="1926" t="s">
        <v>916</v>
      </c>
      <c r="H132" s="1927" t="s">
        <v>1137</v>
      </c>
      <c r="I132" s="1928"/>
      <c r="J132" s="1928"/>
      <c r="K132" s="1929"/>
      <c r="L132" s="1938"/>
      <c r="M132" s="1931"/>
      <c r="N132" s="1932"/>
      <c r="O132" s="1931"/>
    </row>
    <row r="133" spans="1:15" x14ac:dyDescent="0.25">
      <c r="A133" s="1921">
        <v>121</v>
      </c>
      <c r="B133" s="1939" t="s">
        <v>1162</v>
      </c>
      <c r="C133" s="1940">
        <v>40561</v>
      </c>
      <c r="D133" s="1937"/>
      <c r="E133" s="1945">
        <v>11368</v>
      </c>
      <c r="F133" s="1927" t="s">
        <v>1150</v>
      </c>
      <c r="G133" s="1926" t="s">
        <v>916</v>
      </c>
      <c r="H133" s="1927" t="s">
        <v>1137</v>
      </c>
      <c r="I133" s="1928"/>
      <c r="J133" s="1928"/>
      <c r="K133" s="1929"/>
      <c r="L133" s="1938"/>
      <c r="M133" s="1931"/>
      <c r="N133" s="1932"/>
      <c r="O133" s="1931"/>
    </row>
    <row r="134" spans="1:15" x14ac:dyDescent="0.25">
      <c r="A134" s="1921">
        <v>122</v>
      </c>
      <c r="B134" s="1939" t="s">
        <v>1163</v>
      </c>
      <c r="C134" s="1940">
        <v>40561</v>
      </c>
      <c r="D134" s="1937"/>
      <c r="E134" s="1945">
        <v>12528</v>
      </c>
      <c r="F134" s="1927" t="s">
        <v>1150</v>
      </c>
      <c r="G134" s="1926" t="s">
        <v>916</v>
      </c>
      <c r="H134" s="1927" t="s">
        <v>1137</v>
      </c>
      <c r="I134" s="1928"/>
      <c r="J134" s="1928"/>
      <c r="K134" s="1929"/>
      <c r="L134" s="1938"/>
      <c r="M134" s="1931"/>
      <c r="N134" s="1932"/>
      <c r="O134" s="1931"/>
    </row>
    <row r="135" spans="1:15" x14ac:dyDescent="0.25">
      <c r="A135" s="1921">
        <v>123</v>
      </c>
      <c r="B135" s="1939" t="s">
        <v>1164</v>
      </c>
      <c r="C135" s="1940">
        <v>40588</v>
      </c>
      <c r="D135" s="1937"/>
      <c r="E135" s="1945">
        <v>109504</v>
      </c>
      <c r="F135" s="1927" t="s">
        <v>1150</v>
      </c>
      <c r="G135" s="1926" t="s">
        <v>916</v>
      </c>
      <c r="H135" s="1927" t="s">
        <v>1137</v>
      </c>
      <c r="I135" s="1928"/>
      <c r="J135" s="1928"/>
      <c r="K135" s="1929"/>
      <c r="L135" s="1938"/>
      <c r="M135" s="1931"/>
      <c r="N135" s="1932"/>
      <c r="O135" s="1931"/>
    </row>
    <row r="136" spans="1:15" x14ac:dyDescent="0.25">
      <c r="A136" s="1921">
        <v>124</v>
      </c>
      <c r="B136" s="1939" t="s">
        <v>1165</v>
      </c>
      <c r="C136" s="1940">
        <v>40590</v>
      </c>
      <c r="D136" s="1937"/>
      <c r="E136" s="1945">
        <v>12296</v>
      </c>
      <c r="F136" s="1927" t="s">
        <v>1150</v>
      </c>
      <c r="G136" s="1926" t="s">
        <v>916</v>
      </c>
      <c r="H136" s="1927" t="s">
        <v>1137</v>
      </c>
      <c r="I136" s="1928"/>
      <c r="J136" s="1928"/>
      <c r="K136" s="1929"/>
      <c r="L136" s="1938"/>
      <c r="M136" s="1931"/>
      <c r="N136" s="1932"/>
      <c r="O136" s="1931"/>
    </row>
    <row r="137" spans="1:15" x14ac:dyDescent="0.25">
      <c r="A137" s="1921">
        <v>125</v>
      </c>
      <c r="B137" s="1922" t="s">
        <v>1166</v>
      </c>
      <c r="C137" s="1940">
        <v>40595</v>
      </c>
      <c r="D137" s="1937"/>
      <c r="E137" s="1925">
        <v>32670.2</v>
      </c>
      <c r="F137" s="1926" t="s">
        <v>1167</v>
      </c>
      <c r="G137" s="1926" t="s">
        <v>916</v>
      </c>
      <c r="H137" s="1934" t="s">
        <v>1168</v>
      </c>
      <c r="I137" s="1928"/>
      <c r="J137" s="1928"/>
      <c r="K137" s="1929"/>
      <c r="L137" s="1938"/>
      <c r="M137" s="1931"/>
      <c r="N137" s="1932"/>
      <c r="O137" s="1931"/>
    </row>
    <row r="138" spans="1:15" x14ac:dyDescent="0.25">
      <c r="A138" s="1921">
        <v>126</v>
      </c>
      <c r="B138" s="1922" t="s">
        <v>1169</v>
      </c>
      <c r="C138" s="1940">
        <v>40595</v>
      </c>
      <c r="D138" s="1937"/>
      <c r="E138" s="1925">
        <v>31735.1</v>
      </c>
      <c r="F138" s="1926" t="s">
        <v>1167</v>
      </c>
      <c r="G138" s="1926" t="s">
        <v>916</v>
      </c>
      <c r="H138" s="1934" t="s">
        <v>1168</v>
      </c>
      <c r="I138" s="1928"/>
      <c r="J138" s="1928"/>
      <c r="K138" s="1929"/>
      <c r="L138" s="1938"/>
      <c r="M138" s="1931"/>
      <c r="N138" s="1932"/>
      <c r="O138" s="1931"/>
    </row>
    <row r="139" spans="1:15" x14ac:dyDescent="0.25">
      <c r="A139" s="1921">
        <v>127</v>
      </c>
      <c r="B139" s="1922" t="s">
        <v>1170</v>
      </c>
      <c r="C139" s="1940">
        <v>40595</v>
      </c>
      <c r="D139" s="1937"/>
      <c r="E139" s="1925">
        <v>33241.599999999999</v>
      </c>
      <c r="F139" s="1926" t="s">
        <v>1167</v>
      </c>
      <c r="G139" s="1926" t="s">
        <v>916</v>
      </c>
      <c r="H139" s="1934" t="s">
        <v>1168</v>
      </c>
      <c r="I139" s="1928"/>
      <c r="J139" s="1928"/>
      <c r="K139" s="1929"/>
      <c r="L139" s="1938"/>
      <c r="M139" s="1931"/>
      <c r="N139" s="1932"/>
      <c r="O139" s="1931"/>
    </row>
    <row r="140" spans="1:15" x14ac:dyDescent="0.25">
      <c r="A140" s="1921">
        <v>128</v>
      </c>
      <c r="B140" s="1939" t="s">
        <v>1171</v>
      </c>
      <c r="C140" s="1933">
        <v>40611</v>
      </c>
      <c r="D140" s="1937"/>
      <c r="E140" s="1925">
        <v>282940.7</v>
      </c>
      <c r="F140" s="1926" t="s">
        <v>1172</v>
      </c>
      <c r="G140" s="1926" t="s">
        <v>916</v>
      </c>
      <c r="H140" s="1927" t="s">
        <v>1023</v>
      </c>
      <c r="I140" s="1928"/>
      <c r="J140" s="1928"/>
      <c r="K140" s="1929"/>
      <c r="L140" s="1938"/>
      <c r="M140" s="1931"/>
      <c r="N140" s="1932"/>
      <c r="O140" s="1931"/>
    </row>
    <row r="141" spans="1:15" x14ac:dyDescent="0.25">
      <c r="A141" s="1921">
        <v>129</v>
      </c>
      <c r="B141" s="1922" t="s">
        <v>1173</v>
      </c>
      <c r="C141" s="1940">
        <v>40617</v>
      </c>
      <c r="D141" s="1937"/>
      <c r="E141" s="1925">
        <v>37551.9</v>
      </c>
      <c r="F141" s="1926" t="s">
        <v>1167</v>
      </c>
      <c r="G141" s="1926" t="s">
        <v>916</v>
      </c>
      <c r="H141" s="1934" t="s">
        <v>1174</v>
      </c>
      <c r="I141" s="1928"/>
      <c r="J141" s="1928"/>
      <c r="K141" s="1929"/>
      <c r="L141" s="1938"/>
      <c r="M141" s="1931"/>
      <c r="N141" s="1932"/>
      <c r="O141" s="1931"/>
    </row>
    <row r="142" spans="1:15" x14ac:dyDescent="0.25">
      <c r="A142" s="1921">
        <v>130</v>
      </c>
      <c r="B142" s="1939" t="s">
        <v>1129</v>
      </c>
      <c r="C142" s="1940">
        <v>40840</v>
      </c>
      <c r="D142" s="1937"/>
      <c r="E142" s="1945">
        <v>18212</v>
      </c>
      <c r="F142" s="1927" t="s">
        <v>1175</v>
      </c>
      <c r="G142" s="1926" t="s">
        <v>916</v>
      </c>
      <c r="H142" s="1927" t="s">
        <v>1137</v>
      </c>
      <c r="I142" s="1928"/>
      <c r="J142" s="1928"/>
      <c r="K142" s="1929"/>
      <c r="L142" s="1938"/>
      <c r="M142" s="1931"/>
      <c r="N142" s="1932"/>
      <c r="O142" s="1931"/>
    </row>
    <row r="143" spans="1:15" x14ac:dyDescent="0.25">
      <c r="A143" s="1921">
        <v>131</v>
      </c>
      <c r="B143" s="1939" t="s">
        <v>1176</v>
      </c>
      <c r="C143" s="1940">
        <v>40840</v>
      </c>
      <c r="D143" s="1937"/>
      <c r="E143" s="1945">
        <v>5974</v>
      </c>
      <c r="F143" s="1927" t="s">
        <v>1175</v>
      </c>
      <c r="G143" s="1926" t="s">
        <v>916</v>
      </c>
      <c r="H143" s="1927" t="s">
        <v>1137</v>
      </c>
      <c r="I143" s="1928"/>
      <c r="J143" s="1928"/>
      <c r="K143" s="1929"/>
      <c r="L143" s="1938"/>
      <c r="M143" s="1931"/>
      <c r="N143" s="1932"/>
      <c r="O143" s="1931"/>
    </row>
    <row r="144" spans="1:15" x14ac:dyDescent="0.25">
      <c r="A144" s="1921">
        <v>132</v>
      </c>
      <c r="B144" s="1939" t="s">
        <v>1177</v>
      </c>
      <c r="C144" s="1940">
        <v>40848</v>
      </c>
      <c r="D144" s="1937"/>
      <c r="E144" s="1945">
        <v>10266</v>
      </c>
      <c r="F144" s="1927" t="s">
        <v>1178</v>
      </c>
      <c r="G144" s="1926" t="s">
        <v>916</v>
      </c>
      <c r="H144" s="1927" t="s">
        <v>1137</v>
      </c>
      <c r="I144" s="1928"/>
      <c r="J144" s="1928"/>
      <c r="K144" s="1929"/>
      <c r="L144" s="1938"/>
      <c r="M144" s="1931"/>
      <c r="N144" s="1932"/>
      <c r="O144" s="1931"/>
    </row>
    <row r="145" spans="1:15" x14ac:dyDescent="0.25">
      <c r="A145" s="1921">
        <v>133</v>
      </c>
      <c r="B145" s="1939" t="s">
        <v>1179</v>
      </c>
      <c r="C145" s="1940">
        <v>41123</v>
      </c>
      <c r="D145" s="1937"/>
      <c r="E145" s="1945">
        <v>9512</v>
      </c>
      <c r="F145" s="1927" t="s">
        <v>1180</v>
      </c>
      <c r="G145" s="1926" t="s">
        <v>916</v>
      </c>
      <c r="H145" s="1927" t="s">
        <v>1137</v>
      </c>
      <c r="I145" s="1928"/>
      <c r="J145" s="1928"/>
      <c r="K145" s="1929"/>
      <c r="L145" s="1938"/>
      <c r="M145" s="1931"/>
      <c r="N145" s="1932"/>
      <c r="O145" s="1931"/>
    </row>
    <row r="146" spans="1:15" x14ac:dyDescent="0.25">
      <c r="A146" s="1921">
        <v>134</v>
      </c>
      <c r="B146" s="1946" t="s">
        <v>1181</v>
      </c>
      <c r="C146" s="1940">
        <v>41141</v>
      </c>
      <c r="D146" s="1937"/>
      <c r="E146" s="1947">
        <v>17864</v>
      </c>
      <c r="F146" s="1944" t="s">
        <v>1180</v>
      </c>
      <c r="G146" s="1926" t="s">
        <v>916</v>
      </c>
      <c r="H146" s="1927" t="s">
        <v>1137</v>
      </c>
      <c r="I146" s="1928"/>
      <c r="J146" s="1928"/>
      <c r="K146" s="1929"/>
      <c r="L146" s="1938"/>
      <c r="M146" s="1931"/>
      <c r="N146" s="1932"/>
      <c r="O146" s="1931"/>
    </row>
    <row r="147" spans="1:15" x14ac:dyDescent="0.25">
      <c r="A147" s="1921">
        <v>135</v>
      </c>
      <c r="B147" s="1946" t="s">
        <v>1182</v>
      </c>
      <c r="C147" s="1940">
        <v>41144</v>
      </c>
      <c r="D147" s="1937"/>
      <c r="E147" s="1948">
        <v>15468</v>
      </c>
      <c r="F147" s="1927" t="s">
        <v>1183</v>
      </c>
      <c r="G147" s="1926" t="s">
        <v>916</v>
      </c>
      <c r="H147" s="1935" t="s">
        <v>1184</v>
      </c>
      <c r="I147" s="1928"/>
      <c r="J147" s="1928"/>
      <c r="K147" s="1929"/>
      <c r="L147" s="1938"/>
      <c r="M147" s="1931"/>
      <c r="N147" s="1932"/>
      <c r="O147" s="1931"/>
    </row>
    <row r="148" spans="1:15" x14ac:dyDescent="0.25">
      <c r="A148" s="1921">
        <v>136</v>
      </c>
      <c r="B148" s="1946" t="s">
        <v>1185</v>
      </c>
      <c r="C148" s="1940">
        <v>41144</v>
      </c>
      <c r="D148" s="1937"/>
      <c r="E148" s="1948">
        <v>48720</v>
      </c>
      <c r="F148" s="1927" t="s">
        <v>1183</v>
      </c>
      <c r="G148" s="1926" t="s">
        <v>916</v>
      </c>
      <c r="H148" s="1935" t="s">
        <v>1184</v>
      </c>
      <c r="I148" s="1928"/>
      <c r="J148" s="1928"/>
      <c r="K148" s="1929"/>
      <c r="L148" s="1938"/>
      <c r="M148" s="1931"/>
      <c r="N148" s="1932"/>
      <c r="O148" s="1931"/>
    </row>
    <row r="149" spans="1:15" x14ac:dyDescent="0.25">
      <c r="A149" s="1921">
        <v>137</v>
      </c>
      <c r="B149" s="1946" t="s">
        <v>1186</v>
      </c>
      <c r="C149" s="1940">
        <v>41162</v>
      </c>
      <c r="D149" s="1937"/>
      <c r="E149" s="1948">
        <v>16240</v>
      </c>
      <c r="F149" s="1927" t="s">
        <v>1180</v>
      </c>
      <c r="G149" s="1926" t="s">
        <v>916</v>
      </c>
      <c r="H149" s="1927" t="s">
        <v>1137</v>
      </c>
      <c r="I149" s="1928"/>
      <c r="J149" s="1928"/>
      <c r="K149" s="1929"/>
      <c r="L149" s="1938"/>
      <c r="M149" s="1931"/>
      <c r="N149" s="1932"/>
      <c r="O149" s="1931"/>
    </row>
    <row r="150" spans="1:15" x14ac:dyDescent="0.25">
      <c r="A150" s="1921">
        <v>138</v>
      </c>
      <c r="B150" s="1946" t="s">
        <v>1187</v>
      </c>
      <c r="C150" s="1940">
        <v>41164</v>
      </c>
      <c r="D150" s="1937"/>
      <c r="E150" s="1948">
        <v>15254</v>
      </c>
      <c r="F150" s="1927" t="s">
        <v>1180</v>
      </c>
      <c r="G150" s="1926" t="s">
        <v>916</v>
      </c>
      <c r="H150" s="1927" t="s">
        <v>1137</v>
      </c>
      <c r="I150" s="1928"/>
      <c r="J150" s="1928"/>
      <c r="K150" s="1929"/>
      <c r="L150" s="1938"/>
      <c r="M150" s="1931"/>
      <c r="N150" s="1932"/>
      <c r="O150" s="1931"/>
    </row>
    <row r="151" spans="1:15" x14ac:dyDescent="0.25">
      <c r="A151" s="1921">
        <v>139</v>
      </c>
      <c r="B151" s="1946" t="s">
        <v>1188</v>
      </c>
      <c r="C151" s="1940">
        <v>41165</v>
      </c>
      <c r="D151" s="1937"/>
      <c r="E151" s="1948">
        <v>8410</v>
      </c>
      <c r="F151" s="1927" t="s">
        <v>1180</v>
      </c>
      <c r="G151" s="1926" t="s">
        <v>916</v>
      </c>
      <c r="H151" s="1927" t="s">
        <v>1137</v>
      </c>
      <c r="I151" s="1928"/>
      <c r="J151" s="1928"/>
      <c r="K151" s="1929"/>
      <c r="L151" s="1938"/>
      <c r="M151" s="1931"/>
      <c r="N151" s="1932"/>
      <c r="O151" s="1931"/>
    </row>
    <row r="152" spans="1:15" x14ac:dyDescent="0.25">
      <c r="A152" s="1921">
        <v>140</v>
      </c>
      <c r="B152" s="1946" t="s">
        <v>1189</v>
      </c>
      <c r="C152" s="1940">
        <v>41166</v>
      </c>
      <c r="D152" s="1937"/>
      <c r="E152" s="1948">
        <v>15138</v>
      </c>
      <c r="F152" s="1927" t="s">
        <v>1180</v>
      </c>
      <c r="G152" s="1926" t="s">
        <v>916</v>
      </c>
      <c r="H152" s="1927" t="s">
        <v>1137</v>
      </c>
      <c r="I152" s="1928"/>
      <c r="J152" s="1928"/>
      <c r="K152" s="1929"/>
      <c r="L152" s="1938"/>
      <c r="M152" s="1931"/>
      <c r="N152" s="1932"/>
      <c r="O152" s="1931"/>
    </row>
    <row r="153" spans="1:15" x14ac:dyDescent="0.25">
      <c r="A153" s="1921">
        <v>141</v>
      </c>
      <c r="B153" s="1946" t="s">
        <v>1190</v>
      </c>
      <c r="C153" s="1940">
        <v>41178</v>
      </c>
      <c r="D153" s="1937"/>
      <c r="E153" s="1948">
        <v>42108</v>
      </c>
      <c r="F153" s="1927" t="s">
        <v>1180</v>
      </c>
      <c r="G153" s="1926" t="s">
        <v>916</v>
      </c>
      <c r="H153" s="1927" t="s">
        <v>1137</v>
      </c>
      <c r="I153" s="1928"/>
      <c r="J153" s="1928"/>
      <c r="K153" s="1929"/>
      <c r="L153" s="1938"/>
      <c r="M153" s="1931"/>
      <c r="N153" s="1932"/>
      <c r="O153" s="1931"/>
    </row>
    <row r="154" spans="1:15" x14ac:dyDescent="0.25">
      <c r="A154" s="1921">
        <v>142</v>
      </c>
      <c r="B154" s="1946" t="s">
        <v>1191</v>
      </c>
      <c r="C154" s="1940">
        <v>41178</v>
      </c>
      <c r="D154" s="1937"/>
      <c r="E154" s="1948">
        <v>39730</v>
      </c>
      <c r="F154" s="1927" t="s">
        <v>1180</v>
      </c>
      <c r="G154" s="1926" t="s">
        <v>916</v>
      </c>
      <c r="H154" s="1927" t="s">
        <v>1137</v>
      </c>
      <c r="I154" s="1928"/>
      <c r="J154" s="1928"/>
      <c r="K154" s="1929"/>
      <c r="L154" s="1938"/>
      <c r="M154" s="1931"/>
      <c r="N154" s="1932"/>
      <c r="O154" s="1931"/>
    </row>
    <row r="155" spans="1:15" x14ac:dyDescent="0.25">
      <c r="A155" s="1921">
        <v>143</v>
      </c>
      <c r="B155" s="1946" t="s">
        <v>1192</v>
      </c>
      <c r="C155" s="1940">
        <v>41180</v>
      </c>
      <c r="D155" s="1937"/>
      <c r="E155" s="1948">
        <v>36818.400000000001</v>
      </c>
      <c r="F155" s="1927" t="s">
        <v>1180</v>
      </c>
      <c r="G155" s="1926" t="s">
        <v>916</v>
      </c>
      <c r="H155" s="1927" t="s">
        <v>1137</v>
      </c>
      <c r="I155" s="1928"/>
      <c r="J155" s="1928"/>
      <c r="K155" s="1929"/>
      <c r="L155" s="1938"/>
      <c r="M155" s="1931"/>
      <c r="N155" s="1932"/>
      <c r="O155" s="1931"/>
    </row>
    <row r="156" spans="1:15" x14ac:dyDescent="0.25">
      <c r="A156" s="1921">
        <v>144</v>
      </c>
      <c r="B156" s="1946" t="s">
        <v>1193</v>
      </c>
      <c r="C156" s="1940">
        <v>41184</v>
      </c>
      <c r="D156" s="1937"/>
      <c r="E156" s="1948">
        <v>13920</v>
      </c>
      <c r="F156" s="1927" t="s">
        <v>1180</v>
      </c>
      <c r="G156" s="1926" t="s">
        <v>916</v>
      </c>
      <c r="H156" s="1927" t="s">
        <v>1137</v>
      </c>
      <c r="I156" s="1928"/>
      <c r="J156" s="1928"/>
      <c r="K156" s="1929"/>
      <c r="L156" s="1938"/>
      <c r="M156" s="1931"/>
      <c r="N156" s="1932"/>
      <c r="O156" s="1931"/>
    </row>
    <row r="157" spans="1:15" x14ac:dyDescent="0.25">
      <c r="A157" s="1921">
        <v>145</v>
      </c>
      <c r="B157" s="1946" t="s">
        <v>1194</v>
      </c>
      <c r="C157" s="1940">
        <v>41184</v>
      </c>
      <c r="D157" s="1937"/>
      <c r="E157" s="1948">
        <v>10567.6</v>
      </c>
      <c r="F157" s="1927" t="s">
        <v>1180</v>
      </c>
      <c r="G157" s="1926" t="s">
        <v>916</v>
      </c>
      <c r="H157" s="1927" t="s">
        <v>1137</v>
      </c>
      <c r="I157" s="1928"/>
      <c r="J157" s="1928"/>
      <c r="K157" s="1929"/>
      <c r="L157" s="1938"/>
      <c r="M157" s="1931"/>
      <c r="N157" s="1932"/>
      <c r="O157" s="1931"/>
    </row>
    <row r="158" spans="1:15" x14ac:dyDescent="0.25">
      <c r="A158" s="1921">
        <v>146</v>
      </c>
      <c r="B158" s="1946" t="s">
        <v>1195</v>
      </c>
      <c r="C158" s="1940">
        <v>41198</v>
      </c>
      <c r="D158" s="1937"/>
      <c r="E158" s="1948">
        <v>74588</v>
      </c>
      <c r="F158" s="1927" t="s">
        <v>1196</v>
      </c>
      <c r="G158" s="1926" t="s">
        <v>916</v>
      </c>
      <c r="H158" s="1927" t="s">
        <v>1197</v>
      </c>
      <c r="I158" s="1928"/>
      <c r="J158" s="1928"/>
      <c r="K158" s="1929"/>
      <c r="L158" s="1938"/>
      <c r="M158" s="1931"/>
      <c r="N158" s="1932"/>
      <c r="O158" s="1931"/>
    </row>
    <row r="159" spans="1:15" x14ac:dyDescent="0.25">
      <c r="A159" s="1921">
        <v>147</v>
      </c>
      <c r="B159" s="1946" t="s">
        <v>1198</v>
      </c>
      <c r="C159" s="1940">
        <v>41198</v>
      </c>
      <c r="D159" s="1937"/>
      <c r="E159" s="1948">
        <v>70760</v>
      </c>
      <c r="F159" s="1927" t="s">
        <v>1196</v>
      </c>
      <c r="G159" s="1926" t="s">
        <v>916</v>
      </c>
      <c r="H159" s="1927" t="s">
        <v>1197</v>
      </c>
      <c r="I159" s="1928"/>
      <c r="J159" s="1928"/>
      <c r="K159" s="1929"/>
      <c r="L159" s="1938"/>
      <c r="M159" s="1931"/>
      <c r="N159" s="1932"/>
      <c r="O159" s="1931"/>
    </row>
    <row r="160" spans="1:15" x14ac:dyDescent="0.25">
      <c r="A160" s="1921">
        <v>148</v>
      </c>
      <c r="B160" s="1946" t="s">
        <v>1199</v>
      </c>
      <c r="C160" s="1940">
        <v>41225</v>
      </c>
      <c r="D160" s="1937"/>
      <c r="E160" s="1948">
        <v>18908</v>
      </c>
      <c r="F160" s="1927" t="s">
        <v>1180</v>
      </c>
      <c r="G160" s="1926" t="s">
        <v>916</v>
      </c>
      <c r="H160" s="1927" t="s">
        <v>1200</v>
      </c>
      <c r="I160" s="1928"/>
      <c r="J160" s="1928"/>
      <c r="K160" s="1929"/>
      <c r="L160" s="1938"/>
      <c r="M160" s="1931"/>
      <c r="N160" s="1932"/>
      <c r="O160" s="1931"/>
    </row>
    <row r="161" spans="1:15" x14ac:dyDescent="0.25">
      <c r="A161" s="1921">
        <v>149</v>
      </c>
      <c r="B161" s="1946" t="s">
        <v>1201</v>
      </c>
      <c r="C161" s="1940">
        <v>41303</v>
      </c>
      <c r="D161" s="1937"/>
      <c r="E161" s="1948">
        <v>29028</v>
      </c>
      <c r="F161" s="1927" t="s">
        <v>1180</v>
      </c>
      <c r="G161" s="1926" t="s">
        <v>916</v>
      </c>
      <c r="H161" s="1927" t="s">
        <v>1137</v>
      </c>
      <c r="I161" s="1928"/>
      <c r="J161" s="1928"/>
      <c r="K161" s="1929"/>
      <c r="L161" s="1938"/>
      <c r="M161" s="1931"/>
      <c r="N161" s="1932"/>
      <c r="O161" s="1931"/>
    </row>
    <row r="162" spans="1:15" x14ac:dyDescent="0.25">
      <c r="A162" s="1921">
        <v>150</v>
      </c>
      <c r="B162" s="1946" t="s">
        <v>1202</v>
      </c>
      <c r="C162" s="1940">
        <v>41303</v>
      </c>
      <c r="D162" s="1937"/>
      <c r="E162" s="1948">
        <v>56120.800000000003</v>
      </c>
      <c r="F162" s="1927" t="s">
        <v>1180</v>
      </c>
      <c r="G162" s="1926" t="s">
        <v>916</v>
      </c>
      <c r="H162" s="1927" t="s">
        <v>1137</v>
      </c>
      <c r="I162" s="1928"/>
      <c r="J162" s="1928"/>
      <c r="K162" s="1929"/>
      <c r="L162" s="1938"/>
      <c r="M162" s="1931"/>
      <c r="N162" s="1932"/>
      <c r="O162" s="1931"/>
    </row>
    <row r="163" spans="1:15" x14ac:dyDescent="0.25">
      <c r="A163" s="1921">
        <v>151</v>
      </c>
      <c r="B163" s="1946" t="s">
        <v>1203</v>
      </c>
      <c r="C163" s="1940">
        <v>41303</v>
      </c>
      <c r="D163" s="1937"/>
      <c r="E163" s="1948">
        <v>29323</v>
      </c>
      <c r="F163" s="1927" t="s">
        <v>1180</v>
      </c>
      <c r="G163" s="1926" t="s">
        <v>916</v>
      </c>
      <c r="H163" s="1927" t="s">
        <v>1137</v>
      </c>
      <c r="I163" s="1928"/>
      <c r="J163" s="1928"/>
      <c r="K163" s="1929"/>
      <c r="L163" s="1938"/>
      <c r="M163" s="1931"/>
      <c r="N163" s="1932"/>
      <c r="O163" s="1931"/>
    </row>
    <row r="164" spans="1:15" x14ac:dyDescent="0.25">
      <c r="A164" s="1921">
        <v>152</v>
      </c>
      <c r="B164" s="1946" t="s">
        <v>1204</v>
      </c>
      <c r="C164" s="1940">
        <v>41303</v>
      </c>
      <c r="D164" s="1937"/>
      <c r="E164" s="1948">
        <v>15517</v>
      </c>
      <c r="F164" s="1927" t="s">
        <v>1180</v>
      </c>
      <c r="G164" s="1926" t="s">
        <v>916</v>
      </c>
      <c r="H164" s="1927" t="s">
        <v>1137</v>
      </c>
      <c r="I164" s="1928"/>
      <c r="J164" s="1928"/>
      <c r="K164" s="1929"/>
      <c r="L164" s="1938"/>
      <c r="M164" s="1931"/>
      <c r="N164" s="1932"/>
      <c r="O164" s="1931"/>
    </row>
    <row r="165" spans="1:15" x14ac:dyDescent="0.25">
      <c r="A165" s="1921">
        <v>153</v>
      </c>
      <c r="B165" s="1946" t="s">
        <v>1205</v>
      </c>
      <c r="C165" s="1940">
        <v>41304</v>
      </c>
      <c r="D165" s="1937"/>
      <c r="E165" s="1948">
        <v>36698</v>
      </c>
      <c r="F165" s="1927" t="s">
        <v>1180</v>
      </c>
      <c r="G165" s="1926" t="s">
        <v>916</v>
      </c>
      <c r="H165" s="1935" t="s">
        <v>1206</v>
      </c>
      <c r="I165" s="1928"/>
      <c r="J165" s="1928"/>
      <c r="K165" s="1929"/>
      <c r="L165" s="1938"/>
      <c r="M165" s="1931"/>
      <c r="N165" s="1932"/>
      <c r="O165" s="1931"/>
    </row>
    <row r="166" spans="1:15" x14ac:dyDescent="0.25">
      <c r="A166" s="1921">
        <v>154</v>
      </c>
      <c r="B166" s="1946" t="s">
        <v>1207</v>
      </c>
      <c r="C166" s="1940">
        <v>41311</v>
      </c>
      <c r="D166" s="1937"/>
      <c r="E166" s="1948">
        <v>52923</v>
      </c>
      <c r="F166" s="1927" t="s">
        <v>1180</v>
      </c>
      <c r="G166" s="1926" t="s">
        <v>916</v>
      </c>
      <c r="H166" s="1927" t="s">
        <v>1137</v>
      </c>
      <c r="I166" s="1928"/>
      <c r="J166" s="1928"/>
      <c r="K166" s="1929"/>
      <c r="L166" s="1938"/>
      <c r="M166" s="1931"/>
      <c r="N166" s="1932"/>
      <c r="O166" s="1931"/>
    </row>
    <row r="167" spans="1:15" x14ac:dyDescent="0.25">
      <c r="A167" s="1921">
        <v>155</v>
      </c>
      <c r="B167" s="1946" t="s">
        <v>1208</v>
      </c>
      <c r="C167" s="1940">
        <v>41316</v>
      </c>
      <c r="D167" s="1937"/>
      <c r="E167" s="1948">
        <v>42421</v>
      </c>
      <c r="F167" s="1927" t="s">
        <v>1180</v>
      </c>
      <c r="G167" s="1926" t="s">
        <v>916</v>
      </c>
      <c r="H167" s="1927" t="s">
        <v>1137</v>
      </c>
      <c r="I167" s="1928"/>
      <c r="J167" s="1928"/>
      <c r="K167" s="1929"/>
      <c r="L167" s="1938"/>
      <c r="M167" s="1931"/>
      <c r="N167" s="1932"/>
      <c r="O167" s="1931"/>
    </row>
    <row r="168" spans="1:15" x14ac:dyDescent="0.25">
      <c r="A168" s="1921">
        <v>156</v>
      </c>
      <c r="B168" s="1946" t="s">
        <v>1209</v>
      </c>
      <c r="C168" s="1940">
        <v>41316</v>
      </c>
      <c r="D168" s="1937"/>
      <c r="E168" s="1948">
        <v>36698</v>
      </c>
      <c r="F168" s="1927" t="s">
        <v>1180</v>
      </c>
      <c r="G168" s="1926" t="s">
        <v>916</v>
      </c>
      <c r="H168" s="1927" t="s">
        <v>1197</v>
      </c>
      <c r="I168" s="1928"/>
      <c r="J168" s="1928"/>
      <c r="K168" s="1929"/>
      <c r="L168" s="1938"/>
      <c r="M168" s="1931"/>
      <c r="N168" s="1932"/>
      <c r="O168" s="1931"/>
    </row>
    <row r="169" spans="1:15" x14ac:dyDescent="0.25">
      <c r="A169" s="1921">
        <v>157</v>
      </c>
      <c r="B169" s="1946" t="s">
        <v>1210</v>
      </c>
      <c r="C169" s="1940">
        <v>41318</v>
      </c>
      <c r="D169" s="1937"/>
      <c r="E169" s="1948">
        <v>25075</v>
      </c>
      <c r="F169" s="1927" t="s">
        <v>1180</v>
      </c>
      <c r="G169" s="1926" t="s">
        <v>916</v>
      </c>
      <c r="H169" s="1927" t="s">
        <v>1137</v>
      </c>
      <c r="I169" s="1928"/>
      <c r="J169" s="1928"/>
      <c r="K169" s="1929"/>
      <c r="L169" s="1938"/>
      <c r="M169" s="1931"/>
      <c r="N169" s="1932"/>
      <c r="O169" s="1931"/>
    </row>
    <row r="170" spans="1:15" x14ac:dyDescent="0.25">
      <c r="A170" s="1921">
        <v>158</v>
      </c>
      <c r="B170" s="1946" t="s">
        <v>1211</v>
      </c>
      <c r="C170" s="1940">
        <v>41327</v>
      </c>
      <c r="D170" s="1937"/>
      <c r="E170" s="1948">
        <v>35400</v>
      </c>
      <c r="F170" s="1927" t="s">
        <v>1180</v>
      </c>
      <c r="G170" s="1926" t="s">
        <v>916</v>
      </c>
      <c r="H170" s="1927" t="s">
        <v>1137</v>
      </c>
      <c r="I170" s="1928"/>
      <c r="J170" s="1928"/>
      <c r="K170" s="1929"/>
      <c r="L170" s="1938"/>
      <c r="M170" s="1931"/>
      <c r="N170" s="1932"/>
      <c r="O170" s="1931"/>
    </row>
    <row r="171" spans="1:15" x14ac:dyDescent="0.25">
      <c r="A171" s="1921">
        <v>159</v>
      </c>
      <c r="B171" s="1946" t="s">
        <v>1212</v>
      </c>
      <c r="C171" s="1940">
        <v>41339</v>
      </c>
      <c r="D171" s="1937"/>
      <c r="E171" s="1948">
        <v>10384</v>
      </c>
      <c r="F171" s="1927" t="s">
        <v>1180</v>
      </c>
      <c r="G171" s="1926" t="s">
        <v>916</v>
      </c>
      <c r="H171" s="1927" t="s">
        <v>1137</v>
      </c>
      <c r="I171" s="1928"/>
      <c r="J171" s="1928"/>
      <c r="K171" s="1929"/>
      <c r="L171" s="1938"/>
      <c r="M171" s="1931"/>
      <c r="N171" s="1932"/>
      <c r="O171" s="1931"/>
    </row>
    <row r="172" spans="1:15" x14ac:dyDescent="0.25">
      <c r="A172" s="1921">
        <v>160</v>
      </c>
      <c r="B172" s="1946" t="s">
        <v>1213</v>
      </c>
      <c r="C172" s="1940">
        <v>41340</v>
      </c>
      <c r="D172" s="1937"/>
      <c r="E172" s="1948">
        <v>7400</v>
      </c>
      <c r="F172" s="1927" t="s">
        <v>1214</v>
      </c>
      <c r="G172" s="1926" t="s">
        <v>916</v>
      </c>
      <c r="H172" s="1927" t="s">
        <v>1215</v>
      </c>
      <c r="I172" s="1928"/>
      <c r="J172" s="1928"/>
      <c r="K172" s="1929"/>
      <c r="L172" s="1938"/>
      <c r="M172" s="1931"/>
      <c r="N172" s="1932"/>
      <c r="O172" s="1931"/>
    </row>
    <row r="173" spans="1:15" x14ac:dyDescent="0.25">
      <c r="A173" s="1921">
        <v>161</v>
      </c>
      <c r="B173" s="1946" t="s">
        <v>1216</v>
      </c>
      <c r="C173" s="1940">
        <v>41346</v>
      </c>
      <c r="D173" s="1937"/>
      <c r="E173" s="1948">
        <v>12600</v>
      </c>
      <c r="F173" s="1927" t="s">
        <v>1217</v>
      </c>
      <c r="G173" s="1926" t="s">
        <v>916</v>
      </c>
      <c r="H173" s="1927" t="s">
        <v>1218</v>
      </c>
      <c r="I173" s="1928"/>
      <c r="J173" s="1928"/>
      <c r="K173" s="1929"/>
      <c r="L173" s="1938"/>
      <c r="M173" s="1931"/>
      <c r="N173" s="1932"/>
      <c r="O173" s="1931"/>
    </row>
    <row r="174" spans="1:15" x14ac:dyDescent="0.25">
      <c r="A174" s="1921">
        <v>162</v>
      </c>
      <c r="B174" s="1946" t="s">
        <v>1219</v>
      </c>
      <c r="C174" s="1940">
        <v>41352</v>
      </c>
      <c r="D174" s="1937"/>
      <c r="E174" s="1948">
        <v>27494</v>
      </c>
      <c r="F174" s="1927" t="s">
        <v>1180</v>
      </c>
      <c r="G174" s="1926" t="s">
        <v>916</v>
      </c>
      <c r="H174" s="1935" t="s">
        <v>1206</v>
      </c>
      <c r="I174" s="1928"/>
      <c r="J174" s="1928"/>
      <c r="K174" s="1929"/>
      <c r="L174" s="1938"/>
      <c r="M174" s="1931"/>
      <c r="N174" s="1932"/>
      <c r="O174" s="1931"/>
    </row>
    <row r="175" spans="1:15" x14ac:dyDescent="0.25">
      <c r="A175" s="1921">
        <v>163</v>
      </c>
      <c r="B175" s="1946" t="s">
        <v>1220</v>
      </c>
      <c r="C175" s="1940">
        <v>41386</v>
      </c>
      <c r="D175" s="1937"/>
      <c r="E175" s="1948">
        <v>41300</v>
      </c>
      <c r="F175" s="1927" t="s">
        <v>1180</v>
      </c>
      <c r="G175" s="1926" t="s">
        <v>916</v>
      </c>
      <c r="H175" s="1927" t="s">
        <v>1197</v>
      </c>
      <c r="I175" s="1928"/>
      <c r="J175" s="1928"/>
      <c r="K175" s="1929"/>
      <c r="L175" s="1938"/>
      <c r="M175" s="1931"/>
      <c r="N175" s="1932"/>
      <c r="O175" s="1931"/>
    </row>
    <row r="176" spans="1:15" x14ac:dyDescent="0.25">
      <c r="A176" s="1921">
        <v>164</v>
      </c>
      <c r="B176" s="1946" t="s">
        <v>1221</v>
      </c>
      <c r="C176" s="1940">
        <v>41389</v>
      </c>
      <c r="D176" s="1937"/>
      <c r="E176" s="1948">
        <v>15163</v>
      </c>
      <c r="F176" s="1927" t="s">
        <v>1180</v>
      </c>
      <c r="G176" s="1926" t="s">
        <v>916</v>
      </c>
      <c r="H176" s="1927" t="s">
        <v>1137</v>
      </c>
      <c r="I176" s="1928"/>
      <c r="J176" s="1928"/>
      <c r="K176" s="1929"/>
      <c r="L176" s="1938"/>
      <c r="M176" s="1931"/>
      <c r="N176" s="1932"/>
      <c r="O176" s="1931"/>
    </row>
    <row r="177" spans="1:15" x14ac:dyDescent="0.25">
      <c r="A177" s="1921">
        <v>165</v>
      </c>
      <c r="B177" s="1946" t="s">
        <v>1222</v>
      </c>
      <c r="C177" s="1940">
        <v>41394</v>
      </c>
      <c r="D177" s="1937"/>
      <c r="E177" s="1948">
        <v>63336</v>
      </c>
      <c r="F177" s="1927" t="s">
        <v>1217</v>
      </c>
      <c r="G177" s="1926" t="s">
        <v>916</v>
      </c>
      <c r="H177" s="1927" t="s">
        <v>1218</v>
      </c>
      <c r="I177" s="1928"/>
      <c r="J177" s="1928"/>
      <c r="K177" s="1929"/>
      <c r="L177" s="1938"/>
      <c r="M177" s="1931"/>
      <c r="N177" s="1932"/>
      <c r="O177" s="1931"/>
    </row>
    <row r="178" spans="1:15" x14ac:dyDescent="0.25">
      <c r="A178" s="1921">
        <v>166</v>
      </c>
      <c r="B178" s="1946" t="s">
        <v>1223</v>
      </c>
      <c r="C178" s="1940">
        <v>41410</v>
      </c>
      <c r="D178" s="1937"/>
      <c r="E178" s="1948">
        <v>40592</v>
      </c>
      <c r="F178" s="1927" t="s">
        <v>1224</v>
      </c>
      <c r="G178" s="1926" t="s">
        <v>916</v>
      </c>
      <c r="H178" s="1927" t="s">
        <v>1225</v>
      </c>
      <c r="I178" s="1928"/>
      <c r="J178" s="1928"/>
      <c r="K178" s="1929"/>
      <c r="L178" s="1938"/>
      <c r="M178" s="1931"/>
      <c r="N178" s="1932"/>
      <c r="O178" s="1931"/>
    </row>
    <row r="179" spans="1:15" x14ac:dyDescent="0.25">
      <c r="A179" s="1921">
        <v>167</v>
      </c>
      <c r="B179" s="1946" t="s">
        <v>1226</v>
      </c>
      <c r="C179" s="1940">
        <v>41429</v>
      </c>
      <c r="D179" s="1937"/>
      <c r="E179" s="1948">
        <v>11387</v>
      </c>
      <c r="F179" s="1927" t="s">
        <v>1224</v>
      </c>
      <c r="G179" s="1926" t="s">
        <v>916</v>
      </c>
      <c r="H179" s="1927" t="s">
        <v>1225</v>
      </c>
      <c r="I179" s="1928"/>
      <c r="J179" s="1928"/>
      <c r="K179" s="1929"/>
      <c r="L179" s="1938"/>
      <c r="M179" s="1931"/>
      <c r="N179" s="1932"/>
      <c r="O179" s="1931"/>
    </row>
    <row r="180" spans="1:15" x14ac:dyDescent="0.25">
      <c r="A180" s="1921">
        <v>168</v>
      </c>
      <c r="B180" s="1946" t="s">
        <v>1227</v>
      </c>
      <c r="C180" s="1940">
        <v>41449</v>
      </c>
      <c r="D180" s="1937"/>
      <c r="E180" s="1948">
        <v>10572.8</v>
      </c>
      <c r="F180" s="1927" t="s">
        <v>1224</v>
      </c>
      <c r="G180" s="1926" t="s">
        <v>916</v>
      </c>
      <c r="H180" s="1927" t="s">
        <v>1225</v>
      </c>
      <c r="I180" s="1928"/>
      <c r="J180" s="1928"/>
      <c r="K180" s="1929"/>
      <c r="L180" s="1938"/>
      <c r="M180" s="1931"/>
      <c r="N180" s="1932"/>
      <c r="O180" s="1931"/>
    </row>
    <row r="181" spans="1:15" x14ac:dyDescent="0.25">
      <c r="A181" s="1921">
        <v>169</v>
      </c>
      <c r="B181" s="1946" t="s">
        <v>1228</v>
      </c>
      <c r="C181" s="1940">
        <v>41477</v>
      </c>
      <c r="D181" s="1937"/>
      <c r="E181" s="1948">
        <v>299400</v>
      </c>
      <c r="F181" s="1927" t="s">
        <v>1229</v>
      </c>
      <c r="G181" s="1926" t="s">
        <v>916</v>
      </c>
      <c r="H181" s="1927" t="s">
        <v>1230</v>
      </c>
      <c r="I181" s="1928"/>
      <c r="J181" s="1928"/>
      <c r="K181" s="1929"/>
      <c r="L181" s="1938"/>
      <c r="M181" s="1931"/>
      <c r="N181" s="1932"/>
      <c r="O181" s="1931"/>
    </row>
    <row r="182" spans="1:15" x14ac:dyDescent="0.25">
      <c r="A182" s="1921">
        <v>170</v>
      </c>
      <c r="B182" s="1946" t="s">
        <v>1231</v>
      </c>
      <c r="C182" s="1940">
        <v>41488</v>
      </c>
      <c r="D182" s="1937"/>
      <c r="E182" s="1948">
        <v>74788.399999999994</v>
      </c>
      <c r="F182" s="1927" t="s">
        <v>1232</v>
      </c>
      <c r="G182" s="1926" t="s">
        <v>916</v>
      </c>
      <c r="H182" s="1927" t="s">
        <v>1230</v>
      </c>
      <c r="I182" s="1928"/>
      <c r="J182" s="1928"/>
      <c r="K182" s="1929"/>
      <c r="L182" s="1938"/>
      <c r="M182" s="1931"/>
      <c r="N182" s="1932"/>
      <c r="O182" s="1931"/>
    </row>
    <row r="183" spans="1:15" x14ac:dyDescent="0.25">
      <c r="A183" s="1921">
        <v>171</v>
      </c>
      <c r="B183" s="1946" t="s">
        <v>1233</v>
      </c>
      <c r="C183" s="1940">
        <v>41491</v>
      </c>
      <c r="D183" s="1937"/>
      <c r="E183" s="1948">
        <v>71744</v>
      </c>
      <c r="F183" s="1927" t="s">
        <v>1229</v>
      </c>
      <c r="G183" s="1926" t="s">
        <v>916</v>
      </c>
      <c r="H183" s="1927" t="s">
        <v>1230</v>
      </c>
      <c r="I183" s="1928"/>
      <c r="J183" s="1928"/>
      <c r="K183" s="1929"/>
      <c r="L183" s="1938"/>
      <c r="M183" s="1931"/>
      <c r="N183" s="1932"/>
      <c r="O183" s="1931"/>
    </row>
    <row r="184" spans="1:15" x14ac:dyDescent="0.25">
      <c r="A184" s="1921">
        <v>172</v>
      </c>
      <c r="B184" s="1946" t="s">
        <v>1234</v>
      </c>
      <c r="C184" s="1940">
        <v>41515</v>
      </c>
      <c r="D184" s="1937"/>
      <c r="E184" s="1948">
        <v>35258.400000000001</v>
      </c>
      <c r="F184" s="1927" t="s">
        <v>1180</v>
      </c>
      <c r="G184" s="1926" t="s">
        <v>916</v>
      </c>
      <c r="H184" s="1927" t="s">
        <v>1137</v>
      </c>
      <c r="I184" s="1928"/>
      <c r="J184" s="1928"/>
      <c r="K184" s="1929"/>
      <c r="L184" s="1938"/>
      <c r="M184" s="1931"/>
      <c r="N184" s="1932"/>
      <c r="O184" s="1931"/>
    </row>
    <row r="185" spans="1:15" x14ac:dyDescent="0.25">
      <c r="A185" s="1921">
        <v>173</v>
      </c>
      <c r="B185" s="1946" t="s">
        <v>1235</v>
      </c>
      <c r="C185" s="1940">
        <v>41526</v>
      </c>
      <c r="D185" s="1937"/>
      <c r="E185" s="1948">
        <v>47318</v>
      </c>
      <c r="F185" s="1927" t="s">
        <v>1236</v>
      </c>
      <c r="G185" s="1926" t="s">
        <v>916</v>
      </c>
      <c r="H185" s="1926" t="s">
        <v>1237</v>
      </c>
      <c r="I185" s="1928"/>
      <c r="J185" s="1928"/>
      <c r="K185" s="1929"/>
      <c r="L185" s="1938"/>
      <c r="M185" s="1931"/>
      <c r="N185" s="1932"/>
      <c r="O185" s="1931"/>
    </row>
    <row r="186" spans="1:15" x14ac:dyDescent="0.25">
      <c r="A186" s="1921">
        <v>174</v>
      </c>
      <c r="B186" s="1922" t="s">
        <v>1238</v>
      </c>
      <c r="C186" s="1933">
        <v>41581</v>
      </c>
      <c r="D186" s="1937"/>
      <c r="E186" s="1947">
        <v>1472640</v>
      </c>
      <c r="F186" s="1926" t="s">
        <v>1239</v>
      </c>
      <c r="G186" s="1926" t="s">
        <v>916</v>
      </c>
      <c r="H186" s="1926" t="s">
        <v>1240</v>
      </c>
      <c r="I186" s="1928"/>
      <c r="J186" s="1928"/>
      <c r="K186" s="1929"/>
      <c r="L186" s="1938"/>
      <c r="M186" s="1931"/>
      <c r="N186" s="1932"/>
      <c r="O186" s="1931"/>
    </row>
    <row r="187" spans="1:15" x14ac:dyDescent="0.25">
      <c r="A187" s="1921">
        <v>175</v>
      </c>
      <c r="B187" s="1946" t="s">
        <v>1241</v>
      </c>
      <c r="C187" s="1940">
        <v>41589</v>
      </c>
      <c r="D187" s="1937"/>
      <c r="E187" s="1948">
        <v>47685.2</v>
      </c>
      <c r="F187" s="1927" t="s">
        <v>1236</v>
      </c>
      <c r="G187" s="1926" t="s">
        <v>916</v>
      </c>
      <c r="H187" s="1926" t="s">
        <v>1237</v>
      </c>
      <c r="I187" s="1928"/>
      <c r="J187" s="1928"/>
      <c r="K187" s="1929"/>
      <c r="L187" s="1938"/>
      <c r="M187" s="1931"/>
      <c r="N187" s="1932"/>
      <c r="O187" s="1931"/>
    </row>
    <row r="188" spans="1:15" x14ac:dyDescent="0.25">
      <c r="A188" s="1921">
        <v>176</v>
      </c>
      <c r="B188" s="1922" t="s">
        <v>1242</v>
      </c>
      <c r="C188" s="1933">
        <v>41630</v>
      </c>
      <c r="D188" s="1937"/>
      <c r="E188" s="1947">
        <v>1172123.5</v>
      </c>
      <c r="F188" s="1926" t="s">
        <v>1239</v>
      </c>
      <c r="G188" s="1926" t="s">
        <v>916</v>
      </c>
      <c r="H188" s="1926" t="s">
        <v>1240</v>
      </c>
      <c r="I188" s="1928"/>
      <c r="J188" s="1928"/>
      <c r="K188" s="1929"/>
      <c r="L188" s="1938"/>
      <c r="M188" s="1931"/>
      <c r="N188" s="1932"/>
      <c r="O188" s="1931"/>
    </row>
    <row r="189" spans="1:15" x14ac:dyDescent="0.25">
      <c r="A189" s="1921">
        <v>177</v>
      </c>
      <c r="B189" s="1946" t="s">
        <v>1243</v>
      </c>
      <c r="C189" s="1940">
        <v>41690</v>
      </c>
      <c r="D189" s="1937"/>
      <c r="E189" s="1948">
        <v>49276.800000000003</v>
      </c>
      <c r="F189" s="1927" t="s">
        <v>1244</v>
      </c>
      <c r="G189" s="1926" t="s">
        <v>916</v>
      </c>
      <c r="H189" s="1934" t="s">
        <v>1245</v>
      </c>
      <c r="I189" s="1928"/>
      <c r="J189" s="1928"/>
      <c r="K189" s="1929"/>
      <c r="L189" s="1938"/>
      <c r="M189" s="1931"/>
      <c r="N189" s="1932"/>
      <c r="O189" s="1931"/>
    </row>
    <row r="190" spans="1:15" x14ac:dyDescent="0.25">
      <c r="A190" s="1921">
        <v>178</v>
      </c>
      <c r="B190" s="1946" t="s">
        <v>1246</v>
      </c>
      <c r="C190" s="1940">
        <v>41711</v>
      </c>
      <c r="D190" s="1937"/>
      <c r="E190" s="1948">
        <v>44899</v>
      </c>
      <c r="F190" s="1927" t="s">
        <v>1247</v>
      </c>
      <c r="G190" s="1926" t="s">
        <v>916</v>
      </c>
      <c r="H190" s="1927" t="s">
        <v>1248</v>
      </c>
      <c r="I190" s="1928"/>
      <c r="J190" s="1928"/>
      <c r="K190" s="1929"/>
      <c r="L190" s="1938"/>
      <c r="M190" s="1931"/>
      <c r="N190" s="1932"/>
      <c r="O190" s="1931"/>
    </row>
    <row r="191" spans="1:15" x14ac:dyDescent="0.25">
      <c r="A191" s="1921">
        <v>179</v>
      </c>
      <c r="B191" s="1946" t="s">
        <v>1249</v>
      </c>
      <c r="C191" s="1940">
        <v>41716</v>
      </c>
      <c r="D191" s="1937"/>
      <c r="E191" s="1948">
        <v>304034.05</v>
      </c>
      <c r="F191" s="1949" t="s">
        <v>1250</v>
      </c>
      <c r="G191" s="1926" t="s">
        <v>916</v>
      </c>
      <c r="H191" s="1927" t="s">
        <v>1251</v>
      </c>
      <c r="I191" s="1928"/>
      <c r="J191" s="1928"/>
      <c r="K191" s="1929"/>
      <c r="L191" s="1938"/>
      <c r="M191" s="1931"/>
      <c r="N191" s="1932"/>
      <c r="O191" s="1931"/>
    </row>
    <row r="192" spans="1:15" x14ac:dyDescent="0.25">
      <c r="A192" s="1921">
        <v>180</v>
      </c>
      <c r="B192" s="1946" t="s">
        <v>1252</v>
      </c>
      <c r="C192" s="1940">
        <v>41792</v>
      </c>
      <c r="D192" s="1937"/>
      <c r="E192" s="1948">
        <v>29618</v>
      </c>
      <c r="F192" s="1927" t="s">
        <v>1253</v>
      </c>
      <c r="G192" s="1926" t="s">
        <v>916</v>
      </c>
      <c r="H192" s="1935" t="s">
        <v>1254</v>
      </c>
      <c r="I192" s="1928"/>
      <c r="J192" s="1928"/>
      <c r="K192" s="1929"/>
      <c r="L192" s="1938"/>
      <c r="M192" s="1931"/>
      <c r="N192" s="1932"/>
      <c r="O192" s="1931"/>
    </row>
    <row r="193" spans="1:15" x14ac:dyDescent="0.25">
      <c r="A193" s="1921">
        <v>181</v>
      </c>
      <c r="B193" s="1922" t="s">
        <v>1255</v>
      </c>
      <c r="C193" s="1933">
        <v>41807</v>
      </c>
      <c r="D193" s="1937"/>
      <c r="E193" s="1947">
        <v>43608.800000000003</v>
      </c>
      <c r="F193" s="1926" t="s">
        <v>1256</v>
      </c>
      <c r="G193" s="1926" t="s">
        <v>916</v>
      </c>
      <c r="H193" s="1926" t="s">
        <v>1248</v>
      </c>
      <c r="I193" s="1928"/>
      <c r="J193" s="1928"/>
      <c r="K193" s="1929"/>
      <c r="L193" s="1938"/>
      <c r="M193" s="1931"/>
      <c r="N193" s="1932"/>
      <c r="O193" s="1931"/>
    </row>
    <row r="194" spans="1:15" x14ac:dyDescent="0.25">
      <c r="A194" s="1921">
        <v>182</v>
      </c>
      <c r="B194" s="1946" t="s">
        <v>1257</v>
      </c>
      <c r="C194" s="1940">
        <v>41808</v>
      </c>
      <c r="D194" s="1937"/>
      <c r="E194" s="1948">
        <v>1308181.06</v>
      </c>
      <c r="F194" s="1949" t="s">
        <v>1250</v>
      </c>
      <c r="G194" s="1926" t="s">
        <v>916</v>
      </c>
      <c r="H194" s="1927" t="s">
        <v>1258</v>
      </c>
      <c r="I194" s="1928"/>
      <c r="J194" s="1928"/>
      <c r="K194" s="1929"/>
      <c r="L194" s="1938"/>
      <c r="M194" s="1931"/>
      <c r="N194" s="1932"/>
      <c r="O194" s="1931"/>
    </row>
    <row r="195" spans="1:15" x14ac:dyDescent="0.25">
      <c r="A195" s="1921">
        <v>183</v>
      </c>
      <c r="B195" s="1946" t="s">
        <v>1259</v>
      </c>
      <c r="C195" s="1940">
        <v>41808</v>
      </c>
      <c r="D195" s="1937"/>
      <c r="E195" s="1948">
        <v>1051554.05</v>
      </c>
      <c r="F195" s="1949" t="s">
        <v>1250</v>
      </c>
      <c r="G195" s="1926" t="s">
        <v>916</v>
      </c>
      <c r="H195" s="1927" t="s">
        <v>1260</v>
      </c>
      <c r="I195" s="1928"/>
      <c r="J195" s="1928"/>
      <c r="K195" s="1929"/>
      <c r="L195" s="1938"/>
      <c r="M195" s="1931"/>
      <c r="N195" s="1932"/>
      <c r="O195" s="1931"/>
    </row>
    <row r="196" spans="1:15" x14ac:dyDescent="0.25">
      <c r="A196" s="1921">
        <v>184</v>
      </c>
      <c r="B196" s="1946" t="s">
        <v>1261</v>
      </c>
      <c r="C196" s="1940">
        <v>41817</v>
      </c>
      <c r="D196" s="1937"/>
      <c r="E196" s="1948">
        <v>462477</v>
      </c>
      <c r="F196" s="1950" t="s">
        <v>1262</v>
      </c>
      <c r="G196" s="1926" t="s">
        <v>916</v>
      </c>
      <c r="H196" s="1935" t="s">
        <v>1263</v>
      </c>
      <c r="I196" s="1928"/>
      <c r="J196" s="1928"/>
      <c r="K196" s="1929"/>
      <c r="L196" s="1938"/>
      <c r="M196" s="1931"/>
      <c r="N196" s="1932"/>
      <c r="O196" s="1931"/>
    </row>
    <row r="197" spans="1:15" x14ac:dyDescent="0.25">
      <c r="A197" s="1921">
        <v>185</v>
      </c>
      <c r="B197" s="1946" t="s">
        <v>1264</v>
      </c>
      <c r="C197" s="1940">
        <v>41824</v>
      </c>
      <c r="D197" s="1937"/>
      <c r="E197" s="1948">
        <v>39323.5</v>
      </c>
      <c r="F197" s="1950" t="s">
        <v>1253</v>
      </c>
      <c r="G197" s="1926" t="s">
        <v>916</v>
      </c>
      <c r="H197" s="1935" t="s">
        <v>1254</v>
      </c>
      <c r="I197" s="1928"/>
      <c r="J197" s="1928"/>
      <c r="K197" s="1929"/>
      <c r="L197" s="1938"/>
      <c r="M197" s="1931"/>
      <c r="N197" s="1932"/>
      <c r="O197" s="1931"/>
    </row>
    <row r="198" spans="1:15" x14ac:dyDescent="0.25">
      <c r="A198" s="1921">
        <v>186</v>
      </c>
      <c r="B198" s="1946" t="s">
        <v>1265</v>
      </c>
      <c r="C198" s="1940">
        <v>41827</v>
      </c>
      <c r="D198" s="1937"/>
      <c r="E198" s="1948">
        <v>79650</v>
      </c>
      <c r="F198" s="1950" t="s">
        <v>1266</v>
      </c>
      <c r="G198" s="1926" t="s">
        <v>916</v>
      </c>
      <c r="H198" s="1935" t="s">
        <v>1267</v>
      </c>
      <c r="I198" s="1928"/>
      <c r="J198" s="1928"/>
      <c r="K198" s="1929"/>
      <c r="L198" s="1938"/>
      <c r="M198" s="1931"/>
      <c r="N198" s="1932"/>
      <c r="O198" s="1931"/>
    </row>
    <row r="199" spans="1:15" x14ac:dyDescent="0.25">
      <c r="A199" s="1921">
        <v>187</v>
      </c>
      <c r="B199" s="1946" t="s">
        <v>1135</v>
      </c>
      <c r="C199" s="1940">
        <v>41841</v>
      </c>
      <c r="D199" s="1937"/>
      <c r="E199" s="1948">
        <v>22526.2</v>
      </c>
      <c r="F199" s="1949" t="s">
        <v>1268</v>
      </c>
      <c r="G199" s="1926" t="s">
        <v>916</v>
      </c>
      <c r="H199" s="1935" t="s">
        <v>1254</v>
      </c>
      <c r="I199" s="1928"/>
      <c r="J199" s="1928"/>
      <c r="K199" s="1929"/>
      <c r="L199" s="1938"/>
      <c r="M199" s="1931"/>
      <c r="N199" s="1932"/>
      <c r="O199" s="1931"/>
    </row>
    <row r="200" spans="1:15" x14ac:dyDescent="0.25">
      <c r="A200" s="1921">
        <v>188</v>
      </c>
      <c r="B200" s="1922" t="s">
        <v>1269</v>
      </c>
      <c r="C200" s="1933">
        <v>41852</v>
      </c>
      <c r="D200" s="1937"/>
      <c r="E200" s="1947">
        <v>599535.52</v>
      </c>
      <c r="F200" s="1951" t="s">
        <v>1270</v>
      </c>
      <c r="G200" s="1926" t="s">
        <v>916</v>
      </c>
      <c r="H200" s="1951" t="s">
        <v>1271</v>
      </c>
      <c r="I200" s="1928"/>
      <c r="J200" s="1928"/>
      <c r="K200" s="1929"/>
      <c r="L200" s="1938"/>
      <c r="M200" s="1931"/>
      <c r="N200" s="1932"/>
      <c r="O200" s="1931"/>
    </row>
    <row r="201" spans="1:15" x14ac:dyDescent="0.25">
      <c r="A201" s="1921">
        <v>189</v>
      </c>
      <c r="B201" s="1922" t="s">
        <v>1272</v>
      </c>
      <c r="C201" s="1933">
        <v>41859</v>
      </c>
      <c r="D201" s="1937"/>
      <c r="E201" s="1947">
        <v>255118</v>
      </c>
      <c r="F201" s="1951" t="s">
        <v>1270</v>
      </c>
      <c r="G201" s="1926" t="s">
        <v>916</v>
      </c>
      <c r="H201" s="1951" t="s">
        <v>1271</v>
      </c>
      <c r="I201" s="1928"/>
      <c r="J201" s="1928"/>
      <c r="K201" s="1929"/>
      <c r="L201" s="1938"/>
      <c r="M201" s="1931"/>
      <c r="N201" s="1932"/>
      <c r="O201" s="1931"/>
    </row>
    <row r="202" spans="1:15" x14ac:dyDescent="0.25">
      <c r="A202" s="1921">
        <v>190</v>
      </c>
      <c r="B202" s="1922" t="s">
        <v>1273</v>
      </c>
      <c r="C202" s="1933">
        <v>41859</v>
      </c>
      <c r="D202" s="1937"/>
      <c r="E202" s="1947">
        <v>3000000</v>
      </c>
      <c r="F202" s="1951" t="s">
        <v>1270</v>
      </c>
      <c r="G202" s="1926" t="s">
        <v>916</v>
      </c>
      <c r="H202" s="1951" t="s">
        <v>1271</v>
      </c>
      <c r="I202" s="1928"/>
      <c r="J202" s="1928"/>
      <c r="K202" s="1929"/>
      <c r="L202" s="1938"/>
      <c r="M202" s="1931"/>
      <c r="N202" s="1932"/>
      <c r="O202" s="1931"/>
    </row>
    <row r="203" spans="1:15" x14ac:dyDescent="0.25">
      <c r="A203" s="1921">
        <v>191</v>
      </c>
      <c r="B203" s="1922" t="s">
        <v>1274</v>
      </c>
      <c r="C203" s="1933">
        <v>41866</v>
      </c>
      <c r="D203" s="1937"/>
      <c r="E203" s="1947">
        <v>214111.07</v>
      </c>
      <c r="F203" s="1951" t="s">
        <v>1270</v>
      </c>
      <c r="G203" s="1926" t="s">
        <v>916</v>
      </c>
      <c r="H203" s="1951" t="s">
        <v>1271</v>
      </c>
      <c r="I203" s="1928"/>
      <c r="J203" s="1928"/>
      <c r="K203" s="1929"/>
      <c r="L203" s="1938"/>
      <c r="M203" s="1931"/>
      <c r="N203" s="1932"/>
      <c r="O203" s="1931"/>
    </row>
    <row r="204" spans="1:15" x14ac:dyDescent="0.25">
      <c r="A204" s="1921">
        <v>192</v>
      </c>
      <c r="B204" s="1922" t="s">
        <v>1275</v>
      </c>
      <c r="C204" s="1933">
        <v>41873</v>
      </c>
      <c r="D204" s="1937"/>
      <c r="E204" s="1947">
        <v>283410.62</v>
      </c>
      <c r="F204" s="1951" t="s">
        <v>1270</v>
      </c>
      <c r="G204" s="1926" t="s">
        <v>916</v>
      </c>
      <c r="H204" s="1951" t="s">
        <v>1271</v>
      </c>
      <c r="I204" s="1928"/>
      <c r="J204" s="1928"/>
      <c r="K204" s="1929"/>
      <c r="L204" s="1938"/>
      <c r="M204" s="1931"/>
      <c r="N204" s="1932"/>
      <c r="O204" s="1931"/>
    </row>
    <row r="205" spans="1:15" x14ac:dyDescent="0.25">
      <c r="A205" s="1921">
        <v>193</v>
      </c>
      <c r="B205" s="1922" t="s">
        <v>1276</v>
      </c>
      <c r="C205" s="1933">
        <v>41880</v>
      </c>
      <c r="D205" s="1937"/>
      <c r="E205" s="1947">
        <v>198494</v>
      </c>
      <c r="F205" s="1951" t="s">
        <v>1270</v>
      </c>
      <c r="G205" s="1926" t="s">
        <v>916</v>
      </c>
      <c r="H205" s="1951" t="s">
        <v>1271</v>
      </c>
      <c r="I205" s="1928"/>
      <c r="J205" s="1928"/>
      <c r="K205" s="1929"/>
      <c r="L205" s="1938"/>
      <c r="M205" s="1931"/>
      <c r="N205" s="1932"/>
      <c r="O205" s="1931"/>
    </row>
    <row r="206" spans="1:15" x14ac:dyDescent="0.25">
      <c r="A206" s="1921">
        <v>194</v>
      </c>
      <c r="B206" s="1922" t="s">
        <v>1277</v>
      </c>
      <c r="C206" s="1933">
        <v>41891</v>
      </c>
      <c r="D206" s="1937"/>
      <c r="E206" s="1947">
        <v>66034</v>
      </c>
      <c r="F206" s="1951" t="s">
        <v>1270</v>
      </c>
      <c r="G206" s="1926" t="s">
        <v>916</v>
      </c>
      <c r="H206" s="1951" t="s">
        <v>1271</v>
      </c>
      <c r="I206" s="1928"/>
      <c r="J206" s="1928"/>
      <c r="K206" s="1929"/>
      <c r="L206" s="1938"/>
      <c r="M206" s="1931"/>
      <c r="N206" s="1932"/>
      <c r="O206" s="1931"/>
    </row>
    <row r="207" spans="1:15" x14ac:dyDescent="0.25">
      <c r="A207" s="1921">
        <v>195</v>
      </c>
      <c r="B207" s="1946" t="s">
        <v>1278</v>
      </c>
      <c r="C207" s="1940">
        <v>41950</v>
      </c>
      <c r="D207" s="1937"/>
      <c r="E207" s="1948">
        <v>45754.67</v>
      </c>
      <c r="F207" s="1927" t="s">
        <v>1279</v>
      </c>
      <c r="G207" s="1926" t="s">
        <v>916</v>
      </c>
      <c r="H207" s="1952" t="s">
        <v>1280</v>
      </c>
      <c r="I207" s="1928"/>
      <c r="J207" s="1928"/>
      <c r="K207" s="1929"/>
      <c r="L207" s="1938"/>
      <c r="M207" s="1931"/>
      <c r="N207" s="1932"/>
      <c r="O207" s="1931"/>
    </row>
    <row r="208" spans="1:15" x14ac:dyDescent="0.25">
      <c r="A208" s="1921">
        <v>196</v>
      </c>
      <c r="B208" s="1946" t="s">
        <v>1281</v>
      </c>
      <c r="C208" s="1940">
        <v>41957</v>
      </c>
      <c r="D208" s="1937"/>
      <c r="E208" s="1948">
        <v>76405</v>
      </c>
      <c r="F208" s="1927" t="s">
        <v>1282</v>
      </c>
      <c r="G208" s="1926" t="s">
        <v>916</v>
      </c>
      <c r="H208" s="1952" t="s">
        <v>1283</v>
      </c>
      <c r="I208" s="1928"/>
      <c r="J208" s="1928"/>
      <c r="K208" s="1929"/>
      <c r="L208" s="1938"/>
      <c r="M208" s="1931"/>
      <c r="N208" s="1932"/>
      <c r="O208" s="1931"/>
    </row>
    <row r="209" spans="1:15" x14ac:dyDescent="0.25">
      <c r="A209" s="1921">
        <v>197</v>
      </c>
      <c r="B209" s="1946" t="s">
        <v>1284</v>
      </c>
      <c r="C209" s="1940">
        <v>41961</v>
      </c>
      <c r="D209" s="1937"/>
      <c r="E209" s="1948">
        <v>953817.27</v>
      </c>
      <c r="F209" s="1949" t="s">
        <v>1250</v>
      </c>
      <c r="G209" s="1926" t="s">
        <v>916</v>
      </c>
      <c r="H209" s="1927" t="s">
        <v>1258</v>
      </c>
      <c r="I209" s="1928"/>
      <c r="J209" s="1928"/>
      <c r="K209" s="1929"/>
      <c r="L209" s="1938"/>
      <c r="M209" s="1931"/>
      <c r="N209" s="1932"/>
      <c r="O209" s="1931"/>
    </row>
    <row r="210" spans="1:15" x14ac:dyDescent="0.25">
      <c r="A210" s="1921">
        <v>198</v>
      </c>
      <c r="B210" s="1946" t="s">
        <v>1285</v>
      </c>
      <c r="C210" s="1940">
        <v>41969</v>
      </c>
      <c r="D210" s="1937"/>
      <c r="E210" s="1948">
        <v>83000</v>
      </c>
      <c r="F210" s="1950" t="s">
        <v>1286</v>
      </c>
      <c r="G210" s="1926" t="s">
        <v>916</v>
      </c>
      <c r="H210" s="1927" t="s">
        <v>1287</v>
      </c>
      <c r="I210" s="1928"/>
      <c r="J210" s="1928"/>
      <c r="K210" s="1929"/>
      <c r="L210" s="1938"/>
      <c r="M210" s="1931"/>
      <c r="N210" s="1932"/>
      <c r="O210" s="1931"/>
    </row>
    <row r="211" spans="1:15" x14ac:dyDescent="0.25">
      <c r="A211" s="1921">
        <v>199</v>
      </c>
      <c r="B211" s="1946" t="s">
        <v>1288</v>
      </c>
      <c r="C211" s="1940">
        <v>41970</v>
      </c>
      <c r="D211" s="1937"/>
      <c r="E211" s="1948">
        <v>1950000</v>
      </c>
      <c r="F211" s="1950" t="s">
        <v>1289</v>
      </c>
      <c r="G211" s="1926" t="s">
        <v>916</v>
      </c>
      <c r="H211" s="1950" t="s">
        <v>1290</v>
      </c>
      <c r="I211" s="1928"/>
      <c r="J211" s="1928"/>
      <c r="K211" s="1929"/>
      <c r="L211" s="1938"/>
      <c r="M211" s="1931"/>
      <c r="N211" s="1932"/>
      <c r="O211" s="1931"/>
    </row>
    <row r="212" spans="1:15" x14ac:dyDescent="0.25">
      <c r="A212" s="1921">
        <v>200</v>
      </c>
      <c r="B212" s="1922" t="s">
        <v>1291</v>
      </c>
      <c r="C212" s="1933">
        <v>41971</v>
      </c>
      <c r="D212" s="1937"/>
      <c r="E212" s="1947">
        <v>348100</v>
      </c>
      <c r="F212" s="1951" t="s">
        <v>1239</v>
      </c>
      <c r="G212" s="1926" t="s">
        <v>916</v>
      </c>
      <c r="H212" s="1926" t="s">
        <v>1292</v>
      </c>
      <c r="I212" s="1928"/>
      <c r="J212" s="1928"/>
      <c r="K212" s="1929"/>
      <c r="L212" s="1938"/>
      <c r="M212" s="1931"/>
      <c r="N212" s="1932"/>
      <c r="O212" s="1931"/>
    </row>
    <row r="213" spans="1:15" x14ac:dyDescent="0.25">
      <c r="A213" s="1921">
        <v>201</v>
      </c>
      <c r="B213" s="1946" t="s">
        <v>1293</v>
      </c>
      <c r="C213" s="1940">
        <v>41976</v>
      </c>
      <c r="D213" s="1937"/>
      <c r="E213" s="1947">
        <v>40857.5</v>
      </c>
      <c r="F213" s="1927" t="s">
        <v>1294</v>
      </c>
      <c r="G213" s="1926" t="s">
        <v>916</v>
      </c>
      <c r="H213" s="1927" t="s">
        <v>1197</v>
      </c>
      <c r="I213" s="1928"/>
      <c r="J213" s="1928"/>
      <c r="K213" s="1929"/>
      <c r="L213" s="1938"/>
      <c r="M213" s="1931"/>
      <c r="N213" s="1932"/>
      <c r="O213" s="1931"/>
    </row>
    <row r="214" spans="1:15" x14ac:dyDescent="0.25">
      <c r="A214" s="1921">
        <v>202</v>
      </c>
      <c r="B214" s="1946" t="s">
        <v>1285</v>
      </c>
      <c r="C214" s="1940">
        <v>41988</v>
      </c>
      <c r="D214" s="1937"/>
      <c r="E214" s="1948">
        <v>169330</v>
      </c>
      <c r="F214" s="1949" t="s">
        <v>1295</v>
      </c>
      <c r="G214" s="1926" t="s">
        <v>916</v>
      </c>
      <c r="H214" s="1927" t="s">
        <v>1296</v>
      </c>
      <c r="I214" s="1928"/>
      <c r="J214" s="1928"/>
      <c r="K214" s="1929"/>
      <c r="L214" s="1938"/>
      <c r="M214" s="1931"/>
      <c r="N214" s="1932"/>
      <c r="O214" s="1931"/>
    </row>
    <row r="215" spans="1:15" x14ac:dyDescent="0.25">
      <c r="A215" s="1921">
        <v>203</v>
      </c>
      <c r="B215" s="1946" t="s">
        <v>1297</v>
      </c>
      <c r="C215" s="1940">
        <v>41991</v>
      </c>
      <c r="D215" s="1937"/>
      <c r="E215" s="1947">
        <v>121200</v>
      </c>
      <c r="F215" s="1927" t="s">
        <v>1298</v>
      </c>
      <c r="G215" s="1926" t="s">
        <v>916</v>
      </c>
      <c r="H215" s="1927" t="s">
        <v>1299</v>
      </c>
      <c r="I215" s="1928"/>
      <c r="J215" s="1928"/>
      <c r="K215" s="1929"/>
      <c r="L215" s="1938"/>
      <c r="M215" s="1931"/>
      <c r="N215" s="1932"/>
      <c r="O215" s="1931"/>
    </row>
    <row r="216" spans="1:15" x14ac:dyDescent="0.25">
      <c r="A216" s="1921">
        <v>204</v>
      </c>
      <c r="B216" s="1946" t="s">
        <v>1300</v>
      </c>
      <c r="C216" s="1940">
        <v>41992</v>
      </c>
      <c r="D216" s="1937"/>
      <c r="E216" s="1948">
        <v>3319842</v>
      </c>
      <c r="F216" s="1950" t="s">
        <v>1301</v>
      </c>
      <c r="G216" s="1926" t="s">
        <v>916</v>
      </c>
      <c r="H216" s="1927" t="s">
        <v>1302</v>
      </c>
      <c r="I216" s="1928"/>
      <c r="J216" s="1928"/>
      <c r="K216" s="1929"/>
      <c r="L216" s="1938"/>
      <c r="M216" s="1931"/>
      <c r="N216" s="1932"/>
      <c r="O216" s="1931"/>
    </row>
    <row r="217" spans="1:15" x14ac:dyDescent="0.25">
      <c r="A217" s="1921">
        <v>205</v>
      </c>
      <c r="B217" s="1946" t="s">
        <v>1109</v>
      </c>
      <c r="C217" s="1933">
        <v>41993</v>
      </c>
      <c r="D217" s="1937"/>
      <c r="E217" s="1947">
        <v>223311.08</v>
      </c>
      <c r="F217" s="1926" t="s">
        <v>1303</v>
      </c>
      <c r="G217" s="1926" t="s">
        <v>916</v>
      </c>
      <c r="H217" s="1926" t="s">
        <v>1304</v>
      </c>
      <c r="I217" s="1928"/>
      <c r="J217" s="1928"/>
      <c r="K217" s="1929"/>
      <c r="L217" s="1938"/>
      <c r="M217" s="1931"/>
      <c r="N217" s="1932"/>
      <c r="O217" s="1931"/>
    </row>
    <row r="218" spans="1:15" x14ac:dyDescent="0.25">
      <c r="A218" s="1921">
        <v>206</v>
      </c>
      <c r="B218" s="1946" t="s">
        <v>1049</v>
      </c>
      <c r="C218" s="1933">
        <v>41994</v>
      </c>
      <c r="D218" s="1937"/>
      <c r="E218" s="1947">
        <v>17082</v>
      </c>
      <c r="F218" s="1934" t="s">
        <v>1305</v>
      </c>
      <c r="G218" s="1926" t="s">
        <v>916</v>
      </c>
      <c r="H218" s="1926" t="s">
        <v>1306</v>
      </c>
      <c r="I218" s="1928"/>
      <c r="J218" s="1928"/>
      <c r="K218" s="1929"/>
      <c r="L218" s="1938"/>
      <c r="M218" s="1931"/>
      <c r="N218" s="1932"/>
      <c r="O218" s="1931"/>
    </row>
    <row r="219" spans="1:15" x14ac:dyDescent="0.25">
      <c r="A219" s="1921">
        <v>207</v>
      </c>
      <c r="B219" s="1946" t="s">
        <v>1036</v>
      </c>
      <c r="C219" s="1933">
        <v>41995</v>
      </c>
      <c r="D219" s="1937"/>
      <c r="E219" s="1947">
        <v>82600</v>
      </c>
      <c r="F219" s="1926" t="s">
        <v>1307</v>
      </c>
      <c r="G219" s="1926" t="s">
        <v>916</v>
      </c>
      <c r="H219" s="1926" t="s">
        <v>1308</v>
      </c>
      <c r="I219" s="1928"/>
      <c r="J219" s="1928"/>
      <c r="K219" s="1929"/>
      <c r="L219" s="1938"/>
      <c r="M219" s="1931"/>
      <c r="N219" s="1932"/>
      <c r="O219" s="1931"/>
    </row>
    <row r="220" spans="1:15" x14ac:dyDescent="0.25">
      <c r="A220" s="1921">
        <v>208</v>
      </c>
      <c r="B220" s="1946" t="s">
        <v>1309</v>
      </c>
      <c r="C220" s="1933">
        <v>41996</v>
      </c>
      <c r="D220" s="1937"/>
      <c r="E220" s="1947">
        <v>28025</v>
      </c>
      <c r="F220" s="1926" t="s">
        <v>1310</v>
      </c>
      <c r="G220" s="1926" t="s">
        <v>916</v>
      </c>
      <c r="H220" s="1926" t="s">
        <v>1311</v>
      </c>
      <c r="I220" s="1928"/>
      <c r="J220" s="1928"/>
      <c r="K220" s="1929"/>
      <c r="L220" s="1938"/>
      <c r="M220" s="1931"/>
      <c r="N220" s="1932"/>
      <c r="O220" s="1931"/>
    </row>
    <row r="221" spans="1:15" x14ac:dyDescent="0.25">
      <c r="A221" s="1921">
        <v>209</v>
      </c>
      <c r="B221" s="1946" t="s">
        <v>1096</v>
      </c>
      <c r="C221" s="1940">
        <v>41996</v>
      </c>
      <c r="D221" s="1937"/>
      <c r="E221" s="1947">
        <v>54949.75</v>
      </c>
      <c r="F221" s="1927" t="s">
        <v>1312</v>
      </c>
      <c r="G221" s="1926" t="s">
        <v>916</v>
      </c>
      <c r="H221" s="1927" t="s">
        <v>1313</v>
      </c>
      <c r="I221" s="1928"/>
      <c r="J221" s="1928"/>
      <c r="K221" s="1929"/>
      <c r="L221" s="1938"/>
      <c r="M221" s="1931"/>
      <c r="N221" s="1932"/>
      <c r="O221" s="1931"/>
    </row>
    <row r="222" spans="1:15" x14ac:dyDescent="0.25">
      <c r="A222" s="1921">
        <v>210</v>
      </c>
      <c r="B222" s="1946" t="s">
        <v>1314</v>
      </c>
      <c r="C222" s="1940">
        <v>41814</v>
      </c>
      <c r="D222" s="1937"/>
      <c r="E222" s="1948">
        <v>7400</v>
      </c>
      <c r="F222" s="1927" t="s">
        <v>1214</v>
      </c>
      <c r="G222" s="1926" t="s">
        <v>916</v>
      </c>
      <c r="H222" s="1927" t="s">
        <v>1215</v>
      </c>
      <c r="I222" s="1928"/>
      <c r="J222" s="1928"/>
      <c r="K222" s="1929"/>
      <c r="L222" s="1938"/>
      <c r="M222" s="1931"/>
      <c r="N222" s="1932"/>
      <c r="O222" s="1931"/>
    </row>
    <row r="223" spans="1:15" x14ac:dyDescent="0.25">
      <c r="A223" s="1921">
        <v>211</v>
      </c>
      <c r="B223" s="1946" t="s">
        <v>1315</v>
      </c>
      <c r="C223" s="1940">
        <v>41814</v>
      </c>
      <c r="D223" s="1937"/>
      <c r="E223" s="1948">
        <v>7400</v>
      </c>
      <c r="F223" s="1927" t="s">
        <v>1214</v>
      </c>
      <c r="G223" s="1926" t="s">
        <v>916</v>
      </c>
      <c r="H223" s="1927" t="s">
        <v>1215</v>
      </c>
      <c r="I223" s="1928"/>
      <c r="J223" s="1928"/>
      <c r="K223" s="1929"/>
      <c r="L223" s="1938"/>
      <c r="M223" s="1931"/>
      <c r="N223" s="1932"/>
      <c r="O223" s="1931"/>
    </row>
    <row r="224" spans="1:15" x14ac:dyDescent="0.25">
      <c r="A224" s="1921">
        <v>212</v>
      </c>
      <c r="B224" s="1946" t="s">
        <v>1109</v>
      </c>
      <c r="C224" s="1940">
        <v>41999</v>
      </c>
      <c r="D224" s="1937"/>
      <c r="E224" s="1947">
        <v>330400</v>
      </c>
      <c r="F224" s="1927" t="s">
        <v>1316</v>
      </c>
      <c r="G224" s="1926" t="s">
        <v>916</v>
      </c>
      <c r="H224" s="1927" t="s">
        <v>1317</v>
      </c>
      <c r="I224" s="1928"/>
      <c r="J224" s="1928"/>
      <c r="K224" s="1929"/>
      <c r="L224" s="1938"/>
      <c r="M224" s="1931"/>
      <c r="N224" s="1932"/>
      <c r="O224" s="1931"/>
    </row>
    <row r="225" spans="1:15" x14ac:dyDescent="0.25">
      <c r="A225" s="1921">
        <v>213</v>
      </c>
      <c r="B225" s="1922" t="s">
        <v>1318</v>
      </c>
      <c r="C225" s="1940">
        <v>42014</v>
      </c>
      <c r="D225" s="1937"/>
      <c r="E225" s="1948">
        <v>2122820</v>
      </c>
      <c r="F225" s="1927" t="s">
        <v>1319</v>
      </c>
      <c r="G225" s="1926" t="s">
        <v>916</v>
      </c>
      <c r="H225" s="1927" t="s">
        <v>1320</v>
      </c>
      <c r="I225" s="1928"/>
      <c r="J225" s="1928"/>
      <c r="K225" s="1929"/>
      <c r="L225" s="1938"/>
      <c r="M225" s="1931"/>
      <c r="N225" s="1932"/>
      <c r="O225" s="1931"/>
    </row>
    <row r="226" spans="1:15" x14ac:dyDescent="0.25">
      <c r="A226" s="1921">
        <v>214</v>
      </c>
      <c r="B226" s="1946" t="s">
        <v>1100</v>
      </c>
      <c r="C226" s="1940">
        <v>42030</v>
      </c>
      <c r="D226" s="1937"/>
      <c r="E226" s="1948">
        <v>1857000</v>
      </c>
      <c r="F226" s="1949" t="s">
        <v>1321</v>
      </c>
      <c r="G226" s="1926" t="s">
        <v>916</v>
      </c>
      <c r="H226" s="1927" t="s">
        <v>1240</v>
      </c>
      <c r="I226" s="1928"/>
      <c r="J226" s="1928"/>
      <c r="K226" s="1929"/>
      <c r="L226" s="1938"/>
      <c r="M226" s="1931"/>
      <c r="N226" s="1932"/>
      <c r="O226" s="1931"/>
    </row>
    <row r="227" spans="1:15" x14ac:dyDescent="0.25">
      <c r="A227" s="1921">
        <v>215</v>
      </c>
      <c r="B227" s="1946" t="s">
        <v>1322</v>
      </c>
      <c r="C227" s="1940">
        <v>42045</v>
      </c>
      <c r="D227" s="1937"/>
      <c r="E227" s="1947">
        <v>892080</v>
      </c>
      <c r="F227" s="1927" t="s">
        <v>1294</v>
      </c>
      <c r="G227" s="1926" t="s">
        <v>916</v>
      </c>
      <c r="H227" s="1927" t="s">
        <v>1197</v>
      </c>
      <c r="I227" s="1928"/>
      <c r="J227" s="1928"/>
      <c r="K227" s="1929"/>
      <c r="L227" s="1938"/>
      <c r="M227" s="1931"/>
      <c r="N227" s="1932"/>
      <c r="O227" s="1931"/>
    </row>
    <row r="228" spans="1:15" x14ac:dyDescent="0.25">
      <c r="A228" s="1921">
        <v>216</v>
      </c>
      <c r="B228" s="1946" t="s">
        <v>1113</v>
      </c>
      <c r="C228" s="1940">
        <v>42059</v>
      </c>
      <c r="D228" s="1937"/>
      <c r="E228" s="1947">
        <v>90778.29</v>
      </c>
      <c r="F228" s="1927" t="s">
        <v>1323</v>
      </c>
      <c r="G228" s="1926" t="s">
        <v>916</v>
      </c>
      <c r="H228" s="1927" t="s">
        <v>1324</v>
      </c>
      <c r="I228" s="1928"/>
      <c r="J228" s="1928"/>
      <c r="K228" s="1929"/>
      <c r="L228" s="1938"/>
      <c r="M228" s="1931"/>
      <c r="N228" s="1932"/>
      <c r="O228" s="1931"/>
    </row>
    <row r="229" spans="1:15" x14ac:dyDescent="0.25">
      <c r="A229" s="1921">
        <v>217</v>
      </c>
      <c r="B229" s="1946" t="s">
        <v>1325</v>
      </c>
      <c r="C229" s="1940">
        <v>42069</v>
      </c>
      <c r="D229" s="1937"/>
      <c r="E229" s="1947">
        <v>53544</v>
      </c>
      <c r="F229" s="1927" t="s">
        <v>1326</v>
      </c>
      <c r="G229" s="1926" t="s">
        <v>916</v>
      </c>
      <c r="H229" s="1935" t="s">
        <v>1327</v>
      </c>
      <c r="I229" s="1928"/>
      <c r="J229" s="1928"/>
      <c r="K229" s="1929"/>
      <c r="L229" s="1938"/>
      <c r="M229" s="1931"/>
      <c r="N229" s="1932"/>
      <c r="O229" s="1931"/>
    </row>
    <row r="230" spans="1:15" x14ac:dyDescent="0.25">
      <c r="A230" s="1921">
        <v>218</v>
      </c>
      <c r="B230" s="1946" t="s">
        <v>1328</v>
      </c>
      <c r="C230" s="1940">
        <v>42081</v>
      </c>
      <c r="D230" s="1937"/>
      <c r="E230" s="1948">
        <v>162250</v>
      </c>
      <c r="F230" s="1927" t="s">
        <v>1294</v>
      </c>
      <c r="G230" s="1926" t="s">
        <v>916</v>
      </c>
      <c r="H230" s="1927" t="s">
        <v>1197</v>
      </c>
      <c r="I230" s="1928"/>
      <c r="J230" s="1928"/>
      <c r="K230" s="1929"/>
      <c r="L230" s="1938"/>
      <c r="M230" s="1931"/>
      <c r="N230" s="1932"/>
      <c r="O230" s="1931"/>
    </row>
    <row r="231" spans="1:15" x14ac:dyDescent="0.25">
      <c r="A231" s="1921">
        <v>219</v>
      </c>
      <c r="B231" s="1946" t="s">
        <v>1084</v>
      </c>
      <c r="C231" s="1940">
        <v>42081</v>
      </c>
      <c r="D231" s="1937"/>
      <c r="E231" s="1947">
        <v>76228</v>
      </c>
      <c r="F231" s="1927" t="s">
        <v>1329</v>
      </c>
      <c r="G231" s="1926" t="s">
        <v>916</v>
      </c>
      <c r="H231" s="1927" t="s">
        <v>1330</v>
      </c>
      <c r="I231" s="1928"/>
      <c r="J231" s="1928"/>
      <c r="K231" s="1929"/>
      <c r="L231" s="1938"/>
      <c r="M231" s="1931"/>
      <c r="N231" s="1932"/>
      <c r="O231" s="1931"/>
    </row>
    <row r="232" spans="1:15" x14ac:dyDescent="0.25">
      <c r="A232" s="1921">
        <v>220</v>
      </c>
      <c r="B232" s="1922" t="s">
        <v>1331</v>
      </c>
      <c r="C232" s="1940">
        <v>42091</v>
      </c>
      <c r="D232" s="1937"/>
      <c r="E232" s="1948">
        <v>127933.24</v>
      </c>
      <c r="F232" s="1927" t="s">
        <v>1332</v>
      </c>
      <c r="G232" s="1926" t="s">
        <v>916</v>
      </c>
      <c r="H232" s="1927" t="s">
        <v>1333</v>
      </c>
      <c r="I232" s="1928"/>
      <c r="J232" s="1928"/>
      <c r="K232" s="1929"/>
      <c r="L232" s="1938"/>
      <c r="M232" s="1931"/>
      <c r="N232" s="1932"/>
      <c r="O232" s="1931"/>
    </row>
    <row r="233" spans="1:15" x14ac:dyDescent="0.25">
      <c r="A233" s="1921">
        <v>221</v>
      </c>
      <c r="B233" s="1946" t="s">
        <v>1334</v>
      </c>
      <c r="C233" s="1940">
        <v>42100</v>
      </c>
      <c r="D233" s="1937"/>
      <c r="E233" s="1947">
        <v>11407.88</v>
      </c>
      <c r="F233" s="1927" t="s">
        <v>1335</v>
      </c>
      <c r="G233" s="1926" t="s">
        <v>916</v>
      </c>
      <c r="H233" s="1927" t="s">
        <v>1336</v>
      </c>
      <c r="I233" s="1928"/>
      <c r="J233" s="1928"/>
      <c r="K233" s="1929"/>
      <c r="L233" s="1938"/>
      <c r="M233" s="1931"/>
      <c r="N233" s="1932"/>
      <c r="O233" s="1931"/>
    </row>
    <row r="234" spans="1:15" x14ac:dyDescent="0.25">
      <c r="A234" s="1921">
        <v>222</v>
      </c>
      <c r="B234" s="1922" t="s">
        <v>1337</v>
      </c>
      <c r="C234" s="1933">
        <v>42109</v>
      </c>
      <c r="D234" s="1937"/>
      <c r="E234" s="1947">
        <v>8817.7999999999993</v>
      </c>
      <c r="F234" s="1926" t="s">
        <v>1338</v>
      </c>
      <c r="G234" s="1926" t="s">
        <v>916</v>
      </c>
      <c r="H234" s="1926"/>
      <c r="I234" s="1928"/>
      <c r="J234" s="1928"/>
      <c r="K234" s="1929"/>
      <c r="L234" s="1938"/>
      <c r="M234" s="1931"/>
      <c r="N234" s="1932"/>
      <c r="O234" s="1931"/>
    </row>
    <row r="235" spans="1:15" x14ac:dyDescent="0.25">
      <c r="A235" s="1921">
        <v>223</v>
      </c>
      <c r="B235" s="1946" t="s">
        <v>1339</v>
      </c>
      <c r="C235" s="1940">
        <v>42109</v>
      </c>
      <c r="D235" s="1937"/>
      <c r="E235" s="1947">
        <v>272391.2</v>
      </c>
      <c r="F235" s="1927" t="s">
        <v>1340</v>
      </c>
      <c r="G235" s="1926" t="s">
        <v>916</v>
      </c>
      <c r="H235" s="1935" t="s">
        <v>1341</v>
      </c>
      <c r="I235" s="1928"/>
      <c r="J235" s="1928"/>
      <c r="K235" s="1929"/>
      <c r="L235" s="1938"/>
      <c r="M235" s="1931"/>
      <c r="N235" s="1932"/>
      <c r="O235" s="1931"/>
    </row>
    <row r="236" spans="1:15" x14ac:dyDescent="0.25">
      <c r="A236" s="1921">
        <v>224</v>
      </c>
      <c r="B236" s="1946" t="s">
        <v>1342</v>
      </c>
      <c r="C236" s="1940">
        <v>42110</v>
      </c>
      <c r="D236" s="1937"/>
      <c r="E236" s="1947">
        <v>29736</v>
      </c>
      <c r="F236" s="1927" t="s">
        <v>1340</v>
      </c>
      <c r="G236" s="1926" t="s">
        <v>916</v>
      </c>
      <c r="H236" s="1927" t="s">
        <v>1343</v>
      </c>
      <c r="I236" s="1928"/>
      <c r="J236" s="1928"/>
      <c r="K236" s="1929"/>
      <c r="L236" s="1938"/>
      <c r="M236" s="1931"/>
      <c r="N236" s="1932"/>
      <c r="O236" s="1931"/>
    </row>
    <row r="237" spans="1:15" x14ac:dyDescent="0.25">
      <c r="A237" s="1921">
        <v>225</v>
      </c>
      <c r="B237" s="1946" t="s">
        <v>1344</v>
      </c>
      <c r="C237" s="1940">
        <v>42118</v>
      </c>
      <c r="D237" s="1937"/>
      <c r="E237" s="1947">
        <v>14573</v>
      </c>
      <c r="F237" s="1927" t="s">
        <v>1345</v>
      </c>
      <c r="G237" s="1926" t="s">
        <v>916</v>
      </c>
      <c r="H237" s="1927" t="s">
        <v>1346</v>
      </c>
      <c r="I237" s="1928"/>
      <c r="J237" s="1928"/>
      <c r="K237" s="1929"/>
      <c r="L237" s="1938"/>
      <c r="M237" s="1931"/>
      <c r="N237" s="1932"/>
      <c r="O237" s="1931"/>
    </row>
    <row r="238" spans="1:15" x14ac:dyDescent="0.25">
      <c r="A238" s="1921">
        <v>226</v>
      </c>
      <c r="B238" s="1946" t="s">
        <v>1347</v>
      </c>
      <c r="C238" s="1940">
        <v>42103</v>
      </c>
      <c r="D238" s="1937"/>
      <c r="E238" s="1948">
        <v>205271.62</v>
      </c>
      <c r="F238" s="1927" t="s">
        <v>1348</v>
      </c>
      <c r="G238" s="1926" t="s">
        <v>916</v>
      </c>
      <c r="H238" s="1927" t="s">
        <v>1349</v>
      </c>
      <c r="I238" s="1928"/>
      <c r="J238" s="1928"/>
      <c r="K238" s="1929"/>
      <c r="L238" s="1938"/>
      <c r="M238" s="1931"/>
      <c r="N238" s="1932"/>
      <c r="O238" s="1931"/>
    </row>
    <row r="239" spans="1:15" x14ac:dyDescent="0.25">
      <c r="A239" s="1921">
        <v>227</v>
      </c>
      <c r="B239" s="1946" t="s">
        <v>1350</v>
      </c>
      <c r="C239" s="1940">
        <v>42129</v>
      </c>
      <c r="D239" s="1937"/>
      <c r="E239" s="1947">
        <v>1239117.83</v>
      </c>
      <c r="F239" s="1927" t="s">
        <v>1351</v>
      </c>
      <c r="G239" s="1926" t="s">
        <v>916</v>
      </c>
      <c r="H239" s="1935" t="s">
        <v>1352</v>
      </c>
      <c r="I239" s="1928"/>
      <c r="J239" s="1928"/>
      <c r="K239" s="1929"/>
      <c r="L239" s="1938"/>
      <c r="M239" s="1931"/>
      <c r="N239" s="1932"/>
      <c r="O239" s="1931"/>
    </row>
    <row r="240" spans="1:15" x14ac:dyDescent="0.25">
      <c r="A240" s="1921">
        <v>228</v>
      </c>
      <c r="B240" s="1946" t="s">
        <v>1353</v>
      </c>
      <c r="C240" s="1940">
        <v>42138</v>
      </c>
      <c r="D240" s="1937"/>
      <c r="E240" s="1947">
        <v>1161167.05</v>
      </c>
      <c r="F240" s="1927" t="s">
        <v>1354</v>
      </c>
      <c r="G240" s="1926" t="s">
        <v>916</v>
      </c>
      <c r="H240" s="1927" t="s">
        <v>1355</v>
      </c>
      <c r="I240" s="1928"/>
      <c r="J240" s="1928"/>
      <c r="K240" s="1929"/>
      <c r="L240" s="1938"/>
      <c r="M240" s="1931"/>
      <c r="N240" s="1932"/>
      <c r="O240" s="1931"/>
    </row>
    <row r="241" spans="1:15" x14ac:dyDescent="0.25">
      <c r="A241" s="1921">
        <v>229</v>
      </c>
      <c r="B241" s="1946" t="s">
        <v>1356</v>
      </c>
      <c r="C241" s="1940">
        <v>42144</v>
      </c>
      <c r="D241" s="1937"/>
      <c r="E241" s="1947">
        <v>49512.800000000003</v>
      </c>
      <c r="F241" s="1927" t="s">
        <v>1357</v>
      </c>
      <c r="G241" s="1926" t="s">
        <v>916</v>
      </c>
      <c r="H241" s="1935" t="s">
        <v>1358</v>
      </c>
      <c r="I241" s="1928"/>
      <c r="J241" s="1928"/>
      <c r="K241" s="1929"/>
      <c r="L241" s="1938"/>
      <c r="M241" s="1931"/>
      <c r="N241" s="1932"/>
      <c r="O241" s="1931"/>
    </row>
    <row r="242" spans="1:15" x14ac:dyDescent="0.25">
      <c r="A242" s="1921">
        <v>230</v>
      </c>
      <c r="B242" s="1946" t="s">
        <v>1359</v>
      </c>
      <c r="C242" s="1940">
        <v>42149</v>
      </c>
      <c r="D242" s="1937"/>
      <c r="E242" s="1947">
        <v>102321.93</v>
      </c>
      <c r="F242" s="1927" t="s">
        <v>1360</v>
      </c>
      <c r="G242" s="1926" t="s">
        <v>916</v>
      </c>
      <c r="H242" s="1927" t="s">
        <v>1361</v>
      </c>
      <c r="I242" s="1928"/>
      <c r="J242" s="1928"/>
      <c r="K242" s="1929"/>
      <c r="L242" s="1938"/>
      <c r="M242" s="1931"/>
      <c r="N242" s="1932"/>
      <c r="O242" s="1931"/>
    </row>
    <row r="243" spans="1:15" x14ac:dyDescent="0.25">
      <c r="A243" s="1921">
        <v>231</v>
      </c>
      <c r="B243" s="1946" t="s">
        <v>1362</v>
      </c>
      <c r="C243" s="1940">
        <v>42153</v>
      </c>
      <c r="D243" s="1937"/>
      <c r="E243" s="1947">
        <v>58282.559999999998</v>
      </c>
      <c r="F243" s="1927" t="s">
        <v>1363</v>
      </c>
      <c r="G243" s="1926" t="s">
        <v>916</v>
      </c>
      <c r="H243" s="1927" t="s">
        <v>1364</v>
      </c>
      <c r="I243" s="1928"/>
      <c r="J243" s="1928"/>
      <c r="K243" s="1929"/>
      <c r="L243" s="1938"/>
      <c r="M243" s="1931"/>
      <c r="N243" s="1932"/>
      <c r="O243" s="1931"/>
    </row>
    <row r="244" spans="1:15" x14ac:dyDescent="0.25">
      <c r="A244" s="1921">
        <v>232</v>
      </c>
      <c r="B244" s="1946" t="s">
        <v>1365</v>
      </c>
      <c r="C244" s="1940">
        <v>42153</v>
      </c>
      <c r="D244" s="1937"/>
      <c r="E244" s="1947">
        <v>157194.88</v>
      </c>
      <c r="F244" s="1927" t="s">
        <v>1366</v>
      </c>
      <c r="G244" s="1926" t="s">
        <v>916</v>
      </c>
      <c r="H244" s="1927" t="s">
        <v>1367</v>
      </c>
      <c r="I244" s="1928"/>
      <c r="J244" s="1928"/>
      <c r="K244" s="1929"/>
      <c r="L244" s="1938"/>
      <c r="M244" s="1931"/>
      <c r="N244" s="1932"/>
      <c r="O244" s="1931"/>
    </row>
    <row r="245" spans="1:15" x14ac:dyDescent="0.25">
      <c r="A245" s="1921">
        <v>233</v>
      </c>
      <c r="B245" s="1946" t="s">
        <v>1033</v>
      </c>
      <c r="C245" s="1940">
        <v>42156</v>
      </c>
      <c r="D245" s="1937"/>
      <c r="E245" s="1948">
        <v>1666443.2</v>
      </c>
      <c r="F245" s="1927" t="s">
        <v>1368</v>
      </c>
      <c r="G245" s="1926" t="s">
        <v>916</v>
      </c>
      <c r="H245" s="1927" t="s">
        <v>1369</v>
      </c>
      <c r="I245" s="1928"/>
      <c r="J245" s="1928"/>
      <c r="K245" s="1929"/>
      <c r="L245" s="1938"/>
      <c r="M245" s="1931"/>
      <c r="N245" s="1932"/>
      <c r="O245" s="1931"/>
    </row>
    <row r="246" spans="1:15" x14ac:dyDescent="0.25">
      <c r="A246" s="1921">
        <v>234</v>
      </c>
      <c r="B246" s="1922" t="s">
        <v>1370</v>
      </c>
      <c r="C246" s="1940">
        <v>42164</v>
      </c>
      <c r="D246" s="1937"/>
      <c r="E246" s="1948">
        <v>398035.48</v>
      </c>
      <c r="F246" s="1927" t="s">
        <v>1363</v>
      </c>
      <c r="G246" s="1926" t="s">
        <v>916</v>
      </c>
      <c r="H246" s="1935" t="s">
        <v>1371</v>
      </c>
      <c r="I246" s="1928"/>
      <c r="J246" s="1928"/>
      <c r="K246" s="1929"/>
      <c r="L246" s="1938"/>
      <c r="M246" s="1931"/>
      <c r="N246" s="1932"/>
      <c r="O246" s="1931"/>
    </row>
    <row r="247" spans="1:15" x14ac:dyDescent="0.25">
      <c r="A247" s="1921">
        <v>235</v>
      </c>
      <c r="B247" s="1922" t="s">
        <v>1372</v>
      </c>
      <c r="C247" s="1940">
        <v>42178</v>
      </c>
      <c r="D247" s="1937"/>
      <c r="E247" s="1948">
        <v>166498</v>
      </c>
      <c r="F247" s="1935" t="s">
        <v>1373</v>
      </c>
      <c r="G247" s="1926" t="s">
        <v>916</v>
      </c>
      <c r="H247" s="1927" t="s">
        <v>1374</v>
      </c>
      <c r="I247" s="1928"/>
      <c r="J247" s="1928"/>
      <c r="K247" s="1929"/>
      <c r="L247" s="1938"/>
      <c r="M247" s="1931"/>
      <c r="N247" s="1932"/>
      <c r="O247" s="1931"/>
    </row>
    <row r="248" spans="1:15" x14ac:dyDescent="0.25">
      <c r="A248" s="1921">
        <v>236</v>
      </c>
      <c r="B248" s="1922" t="s">
        <v>1375</v>
      </c>
      <c r="C248" s="1940">
        <v>42178</v>
      </c>
      <c r="D248" s="1937"/>
      <c r="E248" s="1948">
        <v>158946</v>
      </c>
      <c r="F248" s="1935" t="s">
        <v>1373</v>
      </c>
      <c r="G248" s="1926" t="s">
        <v>916</v>
      </c>
      <c r="H248" s="1927" t="s">
        <v>1374</v>
      </c>
      <c r="I248" s="1928"/>
      <c r="J248" s="1928"/>
      <c r="K248" s="1929"/>
      <c r="L248" s="1938"/>
      <c r="M248" s="1931"/>
      <c r="N248" s="1932"/>
      <c r="O248" s="1931"/>
    </row>
    <row r="249" spans="1:15" x14ac:dyDescent="0.25">
      <c r="A249" s="1921">
        <v>237</v>
      </c>
      <c r="B249" s="1922" t="s">
        <v>1376</v>
      </c>
      <c r="C249" s="1940">
        <v>42178</v>
      </c>
      <c r="D249" s="1937"/>
      <c r="E249" s="1948">
        <v>68139.100000000006</v>
      </c>
      <c r="F249" s="1935" t="s">
        <v>1373</v>
      </c>
      <c r="G249" s="1926" t="s">
        <v>916</v>
      </c>
      <c r="H249" s="1927" t="s">
        <v>1374</v>
      </c>
      <c r="I249" s="1928"/>
      <c r="J249" s="1928"/>
      <c r="K249" s="1929"/>
      <c r="L249" s="1938"/>
      <c r="M249" s="1931"/>
      <c r="N249" s="1932"/>
      <c r="O249" s="1931"/>
    </row>
    <row r="250" spans="1:15" x14ac:dyDescent="0.25">
      <c r="A250" s="1921">
        <v>238</v>
      </c>
      <c r="B250" s="1922" t="s">
        <v>1377</v>
      </c>
      <c r="C250" s="1940">
        <v>42185</v>
      </c>
      <c r="D250" s="1937"/>
      <c r="E250" s="1948">
        <v>164256</v>
      </c>
      <c r="F250" s="1935" t="s">
        <v>1373</v>
      </c>
      <c r="G250" s="1926" t="s">
        <v>916</v>
      </c>
      <c r="H250" s="1927" t="s">
        <v>1374</v>
      </c>
      <c r="I250" s="1928"/>
      <c r="J250" s="1928"/>
      <c r="K250" s="1929"/>
      <c r="L250" s="1938"/>
      <c r="M250" s="1931"/>
      <c r="N250" s="1932"/>
      <c r="O250" s="1931"/>
    </row>
    <row r="251" spans="1:15" x14ac:dyDescent="0.25">
      <c r="A251" s="1921">
        <v>239</v>
      </c>
      <c r="B251" s="1922" t="s">
        <v>1378</v>
      </c>
      <c r="C251" s="1940">
        <v>42187</v>
      </c>
      <c r="D251" s="1937"/>
      <c r="E251" s="1948">
        <v>32509</v>
      </c>
      <c r="F251" s="1927" t="s">
        <v>1379</v>
      </c>
      <c r="G251" s="1926" t="s">
        <v>916</v>
      </c>
      <c r="H251" s="1927" t="s">
        <v>1374</v>
      </c>
      <c r="I251" s="1928"/>
      <c r="J251" s="1928"/>
      <c r="K251" s="1929"/>
      <c r="L251" s="1938"/>
      <c r="M251" s="1931"/>
      <c r="N251" s="1932"/>
      <c r="O251" s="1931"/>
    </row>
    <row r="252" spans="1:15" x14ac:dyDescent="0.25">
      <c r="A252" s="1921">
        <v>240</v>
      </c>
      <c r="B252" s="1946" t="s">
        <v>1380</v>
      </c>
      <c r="C252" s="1940">
        <v>42187</v>
      </c>
      <c r="D252" s="1937"/>
      <c r="E252" s="1948">
        <v>2273050.67</v>
      </c>
      <c r="F252" s="1927" t="s">
        <v>1381</v>
      </c>
      <c r="G252" s="1926" t="s">
        <v>916</v>
      </c>
      <c r="H252" s="1927" t="s">
        <v>1382</v>
      </c>
      <c r="I252" s="1928"/>
      <c r="J252" s="1928"/>
      <c r="K252" s="1929"/>
      <c r="L252" s="1938"/>
      <c r="M252" s="1931"/>
      <c r="N252" s="1932"/>
      <c r="O252" s="1931"/>
    </row>
    <row r="253" spans="1:15" x14ac:dyDescent="0.25">
      <c r="A253" s="1921">
        <v>241</v>
      </c>
      <c r="B253" s="1922" t="s">
        <v>1383</v>
      </c>
      <c r="C253" s="1940">
        <v>42188</v>
      </c>
      <c r="D253" s="1937"/>
      <c r="E253" s="1948">
        <v>88500</v>
      </c>
      <c r="F253" s="1927" t="s">
        <v>1294</v>
      </c>
      <c r="G253" s="1926" t="s">
        <v>916</v>
      </c>
      <c r="H253" s="1927" t="s">
        <v>1374</v>
      </c>
      <c r="I253" s="1928"/>
      <c r="J253" s="1928"/>
      <c r="K253" s="1929"/>
      <c r="L253" s="1938"/>
      <c r="M253" s="1931"/>
      <c r="N253" s="1932"/>
      <c r="O253" s="1931"/>
    </row>
    <row r="254" spans="1:15" x14ac:dyDescent="0.25">
      <c r="A254" s="1921">
        <v>242</v>
      </c>
      <c r="B254" s="1922" t="s">
        <v>1384</v>
      </c>
      <c r="C254" s="1940">
        <v>42188</v>
      </c>
      <c r="D254" s="1937"/>
      <c r="E254" s="1948">
        <v>88500</v>
      </c>
      <c r="F254" s="1927" t="s">
        <v>1294</v>
      </c>
      <c r="G254" s="1926" t="s">
        <v>916</v>
      </c>
      <c r="H254" s="1927" t="s">
        <v>1374</v>
      </c>
      <c r="I254" s="1928"/>
      <c r="J254" s="1928"/>
      <c r="K254" s="1929"/>
      <c r="L254" s="1938"/>
      <c r="M254" s="1931"/>
      <c r="N254" s="1932"/>
      <c r="O254" s="1931"/>
    </row>
    <row r="255" spans="1:15" x14ac:dyDescent="0.25">
      <c r="A255" s="1921">
        <v>243</v>
      </c>
      <c r="B255" s="1946" t="s">
        <v>1385</v>
      </c>
      <c r="C255" s="1940">
        <v>42188</v>
      </c>
      <c r="D255" s="1937"/>
      <c r="E255" s="1948">
        <v>14750</v>
      </c>
      <c r="F255" s="1927" t="s">
        <v>1386</v>
      </c>
      <c r="G255" s="1926" t="s">
        <v>916</v>
      </c>
      <c r="H255" s="1927" t="s">
        <v>1387</v>
      </c>
      <c r="I255" s="1928"/>
      <c r="J255" s="1928"/>
      <c r="K255" s="1929"/>
      <c r="L255" s="1938"/>
      <c r="M255" s="1931"/>
      <c r="N255" s="1932"/>
      <c r="O255" s="1931"/>
    </row>
    <row r="256" spans="1:15" x14ac:dyDescent="0.25">
      <c r="A256" s="1921">
        <v>244</v>
      </c>
      <c r="B256" s="1946" t="s">
        <v>1388</v>
      </c>
      <c r="C256" s="1940">
        <v>42199</v>
      </c>
      <c r="D256" s="1937"/>
      <c r="E256" s="1948">
        <v>11154</v>
      </c>
      <c r="F256" s="1927" t="s">
        <v>1357</v>
      </c>
      <c r="G256" s="1926" t="s">
        <v>916</v>
      </c>
      <c r="H256" s="1935" t="s">
        <v>1358</v>
      </c>
      <c r="I256" s="1928"/>
      <c r="J256" s="1928"/>
      <c r="K256" s="1929"/>
      <c r="L256" s="1938"/>
      <c r="M256" s="1931"/>
      <c r="N256" s="1932"/>
      <c r="O256" s="1931"/>
    </row>
    <row r="257" spans="1:15" x14ac:dyDescent="0.25">
      <c r="A257" s="1921">
        <v>245</v>
      </c>
      <c r="B257" s="1946" t="s">
        <v>1389</v>
      </c>
      <c r="C257" s="1940">
        <v>42199</v>
      </c>
      <c r="D257" s="1937"/>
      <c r="E257" s="1948">
        <v>96099.199999999997</v>
      </c>
      <c r="F257" s="1927" t="s">
        <v>1357</v>
      </c>
      <c r="G257" s="1926" t="s">
        <v>916</v>
      </c>
      <c r="H257" s="1935" t="s">
        <v>1358</v>
      </c>
      <c r="I257" s="1928"/>
      <c r="J257" s="1928"/>
      <c r="K257" s="1929"/>
      <c r="L257" s="1938"/>
      <c r="M257" s="1931"/>
      <c r="N257" s="1932"/>
      <c r="O257" s="1931"/>
    </row>
    <row r="258" spans="1:15" x14ac:dyDescent="0.25">
      <c r="A258" s="1921">
        <v>246</v>
      </c>
      <c r="B258" s="1946" t="s">
        <v>1390</v>
      </c>
      <c r="C258" s="1940">
        <v>42215</v>
      </c>
      <c r="D258" s="1937"/>
      <c r="E258" s="1948">
        <v>198983.4</v>
      </c>
      <c r="F258" s="1927" t="s">
        <v>1357</v>
      </c>
      <c r="G258" s="1926" t="s">
        <v>916</v>
      </c>
      <c r="H258" s="1935" t="s">
        <v>1358</v>
      </c>
      <c r="I258" s="1928"/>
      <c r="J258" s="1928"/>
      <c r="K258" s="1929"/>
      <c r="L258" s="1938"/>
      <c r="M258" s="1931"/>
      <c r="N258" s="1932"/>
      <c r="O258" s="1931"/>
    </row>
    <row r="259" spans="1:15" x14ac:dyDescent="0.25">
      <c r="A259" s="1921">
        <v>247</v>
      </c>
      <c r="B259" s="1946" t="s">
        <v>1391</v>
      </c>
      <c r="C259" s="1940">
        <v>42215</v>
      </c>
      <c r="D259" s="1937"/>
      <c r="E259" s="1948">
        <v>50150</v>
      </c>
      <c r="F259" s="1927" t="s">
        <v>1294</v>
      </c>
      <c r="G259" s="1926" t="s">
        <v>916</v>
      </c>
      <c r="H259" s="1935" t="s">
        <v>1358</v>
      </c>
      <c r="I259" s="1928"/>
      <c r="J259" s="1928"/>
      <c r="K259" s="1929"/>
      <c r="L259" s="1938"/>
      <c r="M259" s="1931"/>
      <c r="N259" s="1932"/>
      <c r="O259" s="1931"/>
    </row>
    <row r="260" spans="1:15" x14ac:dyDescent="0.25">
      <c r="A260" s="1921">
        <v>248</v>
      </c>
      <c r="B260" s="1946" t="s">
        <v>1392</v>
      </c>
      <c r="C260" s="1940">
        <v>42215</v>
      </c>
      <c r="D260" s="1937"/>
      <c r="E260" s="1948">
        <v>76700</v>
      </c>
      <c r="F260" s="1927" t="s">
        <v>1294</v>
      </c>
      <c r="G260" s="1926" t="s">
        <v>916</v>
      </c>
      <c r="H260" s="1935" t="s">
        <v>1358</v>
      </c>
      <c r="I260" s="1928"/>
      <c r="J260" s="1928"/>
      <c r="K260" s="1929"/>
      <c r="L260" s="1938"/>
      <c r="M260" s="1931"/>
      <c r="N260" s="1932"/>
      <c r="O260" s="1931"/>
    </row>
    <row r="261" spans="1:15" x14ac:dyDescent="0.25">
      <c r="A261" s="1921">
        <v>249</v>
      </c>
      <c r="B261" s="1946" t="s">
        <v>1393</v>
      </c>
      <c r="C261" s="1940">
        <v>42215</v>
      </c>
      <c r="D261" s="1937"/>
      <c r="E261" s="1948">
        <v>15576</v>
      </c>
      <c r="F261" s="1927" t="s">
        <v>1294</v>
      </c>
      <c r="G261" s="1926" t="s">
        <v>916</v>
      </c>
      <c r="H261" s="1935" t="s">
        <v>1358</v>
      </c>
      <c r="I261" s="1928"/>
      <c r="J261" s="1928"/>
      <c r="K261" s="1929"/>
      <c r="L261" s="1938"/>
      <c r="M261" s="1931"/>
      <c r="N261" s="1932"/>
      <c r="O261" s="1931"/>
    </row>
    <row r="262" spans="1:15" x14ac:dyDescent="0.25">
      <c r="A262" s="1921">
        <v>250</v>
      </c>
      <c r="B262" s="1946" t="s">
        <v>1394</v>
      </c>
      <c r="C262" s="1940">
        <v>42215</v>
      </c>
      <c r="D262" s="1937"/>
      <c r="E262" s="1948">
        <v>62000</v>
      </c>
      <c r="F262" s="1927" t="s">
        <v>1294</v>
      </c>
      <c r="G262" s="1926" t="s">
        <v>916</v>
      </c>
      <c r="H262" s="1935" t="s">
        <v>1358</v>
      </c>
      <c r="I262" s="1928"/>
      <c r="J262" s="1928"/>
      <c r="K262" s="1929"/>
      <c r="L262" s="1938"/>
      <c r="M262" s="1931"/>
      <c r="N262" s="1932"/>
      <c r="O262" s="1931"/>
    </row>
    <row r="263" spans="1:15" x14ac:dyDescent="0.25">
      <c r="A263" s="1921">
        <v>251</v>
      </c>
      <c r="B263" s="1946" t="s">
        <v>1395</v>
      </c>
      <c r="C263" s="1940">
        <v>42215</v>
      </c>
      <c r="D263" s="1937"/>
      <c r="E263" s="1948">
        <v>43660</v>
      </c>
      <c r="F263" s="1927" t="s">
        <v>1294</v>
      </c>
      <c r="G263" s="1926" t="s">
        <v>916</v>
      </c>
      <c r="H263" s="1935" t="s">
        <v>1358</v>
      </c>
      <c r="I263" s="1928"/>
      <c r="J263" s="1928"/>
      <c r="K263" s="1929"/>
      <c r="L263" s="1938"/>
      <c r="M263" s="1931"/>
      <c r="N263" s="1932"/>
      <c r="O263" s="1931"/>
    </row>
    <row r="264" spans="1:15" x14ac:dyDescent="0.25">
      <c r="A264" s="1921">
        <v>252</v>
      </c>
      <c r="B264" s="1922" t="s">
        <v>1396</v>
      </c>
      <c r="C264" s="1933">
        <v>42215</v>
      </c>
      <c r="D264" s="1937"/>
      <c r="E264" s="1947">
        <v>53808</v>
      </c>
      <c r="F264" s="1926" t="s">
        <v>1294</v>
      </c>
      <c r="G264" s="1926" t="s">
        <v>916</v>
      </c>
      <c r="H264" s="1934" t="s">
        <v>1358</v>
      </c>
      <c r="I264" s="1928"/>
      <c r="J264" s="1928"/>
      <c r="K264" s="1929"/>
      <c r="L264" s="1938"/>
      <c r="M264" s="1931"/>
      <c r="N264" s="1932"/>
      <c r="O264" s="1931"/>
    </row>
    <row r="265" spans="1:15" x14ac:dyDescent="0.25">
      <c r="A265" s="1921">
        <v>253</v>
      </c>
      <c r="B265" s="1946" t="s">
        <v>1397</v>
      </c>
      <c r="C265" s="1940">
        <v>42215</v>
      </c>
      <c r="D265" s="1937"/>
      <c r="E265" s="1948">
        <v>194110</v>
      </c>
      <c r="F265" s="1935" t="s">
        <v>1373</v>
      </c>
      <c r="G265" s="1926" t="s">
        <v>916</v>
      </c>
      <c r="H265" s="1927" t="s">
        <v>1374</v>
      </c>
      <c r="I265" s="1928"/>
      <c r="J265" s="1928"/>
      <c r="K265" s="1929"/>
      <c r="L265" s="1938"/>
      <c r="M265" s="1931"/>
      <c r="N265" s="1932"/>
      <c r="O265" s="1931"/>
    </row>
    <row r="266" spans="1:15" x14ac:dyDescent="0.25">
      <c r="A266" s="1921">
        <v>254</v>
      </c>
      <c r="B266" s="1922" t="s">
        <v>1398</v>
      </c>
      <c r="C266" s="1940">
        <v>42219</v>
      </c>
      <c r="D266" s="1937"/>
      <c r="E266" s="1948">
        <v>186440</v>
      </c>
      <c r="F266" s="1935" t="s">
        <v>1373</v>
      </c>
      <c r="G266" s="1926" t="s">
        <v>916</v>
      </c>
      <c r="H266" s="1927" t="s">
        <v>1374</v>
      </c>
      <c r="I266" s="1928"/>
      <c r="J266" s="1928"/>
      <c r="K266" s="1929"/>
      <c r="L266" s="1938"/>
      <c r="M266" s="1931"/>
      <c r="N266" s="1932"/>
      <c r="O266" s="1931"/>
    </row>
    <row r="267" spans="1:15" x14ac:dyDescent="0.25">
      <c r="A267" s="1921">
        <v>255</v>
      </c>
      <c r="B267" s="1946" t="s">
        <v>1084</v>
      </c>
      <c r="C267" s="1940">
        <v>42226</v>
      </c>
      <c r="D267" s="1937"/>
      <c r="E267" s="1948">
        <v>755200</v>
      </c>
      <c r="F267" s="1927" t="s">
        <v>1399</v>
      </c>
      <c r="G267" s="1926" t="s">
        <v>916</v>
      </c>
      <c r="H267" s="1927" t="s">
        <v>1400</v>
      </c>
      <c r="I267" s="1928"/>
      <c r="J267" s="1928"/>
      <c r="K267" s="1929"/>
      <c r="L267" s="1938"/>
      <c r="M267" s="1931"/>
      <c r="N267" s="1932"/>
      <c r="O267" s="1931"/>
    </row>
    <row r="268" spans="1:15" x14ac:dyDescent="0.25">
      <c r="A268" s="1921">
        <v>256</v>
      </c>
      <c r="B268" s="1946" t="s">
        <v>1401</v>
      </c>
      <c r="C268" s="1940">
        <v>42286</v>
      </c>
      <c r="D268" s="1937"/>
      <c r="E268" s="1948">
        <v>37689.199999999997</v>
      </c>
      <c r="F268" s="1935" t="s">
        <v>1402</v>
      </c>
      <c r="G268" s="1926" t="s">
        <v>916</v>
      </c>
      <c r="H268" s="1935" t="s">
        <v>1403</v>
      </c>
      <c r="I268" s="1928"/>
      <c r="J268" s="1928"/>
      <c r="K268" s="1929"/>
      <c r="L268" s="1938"/>
      <c r="M268" s="1931"/>
      <c r="N268" s="1932"/>
      <c r="O268" s="1931"/>
    </row>
    <row r="269" spans="1:15" s="164" customFormat="1" x14ac:dyDescent="0.25">
      <c r="A269" s="1921">
        <v>257</v>
      </c>
      <c r="B269" s="1922">
        <v>1170</v>
      </c>
      <c r="C269" s="1933">
        <v>42408</v>
      </c>
      <c r="D269" s="1953"/>
      <c r="E269" s="1947">
        <v>675900</v>
      </c>
      <c r="F269" s="1934" t="s">
        <v>1404</v>
      </c>
      <c r="G269" s="1926" t="s">
        <v>916</v>
      </c>
      <c r="H269" s="1926" t="s">
        <v>1405</v>
      </c>
      <c r="I269" s="1925"/>
      <c r="J269" s="1954"/>
      <c r="K269" s="1955"/>
      <c r="L269" s="1956"/>
      <c r="M269" s="1957"/>
      <c r="N269" s="1934"/>
      <c r="O269" s="1957"/>
    </row>
    <row r="270" spans="1:15" s="164" customFormat="1" x14ac:dyDescent="0.25">
      <c r="A270" s="1921">
        <v>258</v>
      </c>
      <c r="B270" s="1922">
        <v>3242</v>
      </c>
      <c r="C270" s="1933">
        <v>42429</v>
      </c>
      <c r="D270" s="1953"/>
      <c r="E270" s="1947">
        <v>3050000</v>
      </c>
      <c r="F270" s="1934" t="s">
        <v>1406</v>
      </c>
      <c r="G270" s="1926" t="s">
        <v>916</v>
      </c>
      <c r="H270" s="1926" t="s">
        <v>1407</v>
      </c>
      <c r="I270" s="1925"/>
      <c r="J270" s="1954"/>
      <c r="K270" s="1955"/>
      <c r="L270" s="1956"/>
      <c r="M270" s="1957"/>
      <c r="N270" s="1934"/>
      <c r="O270" s="1957"/>
    </row>
    <row r="271" spans="1:15" x14ac:dyDescent="0.25">
      <c r="A271" s="1921">
        <v>259</v>
      </c>
      <c r="B271" s="1958" t="s">
        <v>1408</v>
      </c>
      <c r="C271" s="1940">
        <v>43210</v>
      </c>
      <c r="D271" s="1937"/>
      <c r="E271" s="1945">
        <v>16581.75</v>
      </c>
      <c r="F271" s="1927" t="s">
        <v>1409</v>
      </c>
      <c r="G271" s="1926" t="s">
        <v>916</v>
      </c>
      <c r="H271" s="1927" t="s">
        <v>1410</v>
      </c>
      <c r="I271" s="1928"/>
      <c r="J271" s="1928"/>
      <c r="K271" s="1929"/>
      <c r="L271" s="1938"/>
      <c r="M271" s="1931"/>
      <c r="N271" s="1932"/>
      <c r="O271" s="1931"/>
    </row>
    <row r="272" spans="1:15" x14ac:dyDescent="0.25">
      <c r="A272" s="1921">
        <v>260</v>
      </c>
      <c r="B272" s="1958" t="s">
        <v>1411</v>
      </c>
      <c r="C272" s="1940">
        <v>43216</v>
      </c>
      <c r="D272" s="1937"/>
      <c r="E272" s="1945">
        <v>54978.22</v>
      </c>
      <c r="F272" s="1927" t="s">
        <v>1409</v>
      </c>
      <c r="G272" s="1926" t="s">
        <v>916</v>
      </c>
      <c r="H272" s="1927" t="s">
        <v>1410</v>
      </c>
      <c r="I272" s="1928"/>
      <c r="J272" s="1928"/>
      <c r="K272" s="1929"/>
      <c r="L272" s="1938"/>
      <c r="M272" s="1931"/>
      <c r="N272" s="1932"/>
      <c r="O272" s="1931"/>
    </row>
    <row r="273" spans="1:15" x14ac:dyDescent="0.25">
      <c r="A273" s="1921">
        <v>261</v>
      </c>
      <c r="B273" s="1922" t="s">
        <v>1412</v>
      </c>
      <c r="C273" s="1933">
        <v>43685</v>
      </c>
      <c r="D273" s="1937"/>
      <c r="E273" s="1925">
        <v>342</v>
      </c>
      <c r="F273" s="1926" t="s">
        <v>1413</v>
      </c>
      <c r="G273" s="1926" t="s">
        <v>916</v>
      </c>
      <c r="H273" s="1934" t="s">
        <v>1414</v>
      </c>
      <c r="I273" s="1928"/>
      <c r="J273" s="1928"/>
      <c r="K273" s="1929"/>
      <c r="L273" s="1938"/>
      <c r="M273" s="1931"/>
      <c r="N273" s="1932"/>
      <c r="O273" s="1931"/>
    </row>
    <row r="274" spans="1:15" x14ac:dyDescent="0.25">
      <c r="A274" s="1921">
        <v>262</v>
      </c>
      <c r="B274" s="1946" t="s">
        <v>1415</v>
      </c>
      <c r="C274" s="1940">
        <v>43712</v>
      </c>
      <c r="D274" s="1937"/>
      <c r="E274" s="1925">
        <v>342</v>
      </c>
      <c r="F274" s="1927" t="s">
        <v>1413</v>
      </c>
      <c r="G274" s="1926" t="s">
        <v>916</v>
      </c>
      <c r="H274" s="1935" t="s">
        <v>1416</v>
      </c>
      <c r="I274" s="1928"/>
      <c r="J274" s="1928"/>
      <c r="K274" s="1929"/>
      <c r="L274" s="1938"/>
      <c r="M274" s="1931"/>
      <c r="N274" s="1932"/>
      <c r="O274" s="1931"/>
    </row>
    <row r="275" spans="1:15" x14ac:dyDescent="0.25">
      <c r="A275" s="1921">
        <v>263</v>
      </c>
      <c r="B275" s="1946" t="s">
        <v>1417</v>
      </c>
      <c r="C275" s="1940">
        <v>43742</v>
      </c>
      <c r="D275" s="1937"/>
      <c r="E275" s="1945">
        <v>342</v>
      </c>
      <c r="F275" s="1927" t="s">
        <v>1413</v>
      </c>
      <c r="G275" s="1926" t="s">
        <v>916</v>
      </c>
      <c r="H275" s="1935" t="s">
        <v>1418</v>
      </c>
      <c r="I275" s="1928"/>
      <c r="J275" s="1928"/>
      <c r="K275" s="1929"/>
      <c r="L275" s="1938"/>
      <c r="M275" s="1931"/>
      <c r="N275" s="1932"/>
      <c r="O275" s="1931"/>
    </row>
    <row r="276" spans="1:15" x14ac:dyDescent="0.25">
      <c r="A276" s="1921">
        <v>264</v>
      </c>
      <c r="B276" s="1946" t="s">
        <v>1419</v>
      </c>
      <c r="C276" s="1959">
        <v>43770</v>
      </c>
      <c r="D276" s="1937"/>
      <c r="E276" s="1945">
        <v>1000</v>
      </c>
      <c r="F276" s="1927" t="s">
        <v>1420</v>
      </c>
      <c r="G276" s="1926" t="s">
        <v>916</v>
      </c>
      <c r="H276" s="1935" t="s">
        <v>1421</v>
      </c>
      <c r="I276" s="1928"/>
      <c r="J276" s="1928"/>
      <c r="K276" s="1929"/>
      <c r="L276" s="1938"/>
      <c r="M276" s="1931"/>
      <c r="N276" s="1932"/>
      <c r="O276" s="1931"/>
    </row>
    <row r="277" spans="1:15" x14ac:dyDescent="0.25">
      <c r="A277" s="1921">
        <v>265</v>
      </c>
      <c r="B277" s="1946" t="s">
        <v>1422</v>
      </c>
      <c r="C277" s="1940">
        <v>43775</v>
      </c>
      <c r="D277" s="1937"/>
      <c r="E277" s="1945">
        <v>342</v>
      </c>
      <c r="F277" s="1927" t="s">
        <v>1413</v>
      </c>
      <c r="G277" s="1926" t="s">
        <v>916</v>
      </c>
      <c r="H277" s="1935" t="s">
        <v>1423</v>
      </c>
      <c r="I277" s="1928"/>
      <c r="J277" s="1928"/>
      <c r="K277" s="1929"/>
      <c r="L277" s="1938"/>
      <c r="M277" s="1931"/>
      <c r="N277" s="1932"/>
      <c r="O277" s="1931"/>
    </row>
    <row r="278" spans="1:15" x14ac:dyDescent="0.25">
      <c r="A278" s="1921">
        <v>266</v>
      </c>
      <c r="B278" s="1946" t="s">
        <v>1424</v>
      </c>
      <c r="C278" s="1959">
        <v>43801</v>
      </c>
      <c r="D278" s="1937"/>
      <c r="E278" s="1945">
        <v>1000</v>
      </c>
      <c r="F278" s="1927" t="s">
        <v>1420</v>
      </c>
      <c r="G278" s="1926" t="s">
        <v>916</v>
      </c>
      <c r="H278" s="1935" t="s">
        <v>1425</v>
      </c>
      <c r="I278" s="1928"/>
      <c r="J278" s="1928"/>
      <c r="K278" s="1929"/>
      <c r="L278" s="1938"/>
      <c r="M278" s="1931"/>
      <c r="N278" s="1932"/>
      <c r="O278" s="1931"/>
    </row>
    <row r="279" spans="1:15" ht="21.95" customHeight="1" x14ac:dyDescent="0.25">
      <c r="A279" s="1921">
        <v>267</v>
      </c>
      <c r="B279" s="1960" t="s">
        <v>1426</v>
      </c>
      <c r="C279" s="1961">
        <v>43769</v>
      </c>
      <c r="D279" s="1937"/>
      <c r="E279" s="1962">
        <v>800000</v>
      </c>
      <c r="F279" s="1963" t="s">
        <v>1427</v>
      </c>
      <c r="G279" s="1954" t="s">
        <v>916</v>
      </c>
      <c r="H279" s="1964" t="s">
        <v>1428</v>
      </c>
      <c r="I279" s="1928"/>
      <c r="J279" s="1928"/>
      <c r="K279" s="1929"/>
      <c r="L279" s="1938"/>
      <c r="M279" s="1931"/>
      <c r="N279" s="1932"/>
      <c r="O279" s="1931"/>
    </row>
    <row r="280" spans="1:15" x14ac:dyDescent="0.25">
      <c r="A280" s="1921">
        <v>268</v>
      </c>
      <c r="B280" s="1922" t="s">
        <v>1429</v>
      </c>
      <c r="C280" s="1933">
        <v>43831</v>
      </c>
      <c r="D280" s="1937"/>
      <c r="E280" s="1925">
        <v>660</v>
      </c>
      <c r="F280" s="1926" t="s">
        <v>1430</v>
      </c>
      <c r="G280" s="1926" t="s">
        <v>916</v>
      </c>
      <c r="H280" s="1934" t="s">
        <v>1431</v>
      </c>
      <c r="I280" s="1928"/>
      <c r="J280" s="1928"/>
      <c r="K280" s="1929"/>
      <c r="L280" s="1938"/>
      <c r="M280" s="1931"/>
      <c r="N280" s="1932"/>
      <c r="O280" s="1931"/>
    </row>
    <row r="281" spans="1:15" x14ac:dyDescent="0.25">
      <c r="A281" s="1921">
        <v>269</v>
      </c>
      <c r="B281" s="1922" t="s">
        <v>1432</v>
      </c>
      <c r="C281" s="1965">
        <v>43833</v>
      </c>
      <c r="D281" s="1937"/>
      <c r="E281" s="1925">
        <v>1000</v>
      </c>
      <c r="F281" s="1926" t="s">
        <v>1420</v>
      </c>
      <c r="G281" s="1926" t="s">
        <v>916</v>
      </c>
      <c r="H281" s="1934" t="s">
        <v>1433</v>
      </c>
      <c r="I281" s="1928"/>
      <c r="J281" s="1928"/>
      <c r="K281" s="1929"/>
      <c r="L281" s="1938"/>
      <c r="M281" s="1931"/>
      <c r="N281" s="1932"/>
      <c r="O281" s="1931"/>
    </row>
    <row r="282" spans="1:15" x14ac:dyDescent="0.25">
      <c r="A282" s="1921">
        <v>270</v>
      </c>
      <c r="B282" s="1922" t="s">
        <v>1434</v>
      </c>
      <c r="C282" s="1965">
        <v>43864</v>
      </c>
      <c r="D282" s="1937"/>
      <c r="E282" s="1925">
        <v>1000</v>
      </c>
      <c r="F282" s="1926" t="s">
        <v>1420</v>
      </c>
      <c r="G282" s="1926" t="s">
        <v>916</v>
      </c>
      <c r="H282" s="1934" t="s">
        <v>1435</v>
      </c>
      <c r="I282" s="1928"/>
      <c r="J282" s="1928"/>
      <c r="K282" s="1929"/>
      <c r="L282" s="1938"/>
      <c r="M282" s="1931"/>
      <c r="N282" s="1932"/>
      <c r="O282" s="1931"/>
    </row>
    <row r="283" spans="1:15" x14ac:dyDescent="0.25">
      <c r="A283" s="1921">
        <v>271</v>
      </c>
      <c r="B283" s="1922" t="s">
        <v>1436</v>
      </c>
      <c r="C283" s="1933">
        <v>44005</v>
      </c>
      <c r="D283" s="1937"/>
      <c r="E283" s="1925">
        <v>906788.65</v>
      </c>
      <c r="F283" s="1934" t="s">
        <v>1437</v>
      </c>
      <c r="G283" s="1926" t="s">
        <v>916</v>
      </c>
      <c r="H283" s="1934" t="s">
        <v>1438</v>
      </c>
      <c r="I283" s="1928"/>
      <c r="J283" s="1928"/>
      <c r="K283" s="1929"/>
      <c r="L283" s="1938"/>
      <c r="M283" s="1931"/>
      <c r="N283" s="1932"/>
      <c r="O283" s="1931"/>
    </row>
    <row r="284" spans="1:15" x14ac:dyDescent="0.25">
      <c r="A284" s="1921">
        <v>272</v>
      </c>
      <c r="B284" s="1946" t="s">
        <v>1439</v>
      </c>
      <c r="C284" s="1940">
        <v>44261</v>
      </c>
      <c r="D284" s="1937"/>
      <c r="E284" s="1945">
        <v>900</v>
      </c>
      <c r="F284" s="1966" t="s">
        <v>1440</v>
      </c>
      <c r="G284" s="1926" t="s">
        <v>916</v>
      </c>
      <c r="H284" s="1935" t="s">
        <v>1441</v>
      </c>
      <c r="I284" s="1945"/>
      <c r="J284" s="1928"/>
      <c r="K284" s="1929"/>
      <c r="L284" s="1938"/>
      <c r="M284" s="1931"/>
      <c r="N284" s="1932"/>
      <c r="O284" s="1931"/>
    </row>
    <row r="285" spans="1:15" x14ac:dyDescent="0.25">
      <c r="A285" s="1921">
        <v>273</v>
      </c>
      <c r="B285" s="1946" t="s">
        <v>1442</v>
      </c>
      <c r="C285" s="1940">
        <v>44261</v>
      </c>
      <c r="D285" s="1937"/>
      <c r="E285" s="1945">
        <v>1750</v>
      </c>
      <c r="F285" s="1966" t="s">
        <v>1440</v>
      </c>
      <c r="G285" s="1926" t="s">
        <v>916</v>
      </c>
      <c r="H285" s="1935" t="s">
        <v>1441</v>
      </c>
      <c r="I285" s="1945"/>
      <c r="J285" s="1928"/>
      <c r="K285" s="1929"/>
      <c r="L285" s="1938"/>
      <c r="M285" s="1931"/>
      <c r="N285" s="1932"/>
      <c r="O285" s="1931"/>
    </row>
    <row r="286" spans="1:15" x14ac:dyDescent="0.25">
      <c r="A286" s="1921">
        <v>274</v>
      </c>
      <c r="B286" s="1946" t="s">
        <v>1443</v>
      </c>
      <c r="C286" s="1940">
        <v>44261</v>
      </c>
      <c r="D286" s="1937"/>
      <c r="E286" s="1945">
        <v>845</v>
      </c>
      <c r="F286" s="1966" t="s">
        <v>1440</v>
      </c>
      <c r="G286" s="1926" t="s">
        <v>916</v>
      </c>
      <c r="H286" s="1966" t="s">
        <v>1444</v>
      </c>
      <c r="I286" s="1945"/>
      <c r="J286" s="1928"/>
      <c r="K286" s="1929"/>
      <c r="L286" s="1938"/>
      <c r="M286" s="1931"/>
      <c r="N286" s="1932"/>
      <c r="O286" s="1931"/>
    </row>
    <row r="287" spans="1:15" x14ac:dyDescent="0.25">
      <c r="A287" s="1921">
        <v>275</v>
      </c>
      <c r="B287" s="1946" t="s">
        <v>1445</v>
      </c>
      <c r="C287" s="1940">
        <v>44384</v>
      </c>
      <c r="D287" s="1937"/>
      <c r="E287" s="1945">
        <v>2010</v>
      </c>
      <c r="F287" s="1927" t="s">
        <v>1440</v>
      </c>
      <c r="G287" s="1926" t="s">
        <v>916</v>
      </c>
      <c r="H287" s="1935" t="s">
        <v>1446</v>
      </c>
      <c r="I287" s="1945"/>
      <c r="J287" s="1928"/>
      <c r="K287" s="1929"/>
      <c r="L287" s="1938"/>
      <c r="M287" s="1931"/>
      <c r="N287" s="1932"/>
      <c r="O287" s="1931"/>
    </row>
    <row r="288" spans="1:15" x14ac:dyDescent="0.25">
      <c r="A288" s="1921">
        <v>276</v>
      </c>
      <c r="B288" s="1946" t="s">
        <v>1447</v>
      </c>
      <c r="C288" s="1940">
        <v>44384</v>
      </c>
      <c r="D288" s="1937"/>
      <c r="E288" s="1945">
        <v>900</v>
      </c>
      <c r="F288" s="1927" t="s">
        <v>1440</v>
      </c>
      <c r="G288" s="1926" t="s">
        <v>916</v>
      </c>
      <c r="H288" s="1935" t="s">
        <v>1446</v>
      </c>
      <c r="I288" s="1945"/>
      <c r="J288" s="1928"/>
      <c r="K288" s="1929"/>
      <c r="L288" s="1938"/>
      <c r="M288" s="1931"/>
      <c r="N288" s="1932"/>
      <c r="O288" s="1931"/>
    </row>
    <row r="289" spans="1:15" x14ac:dyDescent="0.25">
      <c r="A289" s="1921">
        <v>277</v>
      </c>
      <c r="B289" s="1946" t="s">
        <v>1448</v>
      </c>
      <c r="C289" s="1940">
        <v>44384</v>
      </c>
      <c r="D289" s="1937"/>
      <c r="E289" s="1945">
        <v>845</v>
      </c>
      <c r="F289" s="1927" t="s">
        <v>1440</v>
      </c>
      <c r="G289" s="1926" t="s">
        <v>916</v>
      </c>
      <c r="H289" s="1927" t="s">
        <v>1449</v>
      </c>
      <c r="I289" s="1945"/>
      <c r="J289" s="1928"/>
      <c r="K289" s="1929"/>
      <c r="L289" s="1938"/>
      <c r="M289" s="1931"/>
      <c r="N289" s="1932"/>
      <c r="O289" s="1931"/>
    </row>
    <row r="290" spans="1:15" x14ac:dyDescent="0.25">
      <c r="A290" s="1921">
        <v>278</v>
      </c>
      <c r="B290" s="1946" t="s">
        <v>1450</v>
      </c>
      <c r="C290" s="1940">
        <v>44414</v>
      </c>
      <c r="D290" s="1937"/>
      <c r="E290" s="1945">
        <v>2250</v>
      </c>
      <c r="F290" s="1927" t="s">
        <v>1440</v>
      </c>
      <c r="G290" s="1926" t="s">
        <v>916</v>
      </c>
      <c r="H290" s="1935" t="s">
        <v>1451</v>
      </c>
      <c r="I290" s="1945"/>
      <c r="J290" s="1928"/>
      <c r="K290" s="1929"/>
      <c r="L290" s="1938"/>
      <c r="M290" s="1931"/>
      <c r="N290" s="1932"/>
      <c r="O290" s="1931"/>
    </row>
    <row r="291" spans="1:15" x14ac:dyDescent="0.25">
      <c r="A291" s="1921">
        <v>279</v>
      </c>
      <c r="B291" s="1946" t="s">
        <v>1452</v>
      </c>
      <c r="C291" s="1940">
        <v>44414</v>
      </c>
      <c r="D291" s="1937"/>
      <c r="E291" s="1945">
        <v>900</v>
      </c>
      <c r="F291" s="1927" t="s">
        <v>1440</v>
      </c>
      <c r="G291" s="1926" t="s">
        <v>916</v>
      </c>
      <c r="H291" s="1935" t="s">
        <v>1451</v>
      </c>
      <c r="I291" s="1945"/>
      <c r="J291" s="1928"/>
      <c r="K291" s="1929"/>
      <c r="L291" s="1938"/>
      <c r="M291" s="1931"/>
      <c r="N291" s="1932"/>
      <c r="O291" s="1931"/>
    </row>
    <row r="292" spans="1:15" x14ac:dyDescent="0.25">
      <c r="A292" s="1921">
        <v>280</v>
      </c>
      <c r="B292" s="1946" t="s">
        <v>1453</v>
      </c>
      <c r="C292" s="1940">
        <v>44414</v>
      </c>
      <c r="D292" s="1937"/>
      <c r="E292" s="1945">
        <v>845</v>
      </c>
      <c r="F292" s="1927" t="s">
        <v>1440</v>
      </c>
      <c r="G292" s="1926" t="s">
        <v>916</v>
      </c>
      <c r="H292" s="1927" t="s">
        <v>1454</v>
      </c>
      <c r="I292" s="1945"/>
      <c r="J292" s="1928"/>
      <c r="K292" s="1929"/>
      <c r="L292" s="1938"/>
      <c r="M292" s="1931"/>
      <c r="N292" s="1932"/>
      <c r="O292" s="1931"/>
    </row>
    <row r="293" spans="1:15" x14ac:dyDescent="0.25">
      <c r="A293" s="1921">
        <v>281</v>
      </c>
      <c r="B293" s="1946" t="s">
        <v>1455</v>
      </c>
      <c r="C293" s="1940">
        <v>44446</v>
      </c>
      <c r="D293" s="1937"/>
      <c r="E293" s="1945">
        <v>2210</v>
      </c>
      <c r="F293" s="1927" t="s">
        <v>1440</v>
      </c>
      <c r="G293" s="1926" t="s">
        <v>916</v>
      </c>
      <c r="H293" s="1935" t="s">
        <v>1456</v>
      </c>
      <c r="I293" s="1945"/>
      <c r="J293" s="1928"/>
      <c r="K293" s="1929"/>
      <c r="L293" s="1938"/>
      <c r="M293" s="1931"/>
      <c r="N293" s="1932"/>
      <c r="O293" s="1931"/>
    </row>
    <row r="294" spans="1:15" x14ac:dyDescent="0.25">
      <c r="A294" s="1921">
        <v>282</v>
      </c>
      <c r="B294" s="1946" t="s">
        <v>1457</v>
      </c>
      <c r="C294" s="1940">
        <v>44446</v>
      </c>
      <c r="D294" s="1937"/>
      <c r="E294" s="1945">
        <v>900</v>
      </c>
      <c r="F294" s="1927" t="s">
        <v>1440</v>
      </c>
      <c r="G294" s="1926" t="s">
        <v>916</v>
      </c>
      <c r="H294" s="1935" t="s">
        <v>1456</v>
      </c>
      <c r="I294" s="1945"/>
      <c r="J294" s="1928"/>
      <c r="K294" s="1929"/>
      <c r="L294" s="1938"/>
      <c r="M294" s="1931"/>
      <c r="N294" s="1932"/>
      <c r="O294" s="1931"/>
    </row>
    <row r="295" spans="1:15" x14ac:dyDescent="0.25">
      <c r="A295" s="1921">
        <v>283</v>
      </c>
      <c r="B295" s="1946" t="s">
        <v>1458</v>
      </c>
      <c r="C295" s="1940">
        <v>44446</v>
      </c>
      <c r="D295" s="1937"/>
      <c r="E295" s="1945">
        <v>845</v>
      </c>
      <c r="F295" s="1927" t="s">
        <v>1440</v>
      </c>
      <c r="G295" s="1926" t="s">
        <v>916</v>
      </c>
      <c r="H295" s="1935" t="s">
        <v>1459</v>
      </c>
      <c r="I295" s="1945"/>
      <c r="J295" s="1928"/>
      <c r="K295" s="1929"/>
      <c r="L295" s="1938"/>
      <c r="M295" s="1931"/>
      <c r="N295" s="1932"/>
      <c r="O295" s="1931"/>
    </row>
    <row r="296" spans="1:15" x14ac:dyDescent="0.25">
      <c r="A296" s="1921">
        <v>284</v>
      </c>
      <c r="B296" s="1946" t="s">
        <v>1460</v>
      </c>
      <c r="C296" s="1959">
        <v>44451</v>
      </c>
      <c r="D296" s="1937"/>
      <c r="E296" s="1945">
        <v>3249</v>
      </c>
      <c r="F296" s="1927" t="s">
        <v>1461</v>
      </c>
      <c r="G296" s="1926" t="s">
        <v>916</v>
      </c>
      <c r="H296" s="1935" t="s">
        <v>1462</v>
      </c>
      <c r="I296" s="1945"/>
      <c r="J296" s="1928"/>
      <c r="K296" s="1929"/>
      <c r="L296" s="1938"/>
      <c r="M296" s="1931"/>
      <c r="N296" s="1932"/>
      <c r="O296" s="1931"/>
    </row>
    <row r="297" spans="1:15" x14ac:dyDescent="0.25">
      <c r="A297" s="1921">
        <v>285</v>
      </c>
      <c r="B297" s="1946" t="s">
        <v>1463</v>
      </c>
      <c r="C297" s="1959">
        <v>44475</v>
      </c>
      <c r="D297" s="1937"/>
      <c r="E297" s="1945">
        <v>1690</v>
      </c>
      <c r="F297" s="1927" t="s">
        <v>1464</v>
      </c>
      <c r="G297" s="1926" t="s">
        <v>916</v>
      </c>
      <c r="H297" s="1935" t="s">
        <v>1465</v>
      </c>
      <c r="I297" s="1945"/>
      <c r="J297" s="1928"/>
      <c r="K297" s="1929"/>
      <c r="L297" s="1938"/>
      <c r="M297" s="1931"/>
      <c r="N297" s="1932"/>
      <c r="O297" s="1931"/>
    </row>
    <row r="298" spans="1:15" x14ac:dyDescent="0.25">
      <c r="A298" s="1921">
        <v>286</v>
      </c>
      <c r="B298" s="1946" t="s">
        <v>1466</v>
      </c>
      <c r="C298" s="1940">
        <v>44477</v>
      </c>
      <c r="D298" s="1937"/>
      <c r="E298" s="1945">
        <v>2412</v>
      </c>
      <c r="F298" s="1927" t="s">
        <v>1440</v>
      </c>
      <c r="G298" s="1926" t="s">
        <v>916</v>
      </c>
      <c r="H298" s="1935" t="s">
        <v>1467</v>
      </c>
      <c r="I298" s="1945"/>
      <c r="J298" s="1928"/>
      <c r="K298" s="1929"/>
      <c r="L298" s="1938"/>
      <c r="M298" s="1931"/>
      <c r="N298" s="1932"/>
      <c r="O298" s="1931"/>
    </row>
    <row r="299" spans="1:15" x14ac:dyDescent="0.25">
      <c r="A299" s="1921">
        <v>287</v>
      </c>
      <c r="B299" s="1946" t="s">
        <v>1468</v>
      </c>
      <c r="C299" s="1940">
        <v>44477</v>
      </c>
      <c r="D299" s="1937"/>
      <c r="E299" s="1945">
        <v>900</v>
      </c>
      <c r="F299" s="1927" t="s">
        <v>1440</v>
      </c>
      <c r="G299" s="1926" t="s">
        <v>916</v>
      </c>
      <c r="H299" s="1935" t="s">
        <v>1467</v>
      </c>
      <c r="I299" s="1945"/>
      <c r="J299" s="1928"/>
      <c r="K299" s="1929"/>
      <c r="L299" s="1938"/>
      <c r="M299" s="1931"/>
      <c r="N299" s="1932"/>
      <c r="O299" s="1931"/>
    </row>
    <row r="300" spans="1:15" x14ac:dyDescent="0.25">
      <c r="A300" s="1921">
        <v>288</v>
      </c>
      <c r="B300" s="1946" t="s">
        <v>1469</v>
      </c>
      <c r="C300" s="1940">
        <v>44477</v>
      </c>
      <c r="D300" s="1937"/>
      <c r="E300" s="1945">
        <v>845</v>
      </c>
      <c r="F300" s="1927" t="s">
        <v>1440</v>
      </c>
      <c r="G300" s="1926" t="s">
        <v>916</v>
      </c>
      <c r="H300" s="1927" t="s">
        <v>1470</v>
      </c>
      <c r="I300" s="1945"/>
      <c r="J300" s="1928"/>
      <c r="K300" s="1929"/>
      <c r="L300" s="1938"/>
      <c r="M300" s="1931"/>
      <c r="N300" s="1932"/>
      <c r="O300" s="1931"/>
    </row>
    <row r="301" spans="1:15" x14ac:dyDescent="0.25">
      <c r="A301" s="1921">
        <v>289</v>
      </c>
      <c r="B301" s="1946" t="s">
        <v>1471</v>
      </c>
      <c r="C301" s="1959">
        <v>44481</v>
      </c>
      <c r="D301" s="1937"/>
      <c r="E301" s="1945">
        <v>3249</v>
      </c>
      <c r="F301" s="1927" t="s">
        <v>1461</v>
      </c>
      <c r="G301" s="1926" t="s">
        <v>916</v>
      </c>
      <c r="H301" s="1935" t="s">
        <v>1472</v>
      </c>
      <c r="I301" s="1945"/>
      <c r="J301" s="1928"/>
      <c r="K301" s="1929"/>
      <c r="L301" s="1938"/>
      <c r="M301" s="1931"/>
      <c r="N301" s="1932"/>
      <c r="O301" s="1931"/>
    </row>
    <row r="302" spans="1:15" x14ac:dyDescent="0.25">
      <c r="A302" s="1921">
        <v>290</v>
      </c>
      <c r="B302" s="1946" t="s">
        <v>1473</v>
      </c>
      <c r="C302" s="1940">
        <v>44501</v>
      </c>
      <c r="D302" s="1937"/>
      <c r="E302" s="1945">
        <v>342.4</v>
      </c>
      <c r="F302" s="1927" t="s">
        <v>1413</v>
      </c>
      <c r="G302" s="1926" t="s">
        <v>916</v>
      </c>
      <c r="H302" s="1935" t="s">
        <v>1474</v>
      </c>
      <c r="I302" s="1945"/>
      <c r="J302" s="1928"/>
      <c r="K302" s="1929"/>
      <c r="L302" s="1938"/>
      <c r="M302" s="1931"/>
      <c r="N302" s="1932"/>
      <c r="O302" s="1931"/>
    </row>
    <row r="303" spans="1:15" x14ac:dyDescent="0.25">
      <c r="A303" s="1921">
        <v>291</v>
      </c>
      <c r="B303" s="1946" t="s">
        <v>1475</v>
      </c>
      <c r="C303" s="1959">
        <v>44505</v>
      </c>
      <c r="D303" s="1937"/>
      <c r="E303" s="1945">
        <v>1690</v>
      </c>
      <c r="F303" s="1927" t="s">
        <v>1464</v>
      </c>
      <c r="G303" s="1926" t="s">
        <v>916</v>
      </c>
      <c r="H303" s="1935" t="s">
        <v>1476</v>
      </c>
      <c r="I303" s="1945"/>
      <c r="J303" s="1928"/>
      <c r="K303" s="1929"/>
      <c r="L303" s="1938"/>
      <c r="M303" s="1931"/>
      <c r="N303" s="1932"/>
      <c r="O303" s="1931"/>
    </row>
    <row r="304" spans="1:15" x14ac:dyDescent="0.25">
      <c r="A304" s="1921">
        <v>292</v>
      </c>
      <c r="B304" s="1946" t="s">
        <v>1477</v>
      </c>
      <c r="C304" s="1940">
        <v>44508</v>
      </c>
      <c r="D304" s="1937"/>
      <c r="E304" s="1945">
        <v>2475</v>
      </c>
      <c r="F304" s="1927" t="s">
        <v>1440</v>
      </c>
      <c r="G304" s="1926" t="s">
        <v>916</v>
      </c>
      <c r="H304" s="1935" t="s">
        <v>1478</v>
      </c>
      <c r="I304" s="1945"/>
      <c r="J304" s="1928"/>
      <c r="K304" s="1929"/>
      <c r="L304" s="1938"/>
      <c r="M304" s="1931"/>
      <c r="N304" s="1932"/>
      <c r="O304" s="1931"/>
    </row>
    <row r="305" spans="1:15" x14ac:dyDescent="0.25">
      <c r="A305" s="1921">
        <v>293</v>
      </c>
      <c r="B305" s="1946" t="s">
        <v>1479</v>
      </c>
      <c r="C305" s="1940">
        <v>44508</v>
      </c>
      <c r="D305" s="1937"/>
      <c r="E305" s="1945">
        <v>900</v>
      </c>
      <c r="F305" s="1927" t="s">
        <v>1440</v>
      </c>
      <c r="G305" s="1926" t="s">
        <v>916</v>
      </c>
      <c r="H305" s="1935" t="s">
        <v>1478</v>
      </c>
      <c r="I305" s="1945"/>
      <c r="J305" s="1928"/>
      <c r="K305" s="1929"/>
      <c r="L305" s="1938"/>
      <c r="M305" s="1931"/>
      <c r="N305" s="1932"/>
      <c r="O305" s="1931"/>
    </row>
    <row r="306" spans="1:15" x14ac:dyDescent="0.25">
      <c r="A306" s="1921">
        <v>294</v>
      </c>
      <c r="B306" s="1946" t="s">
        <v>1480</v>
      </c>
      <c r="C306" s="1940">
        <v>44508</v>
      </c>
      <c r="D306" s="1937"/>
      <c r="E306" s="1945">
        <v>845</v>
      </c>
      <c r="F306" s="1927" t="s">
        <v>1440</v>
      </c>
      <c r="G306" s="1926" t="s">
        <v>916</v>
      </c>
      <c r="H306" s="1927" t="s">
        <v>1481</v>
      </c>
      <c r="I306" s="1945"/>
      <c r="J306" s="1928"/>
      <c r="K306" s="1929"/>
      <c r="L306" s="1938"/>
      <c r="M306" s="1931"/>
      <c r="N306" s="1932"/>
      <c r="O306" s="1931"/>
    </row>
    <row r="307" spans="1:15" x14ac:dyDescent="0.25">
      <c r="A307" s="1921">
        <v>295</v>
      </c>
      <c r="B307" s="1946" t="s">
        <v>1482</v>
      </c>
      <c r="C307" s="1959">
        <v>44512</v>
      </c>
      <c r="D307" s="1937"/>
      <c r="E307" s="1945">
        <v>3249</v>
      </c>
      <c r="F307" s="1927" t="s">
        <v>1461</v>
      </c>
      <c r="G307" s="1926" t="s">
        <v>916</v>
      </c>
      <c r="H307" s="1935" t="s">
        <v>1483</v>
      </c>
      <c r="I307" s="1945"/>
      <c r="J307" s="1928"/>
      <c r="K307" s="1929"/>
      <c r="L307" s="1938"/>
      <c r="M307" s="1931"/>
      <c r="N307" s="1932"/>
      <c r="O307" s="1931"/>
    </row>
    <row r="308" spans="1:15" x14ac:dyDescent="0.25">
      <c r="A308" s="1921">
        <v>296</v>
      </c>
      <c r="B308" s="1946" t="s">
        <v>1484</v>
      </c>
      <c r="C308" s="1940">
        <v>44551</v>
      </c>
      <c r="D308" s="1937"/>
      <c r="E308" s="1945">
        <v>2664</v>
      </c>
      <c r="F308" s="1927" t="s">
        <v>1440</v>
      </c>
      <c r="G308" s="1926" t="s">
        <v>916</v>
      </c>
      <c r="H308" s="1935" t="s">
        <v>1485</v>
      </c>
      <c r="I308" s="1945"/>
      <c r="J308" s="1928"/>
      <c r="K308" s="1929"/>
      <c r="L308" s="1938"/>
      <c r="M308" s="1931"/>
      <c r="N308" s="1932"/>
      <c r="O308" s="1931"/>
    </row>
    <row r="309" spans="1:15" x14ac:dyDescent="0.25">
      <c r="A309" s="1921">
        <v>297</v>
      </c>
      <c r="B309" s="1946" t="s">
        <v>1486</v>
      </c>
      <c r="C309" s="1940">
        <v>44551</v>
      </c>
      <c r="D309" s="1937"/>
      <c r="E309" s="1945">
        <v>900</v>
      </c>
      <c r="F309" s="1927" t="s">
        <v>1440</v>
      </c>
      <c r="G309" s="1926" t="s">
        <v>916</v>
      </c>
      <c r="H309" s="1935" t="s">
        <v>1485</v>
      </c>
      <c r="I309" s="1945"/>
      <c r="J309" s="1928"/>
      <c r="K309" s="1929"/>
      <c r="L309" s="1938"/>
      <c r="M309" s="1931"/>
      <c r="N309" s="1932"/>
      <c r="O309" s="1931"/>
    </row>
    <row r="310" spans="1:15" x14ac:dyDescent="0.25">
      <c r="A310" s="1921">
        <v>298</v>
      </c>
      <c r="B310" s="1946" t="s">
        <v>1487</v>
      </c>
      <c r="C310" s="1940">
        <v>44551</v>
      </c>
      <c r="D310" s="1937"/>
      <c r="E310" s="1945">
        <v>845</v>
      </c>
      <c r="F310" s="1927" t="s">
        <v>1440</v>
      </c>
      <c r="G310" s="1926" t="s">
        <v>916</v>
      </c>
      <c r="H310" s="1927" t="s">
        <v>1488</v>
      </c>
      <c r="I310" s="1945"/>
      <c r="J310" s="1928"/>
      <c r="K310" s="1929"/>
      <c r="L310" s="1938"/>
      <c r="M310" s="1931"/>
      <c r="N310" s="1932"/>
      <c r="O310" s="1931"/>
    </row>
    <row r="311" spans="1:15" x14ac:dyDescent="0.25">
      <c r="A311" s="1921">
        <v>299</v>
      </c>
      <c r="B311" s="1946" t="s">
        <v>1489</v>
      </c>
      <c r="C311" s="1940">
        <v>44552</v>
      </c>
      <c r="D311" s="1937"/>
      <c r="E311" s="1945">
        <v>342.4</v>
      </c>
      <c r="F311" s="1927" t="s">
        <v>1413</v>
      </c>
      <c r="G311" s="1926" t="s">
        <v>916</v>
      </c>
      <c r="H311" s="1935" t="s">
        <v>1490</v>
      </c>
      <c r="I311" s="1945"/>
      <c r="J311" s="1928"/>
      <c r="K311" s="1929"/>
      <c r="L311" s="1938"/>
      <c r="M311" s="1931"/>
      <c r="N311" s="1932"/>
      <c r="O311" s="1931"/>
    </row>
    <row r="312" spans="1:15" x14ac:dyDescent="0.25">
      <c r="A312" s="1967">
        <v>300</v>
      </c>
      <c r="B312" s="1967" t="s">
        <v>1491</v>
      </c>
      <c r="C312" s="1968">
        <v>44560</v>
      </c>
      <c r="D312" s="1969"/>
      <c r="E312" s="1970">
        <v>342</v>
      </c>
      <c r="F312" s="1971" t="s">
        <v>1413</v>
      </c>
      <c r="G312" s="1971" t="s">
        <v>916</v>
      </c>
      <c r="H312" s="1972" t="s">
        <v>1490</v>
      </c>
      <c r="I312" s="1970"/>
      <c r="J312" s="1973"/>
      <c r="K312" s="1929"/>
      <c r="L312" s="1938"/>
      <c r="M312" s="1931"/>
      <c r="N312" s="1932"/>
      <c r="O312" s="1931"/>
    </row>
    <row r="313" spans="1:15" s="164" customFormat="1" x14ac:dyDescent="0.25">
      <c r="A313" s="1921">
        <v>301</v>
      </c>
      <c r="B313" s="1922" t="s">
        <v>1492</v>
      </c>
      <c r="C313" s="1965">
        <v>44569</v>
      </c>
      <c r="D313" s="1953"/>
      <c r="E313" s="1925">
        <v>3168</v>
      </c>
      <c r="F313" s="1926" t="s">
        <v>1440</v>
      </c>
      <c r="G313" s="1934" t="s">
        <v>1493</v>
      </c>
      <c r="H313" s="1934" t="s">
        <v>1494</v>
      </c>
      <c r="I313" s="1925"/>
      <c r="J313" s="1954"/>
      <c r="K313" s="1955"/>
      <c r="L313" s="1956"/>
      <c r="M313" s="1957"/>
      <c r="N313" s="1934"/>
      <c r="O313" s="1957"/>
    </row>
    <row r="314" spans="1:15" x14ac:dyDescent="0.25">
      <c r="A314" s="1921">
        <v>302</v>
      </c>
      <c r="B314" s="1946" t="s">
        <v>1495</v>
      </c>
      <c r="C314" s="1959">
        <v>44569</v>
      </c>
      <c r="D314" s="1937"/>
      <c r="E314" s="1945">
        <v>900</v>
      </c>
      <c r="F314" s="1927" t="s">
        <v>1440</v>
      </c>
      <c r="G314" s="1935" t="s">
        <v>1493</v>
      </c>
      <c r="H314" s="1935" t="s">
        <v>1494</v>
      </c>
      <c r="I314" s="1945"/>
      <c r="J314" s="1928"/>
      <c r="K314" s="1929"/>
      <c r="L314" s="1938"/>
      <c r="M314" s="1931"/>
      <c r="N314" s="1932"/>
      <c r="O314" s="1931"/>
    </row>
    <row r="315" spans="1:15" x14ac:dyDescent="0.25">
      <c r="A315" s="1921">
        <v>303</v>
      </c>
      <c r="B315" s="1946" t="s">
        <v>1496</v>
      </c>
      <c r="C315" s="1959">
        <v>44569</v>
      </c>
      <c r="D315" s="1937"/>
      <c r="E315" s="1945">
        <v>845</v>
      </c>
      <c r="F315" s="1927" t="s">
        <v>1440</v>
      </c>
      <c r="G315" s="1935" t="s">
        <v>1493</v>
      </c>
      <c r="H315" s="1927" t="s">
        <v>1497</v>
      </c>
      <c r="I315" s="1945"/>
      <c r="J315" s="1928"/>
      <c r="K315" s="1929"/>
      <c r="L315" s="1938"/>
      <c r="M315" s="1931"/>
      <c r="N315" s="1932"/>
      <c r="O315" s="1931"/>
    </row>
    <row r="316" spans="1:15" x14ac:dyDescent="0.25">
      <c r="A316" s="1921">
        <v>304</v>
      </c>
      <c r="B316" s="1946" t="s">
        <v>1498</v>
      </c>
      <c r="C316" s="1959">
        <v>44600</v>
      </c>
      <c r="D316" s="1937"/>
      <c r="E316" s="1945">
        <v>2874</v>
      </c>
      <c r="F316" s="1927" t="s">
        <v>1440</v>
      </c>
      <c r="G316" s="1935" t="s">
        <v>1493</v>
      </c>
      <c r="H316" s="1935" t="s">
        <v>1499</v>
      </c>
      <c r="I316" s="1945"/>
      <c r="J316" s="1928"/>
      <c r="K316" s="1929"/>
      <c r="L316" s="1938"/>
      <c r="M316" s="1931"/>
      <c r="N316" s="1932"/>
      <c r="O316" s="1931"/>
    </row>
    <row r="317" spans="1:15" x14ac:dyDescent="0.25">
      <c r="A317" s="1921">
        <v>305</v>
      </c>
      <c r="B317" s="1946" t="s">
        <v>1500</v>
      </c>
      <c r="C317" s="1959">
        <v>44600</v>
      </c>
      <c r="D317" s="1937"/>
      <c r="E317" s="1945">
        <v>900</v>
      </c>
      <c r="F317" s="1927" t="s">
        <v>1440</v>
      </c>
      <c r="G317" s="1935" t="s">
        <v>1493</v>
      </c>
      <c r="H317" s="1935" t="s">
        <v>1499</v>
      </c>
      <c r="I317" s="1945"/>
      <c r="J317" s="1928"/>
      <c r="K317" s="1929"/>
      <c r="L317" s="1938"/>
      <c r="M317" s="1931"/>
      <c r="N317" s="1932"/>
      <c r="O317" s="1931"/>
    </row>
    <row r="318" spans="1:15" x14ac:dyDescent="0.25">
      <c r="A318" s="1921">
        <v>306</v>
      </c>
      <c r="B318" s="1946" t="s">
        <v>1501</v>
      </c>
      <c r="C318" s="1959">
        <v>44600</v>
      </c>
      <c r="D318" s="1937"/>
      <c r="E318" s="1945">
        <v>845</v>
      </c>
      <c r="F318" s="1927" t="s">
        <v>1440</v>
      </c>
      <c r="G318" s="1935" t="s">
        <v>1493</v>
      </c>
      <c r="H318" s="1927" t="s">
        <v>1502</v>
      </c>
      <c r="I318" s="1945"/>
      <c r="J318" s="1928"/>
      <c r="K318" s="1929"/>
      <c r="L318" s="1938"/>
      <c r="M318" s="1931"/>
      <c r="N318" s="1932"/>
      <c r="O318" s="1931"/>
    </row>
    <row r="319" spans="1:15" x14ac:dyDescent="0.25">
      <c r="A319" s="1921">
        <v>307</v>
      </c>
      <c r="B319" s="1946" t="s">
        <v>1503</v>
      </c>
      <c r="C319" s="1959">
        <v>44601</v>
      </c>
      <c r="D319" s="1937"/>
      <c r="E319" s="1974">
        <v>3793.76</v>
      </c>
      <c r="F319" s="1927" t="s">
        <v>980</v>
      </c>
      <c r="G319" s="1935" t="s">
        <v>1493</v>
      </c>
      <c r="H319" s="1935" t="s">
        <v>1504</v>
      </c>
      <c r="I319" s="1945"/>
      <c r="J319" s="1928"/>
      <c r="K319" s="1929"/>
      <c r="L319" s="1938"/>
      <c r="M319" s="1931"/>
      <c r="N319" s="1932"/>
      <c r="O319" s="1931"/>
    </row>
    <row r="320" spans="1:15" x14ac:dyDescent="0.25">
      <c r="A320" s="1921">
        <v>308</v>
      </c>
      <c r="B320" s="1946" t="s">
        <v>1505</v>
      </c>
      <c r="C320" s="1959">
        <v>44621</v>
      </c>
      <c r="D320" s="1937"/>
      <c r="E320" s="1945">
        <v>1000</v>
      </c>
      <c r="F320" s="1927" t="s">
        <v>1506</v>
      </c>
      <c r="G320" s="1935" t="s">
        <v>1493</v>
      </c>
      <c r="H320" s="1927" t="s">
        <v>1507</v>
      </c>
      <c r="I320" s="1945"/>
      <c r="J320" s="1928"/>
      <c r="K320" s="1929"/>
      <c r="L320" s="1938"/>
      <c r="M320" s="1931"/>
      <c r="N320" s="1932"/>
      <c r="O320" s="1931"/>
    </row>
    <row r="321" spans="1:15" x14ac:dyDescent="0.25">
      <c r="A321" s="1921">
        <v>309</v>
      </c>
      <c r="B321" s="1946" t="s">
        <v>1508</v>
      </c>
      <c r="C321" s="1959">
        <v>44621</v>
      </c>
      <c r="D321" s="1937"/>
      <c r="E321" s="1945">
        <v>2055.8000000000002</v>
      </c>
      <c r="F321" s="1927" t="s">
        <v>1413</v>
      </c>
      <c r="G321" s="1935" t="s">
        <v>1493</v>
      </c>
      <c r="H321" s="1935" t="s">
        <v>1509</v>
      </c>
      <c r="I321" s="1945"/>
      <c r="J321" s="1928"/>
      <c r="K321" s="1929"/>
      <c r="L321" s="1938"/>
      <c r="M321" s="1931"/>
      <c r="N321" s="1932"/>
      <c r="O321" s="1931"/>
    </row>
    <row r="322" spans="1:15" x14ac:dyDescent="0.25">
      <c r="A322" s="1921">
        <v>310</v>
      </c>
      <c r="B322" s="1946" t="s">
        <v>1510</v>
      </c>
      <c r="C322" s="1959">
        <v>44621</v>
      </c>
      <c r="D322" s="1937"/>
      <c r="E322" s="1945">
        <v>417.4</v>
      </c>
      <c r="F322" s="1927" t="s">
        <v>1413</v>
      </c>
      <c r="G322" s="1935" t="s">
        <v>1493</v>
      </c>
      <c r="H322" s="1935" t="s">
        <v>1511</v>
      </c>
      <c r="I322" s="1945"/>
      <c r="J322" s="1928"/>
      <c r="K322" s="1929"/>
      <c r="L322" s="1938"/>
      <c r="M322" s="1931"/>
      <c r="N322" s="1932"/>
      <c r="O322" s="1931"/>
    </row>
    <row r="323" spans="1:15" x14ac:dyDescent="0.25">
      <c r="A323" s="1921">
        <v>311</v>
      </c>
      <c r="B323" s="1946" t="s">
        <v>1512</v>
      </c>
      <c r="C323" s="1940">
        <v>44621</v>
      </c>
      <c r="D323" s="1937"/>
      <c r="E323" s="1925">
        <v>2904</v>
      </c>
      <c r="F323" s="1927" t="s">
        <v>1513</v>
      </c>
      <c r="G323" s="1935" t="s">
        <v>1493</v>
      </c>
      <c r="H323" s="1935" t="s">
        <v>1514</v>
      </c>
      <c r="I323" s="1945"/>
      <c r="J323" s="1928"/>
      <c r="K323" s="1929"/>
      <c r="L323" s="1938"/>
      <c r="M323" s="1931"/>
      <c r="N323" s="1932"/>
      <c r="O323" s="1931"/>
    </row>
    <row r="324" spans="1:15" x14ac:dyDescent="0.25">
      <c r="A324" s="1921">
        <v>312</v>
      </c>
      <c r="B324" s="1946" t="s">
        <v>1515</v>
      </c>
      <c r="C324" s="1940">
        <v>44621</v>
      </c>
      <c r="D324" s="1937"/>
      <c r="E324" s="1925">
        <v>10632</v>
      </c>
      <c r="F324" s="1927" t="s">
        <v>1513</v>
      </c>
      <c r="G324" s="1935" t="s">
        <v>1493</v>
      </c>
      <c r="H324" s="1935" t="s">
        <v>1516</v>
      </c>
      <c r="I324" s="1945"/>
      <c r="J324" s="1928"/>
      <c r="K324" s="1929"/>
      <c r="L324" s="1938"/>
      <c r="M324" s="1931"/>
      <c r="N324" s="1932"/>
      <c r="O324" s="1931"/>
    </row>
    <row r="325" spans="1:15" x14ac:dyDescent="0.25">
      <c r="A325" s="1921">
        <v>313</v>
      </c>
      <c r="B325" s="1946" t="s">
        <v>1517</v>
      </c>
      <c r="C325" s="1959">
        <v>44628</v>
      </c>
      <c r="D325" s="1937"/>
      <c r="E325" s="1945">
        <v>2433</v>
      </c>
      <c r="F325" s="1927" t="s">
        <v>1518</v>
      </c>
      <c r="G325" s="1935" t="s">
        <v>1493</v>
      </c>
      <c r="H325" s="1935" t="s">
        <v>1519</v>
      </c>
      <c r="I325" s="1945"/>
      <c r="J325" s="1928"/>
      <c r="K325" s="1929"/>
      <c r="L325" s="1938"/>
      <c r="M325" s="1931"/>
      <c r="N325" s="1932"/>
      <c r="O325" s="1931"/>
    </row>
    <row r="326" spans="1:15" x14ac:dyDescent="0.25">
      <c r="A326" s="1921">
        <v>314</v>
      </c>
      <c r="B326" s="1946" t="s">
        <v>1520</v>
      </c>
      <c r="C326" s="1959">
        <v>44628</v>
      </c>
      <c r="D326" s="1937"/>
      <c r="E326" s="1945">
        <v>900</v>
      </c>
      <c r="F326" s="1927" t="s">
        <v>1518</v>
      </c>
      <c r="G326" s="1935" t="s">
        <v>1493</v>
      </c>
      <c r="H326" s="1935" t="s">
        <v>1519</v>
      </c>
      <c r="I326" s="1945"/>
      <c r="J326" s="1928"/>
      <c r="K326" s="1929"/>
      <c r="L326" s="1938"/>
      <c r="M326" s="1931"/>
      <c r="N326" s="1932"/>
      <c r="O326" s="1931"/>
    </row>
    <row r="327" spans="1:15" x14ac:dyDescent="0.25">
      <c r="A327" s="1921">
        <v>315</v>
      </c>
      <c r="B327" s="1946" t="s">
        <v>1521</v>
      </c>
      <c r="C327" s="1959">
        <v>44628</v>
      </c>
      <c r="D327" s="1937"/>
      <c r="E327" s="1945">
        <v>845</v>
      </c>
      <c r="F327" s="1927" t="s">
        <v>1518</v>
      </c>
      <c r="G327" s="1935" t="s">
        <v>1493</v>
      </c>
      <c r="H327" s="1927" t="s">
        <v>1522</v>
      </c>
      <c r="I327" s="1945"/>
      <c r="J327" s="1928"/>
      <c r="K327" s="1929"/>
      <c r="L327" s="1938"/>
      <c r="M327" s="1931"/>
      <c r="N327" s="1932"/>
      <c r="O327" s="1931"/>
    </row>
    <row r="328" spans="1:15" x14ac:dyDescent="0.25">
      <c r="A328" s="1921">
        <v>316</v>
      </c>
      <c r="B328" s="1946" t="s">
        <v>1523</v>
      </c>
      <c r="C328" s="1959">
        <v>44642</v>
      </c>
      <c r="D328" s="1937"/>
      <c r="E328" s="1975">
        <v>2520</v>
      </c>
      <c r="F328" s="1976" t="s">
        <v>1524</v>
      </c>
      <c r="G328" s="1935" t="s">
        <v>1493</v>
      </c>
      <c r="H328" s="1935" t="s">
        <v>1525</v>
      </c>
      <c r="I328" s="1945"/>
      <c r="J328" s="1928"/>
      <c r="K328" s="1929"/>
      <c r="L328" s="1938"/>
      <c r="M328" s="1931"/>
      <c r="N328" s="1932"/>
      <c r="O328" s="1931"/>
    </row>
    <row r="329" spans="1:15" x14ac:dyDescent="0.25">
      <c r="A329" s="1921">
        <v>317</v>
      </c>
      <c r="B329" s="1946" t="s">
        <v>1526</v>
      </c>
      <c r="C329" s="1940">
        <v>44652</v>
      </c>
      <c r="D329" s="1937"/>
      <c r="E329" s="1977">
        <v>1580</v>
      </c>
      <c r="F329" s="1966" t="s">
        <v>1513</v>
      </c>
      <c r="G329" s="1976" t="s">
        <v>1527</v>
      </c>
      <c r="H329" s="1935" t="s">
        <v>1528</v>
      </c>
      <c r="I329" s="1945"/>
      <c r="J329" s="1928"/>
      <c r="K329" s="1929"/>
      <c r="L329" s="1938"/>
      <c r="M329" s="1931"/>
      <c r="N329" s="1932"/>
      <c r="O329" s="1931"/>
    </row>
    <row r="330" spans="1:15" x14ac:dyDescent="0.25">
      <c r="A330" s="1921">
        <v>318</v>
      </c>
      <c r="B330" s="1946" t="s">
        <v>1529</v>
      </c>
      <c r="C330" s="1940">
        <v>44652</v>
      </c>
      <c r="D330" s="1937"/>
      <c r="E330" s="1977">
        <v>10699</v>
      </c>
      <c r="F330" s="1966" t="s">
        <v>1513</v>
      </c>
      <c r="G330" s="1976" t="s">
        <v>1527</v>
      </c>
      <c r="H330" s="1935" t="s">
        <v>1530</v>
      </c>
      <c r="I330" s="1945"/>
      <c r="J330" s="1928"/>
      <c r="K330" s="1929"/>
      <c r="L330" s="1938"/>
      <c r="M330" s="1931"/>
      <c r="N330" s="1932"/>
      <c r="O330" s="1931"/>
    </row>
    <row r="331" spans="1:15" x14ac:dyDescent="0.25">
      <c r="A331" s="1921">
        <v>319</v>
      </c>
      <c r="B331" s="1946" t="s">
        <v>1531</v>
      </c>
      <c r="C331" s="1959">
        <v>44652</v>
      </c>
      <c r="D331" s="1937"/>
      <c r="E331" s="1945">
        <v>434.4</v>
      </c>
      <c r="F331" s="1927" t="s">
        <v>1413</v>
      </c>
      <c r="G331" s="1976" t="s">
        <v>1527</v>
      </c>
      <c r="H331" s="1935" t="s">
        <v>1532</v>
      </c>
      <c r="I331" s="1945"/>
      <c r="J331" s="1928"/>
      <c r="K331" s="1929"/>
      <c r="L331" s="1938"/>
      <c r="M331" s="1931"/>
      <c r="N331" s="1932"/>
      <c r="O331" s="1931"/>
    </row>
    <row r="332" spans="1:15" x14ac:dyDescent="0.25">
      <c r="A332" s="1921">
        <v>320</v>
      </c>
      <c r="B332" s="1946" t="s">
        <v>1533</v>
      </c>
      <c r="C332" s="1959">
        <v>44652</v>
      </c>
      <c r="D332" s="1937"/>
      <c r="E332" s="1945">
        <v>2137.8000000000002</v>
      </c>
      <c r="F332" s="1927" t="s">
        <v>1413</v>
      </c>
      <c r="G332" s="1976" t="s">
        <v>1527</v>
      </c>
      <c r="H332" s="1935" t="s">
        <v>1534</v>
      </c>
      <c r="I332" s="1945"/>
      <c r="J332" s="1928"/>
      <c r="K332" s="1929"/>
      <c r="L332" s="1938"/>
      <c r="M332" s="1931"/>
      <c r="N332" s="1932"/>
      <c r="O332" s="1931"/>
    </row>
    <row r="333" spans="1:15" x14ac:dyDescent="0.25">
      <c r="A333" s="1921">
        <v>321</v>
      </c>
      <c r="B333" s="1946" t="s">
        <v>1535</v>
      </c>
      <c r="C333" s="1959">
        <v>44657</v>
      </c>
      <c r="D333" s="1937"/>
      <c r="E333" s="1978">
        <v>900</v>
      </c>
      <c r="F333" s="1966" t="s">
        <v>1518</v>
      </c>
      <c r="G333" s="1976" t="s">
        <v>1527</v>
      </c>
      <c r="H333" s="1935" t="s">
        <v>1536</v>
      </c>
      <c r="I333" s="1945"/>
      <c r="J333" s="1928"/>
      <c r="K333" s="1929"/>
      <c r="L333" s="1938"/>
      <c r="M333" s="1931"/>
      <c r="N333" s="1932"/>
      <c r="O333" s="1931"/>
    </row>
    <row r="334" spans="1:15" x14ac:dyDescent="0.25">
      <c r="A334" s="1921">
        <v>322</v>
      </c>
      <c r="B334" s="1946" t="s">
        <v>1537</v>
      </c>
      <c r="C334" s="1959">
        <v>44657</v>
      </c>
      <c r="D334" s="1937"/>
      <c r="E334" s="1978">
        <v>2370</v>
      </c>
      <c r="F334" s="1966" t="s">
        <v>1518</v>
      </c>
      <c r="G334" s="1976" t="s">
        <v>1527</v>
      </c>
      <c r="H334" s="1935" t="s">
        <v>1536</v>
      </c>
      <c r="I334" s="1945"/>
      <c r="J334" s="1928"/>
      <c r="K334" s="1929"/>
      <c r="L334" s="1938"/>
      <c r="M334" s="1931"/>
      <c r="N334" s="1932"/>
      <c r="O334" s="1931"/>
    </row>
    <row r="335" spans="1:15" x14ac:dyDescent="0.25">
      <c r="A335" s="1921">
        <v>323</v>
      </c>
      <c r="B335" s="1946" t="s">
        <v>1538</v>
      </c>
      <c r="C335" s="1959">
        <v>44657</v>
      </c>
      <c r="D335" s="1937"/>
      <c r="E335" s="1978">
        <v>845</v>
      </c>
      <c r="F335" s="1966" t="s">
        <v>1518</v>
      </c>
      <c r="G335" s="1976" t="s">
        <v>1527</v>
      </c>
      <c r="H335" s="1966" t="s">
        <v>1539</v>
      </c>
      <c r="I335" s="1945"/>
      <c r="J335" s="1928"/>
      <c r="K335" s="1929"/>
      <c r="L335" s="1938"/>
      <c r="M335" s="1931"/>
      <c r="N335" s="1932"/>
      <c r="O335" s="1931"/>
    </row>
    <row r="336" spans="1:15" x14ac:dyDescent="0.25">
      <c r="A336" s="1921">
        <v>324</v>
      </c>
      <c r="B336" s="1946" t="s">
        <v>1540</v>
      </c>
      <c r="C336" s="1959">
        <v>44663</v>
      </c>
      <c r="D336" s="1937"/>
      <c r="E336" s="1979">
        <v>2450</v>
      </c>
      <c r="F336" s="1980" t="s">
        <v>1524</v>
      </c>
      <c r="G336" s="1976" t="s">
        <v>1527</v>
      </c>
      <c r="H336" s="1935" t="s">
        <v>1525</v>
      </c>
      <c r="I336" s="1945"/>
      <c r="J336" s="1928"/>
      <c r="K336" s="1929"/>
      <c r="L336" s="1938"/>
      <c r="M336" s="1931"/>
      <c r="N336" s="1932"/>
      <c r="O336" s="1931"/>
    </row>
    <row r="337" spans="1:15" x14ac:dyDescent="0.25">
      <c r="A337" s="1921">
        <v>325</v>
      </c>
      <c r="B337" s="1946" t="s">
        <v>1541</v>
      </c>
      <c r="C337" s="1959">
        <v>44670</v>
      </c>
      <c r="D337" s="1937"/>
      <c r="E337" s="1979">
        <v>2310</v>
      </c>
      <c r="F337" s="1980" t="s">
        <v>1524</v>
      </c>
      <c r="G337" s="1976" t="s">
        <v>1527</v>
      </c>
      <c r="H337" s="1935" t="s">
        <v>1525</v>
      </c>
      <c r="I337" s="1945"/>
      <c r="J337" s="1928"/>
      <c r="K337" s="1929"/>
      <c r="L337" s="1938"/>
      <c r="M337" s="1931"/>
      <c r="N337" s="1932"/>
      <c r="O337" s="1931"/>
    </row>
    <row r="338" spans="1:15" x14ac:dyDescent="0.25">
      <c r="A338" s="1921">
        <v>326</v>
      </c>
      <c r="B338" s="1946" t="s">
        <v>1542</v>
      </c>
      <c r="C338" s="1940">
        <v>44676</v>
      </c>
      <c r="D338" s="1937"/>
      <c r="E338" s="1978">
        <v>248996.87</v>
      </c>
      <c r="F338" s="1980" t="s">
        <v>1543</v>
      </c>
      <c r="G338" s="1976" t="s">
        <v>1527</v>
      </c>
      <c r="H338" s="1966" t="s">
        <v>1544</v>
      </c>
      <c r="I338" s="1945"/>
      <c r="J338" s="1928"/>
      <c r="K338" s="1929"/>
      <c r="L338" s="1938"/>
      <c r="M338" s="1931"/>
      <c r="N338" s="1932"/>
      <c r="O338" s="1931"/>
    </row>
    <row r="339" spans="1:15" x14ac:dyDescent="0.25">
      <c r="A339" s="1921">
        <v>327</v>
      </c>
      <c r="B339" s="1946" t="s">
        <v>1545</v>
      </c>
      <c r="C339" s="1959">
        <v>44676</v>
      </c>
      <c r="D339" s="1937"/>
      <c r="E339" s="1981">
        <v>29224.799999999999</v>
      </c>
      <c r="F339" s="1966" t="s">
        <v>1546</v>
      </c>
      <c r="G339" s="1976" t="s">
        <v>1527</v>
      </c>
      <c r="H339" s="1966" t="s">
        <v>1547</v>
      </c>
      <c r="I339" s="1945"/>
      <c r="J339" s="1928"/>
      <c r="K339" s="1929"/>
      <c r="L339" s="1938"/>
      <c r="M339" s="1931"/>
      <c r="N339" s="1932"/>
      <c r="O339" s="1931"/>
    </row>
    <row r="340" spans="1:15" x14ac:dyDescent="0.25">
      <c r="A340" s="1921">
        <v>328</v>
      </c>
      <c r="B340" s="1946" t="s">
        <v>1548</v>
      </c>
      <c r="C340" s="1959">
        <v>44677</v>
      </c>
      <c r="D340" s="1937"/>
      <c r="E340" s="1979">
        <v>2450</v>
      </c>
      <c r="F340" s="1980" t="s">
        <v>1524</v>
      </c>
      <c r="G340" s="1976" t="s">
        <v>1527</v>
      </c>
      <c r="H340" s="1935" t="s">
        <v>1525</v>
      </c>
      <c r="I340" s="1945"/>
      <c r="J340" s="1928"/>
      <c r="K340" s="1929"/>
      <c r="L340" s="1938"/>
      <c r="M340" s="1931"/>
      <c r="N340" s="1932"/>
      <c r="O340" s="1931"/>
    </row>
    <row r="341" spans="1:15" s="1746" customFormat="1" ht="45.75" x14ac:dyDescent="0.25">
      <c r="A341" s="1921">
        <v>329</v>
      </c>
      <c r="B341" s="1982" t="s">
        <v>1549</v>
      </c>
      <c r="C341" s="1961">
        <v>44680</v>
      </c>
      <c r="D341" s="1937"/>
      <c r="E341" s="1983">
        <v>525129.5</v>
      </c>
      <c r="F341" s="1984" t="s">
        <v>1550</v>
      </c>
      <c r="G341" s="1976" t="s">
        <v>1527</v>
      </c>
      <c r="H341" s="1935" t="s">
        <v>1551</v>
      </c>
      <c r="I341" s="1983"/>
      <c r="J341" s="1932"/>
      <c r="K341" s="1937"/>
      <c r="L341" s="1938"/>
      <c r="M341" s="1985"/>
      <c r="N341" s="1932"/>
      <c r="O341" s="1985"/>
    </row>
    <row r="342" spans="1:15" x14ac:dyDescent="0.25">
      <c r="A342" s="1921">
        <v>330</v>
      </c>
      <c r="B342" s="1946" t="s">
        <v>1552</v>
      </c>
      <c r="C342" s="1940">
        <v>44682</v>
      </c>
      <c r="D342" s="1937"/>
      <c r="E342" s="1945">
        <v>758250.46</v>
      </c>
      <c r="F342" s="1976" t="s">
        <v>1553</v>
      </c>
      <c r="G342" s="1976" t="s">
        <v>1527</v>
      </c>
      <c r="H342" s="1927" t="s">
        <v>1141</v>
      </c>
      <c r="I342" s="1945"/>
      <c r="J342" s="1928"/>
      <c r="K342" s="1929"/>
      <c r="L342" s="1938"/>
      <c r="M342" s="1931"/>
      <c r="N342" s="1932"/>
      <c r="O342" s="1931"/>
    </row>
    <row r="343" spans="1:15" x14ac:dyDescent="0.25">
      <c r="A343" s="1921">
        <v>331</v>
      </c>
      <c r="B343" s="1946" t="s">
        <v>1554</v>
      </c>
      <c r="C343" s="1940">
        <v>44684</v>
      </c>
      <c r="D343" s="1937"/>
      <c r="E343" s="1925">
        <v>1666</v>
      </c>
      <c r="F343" s="1927" t="s">
        <v>1513</v>
      </c>
      <c r="G343" s="1976" t="s">
        <v>1527</v>
      </c>
      <c r="H343" s="1935" t="s">
        <v>1555</v>
      </c>
      <c r="I343" s="1945"/>
      <c r="J343" s="1928"/>
      <c r="K343" s="1929"/>
      <c r="L343" s="1938"/>
      <c r="M343" s="1931"/>
      <c r="N343" s="1932"/>
      <c r="O343" s="1931"/>
    </row>
    <row r="344" spans="1:15" x14ac:dyDescent="0.25">
      <c r="A344" s="1921">
        <v>332</v>
      </c>
      <c r="B344" s="1946" t="s">
        <v>1556</v>
      </c>
      <c r="C344" s="1940">
        <v>44684</v>
      </c>
      <c r="D344" s="1937"/>
      <c r="E344" s="1925">
        <v>11276</v>
      </c>
      <c r="F344" s="1927" t="s">
        <v>1513</v>
      </c>
      <c r="G344" s="1976" t="s">
        <v>1527</v>
      </c>
      <c r="H344" s="1935" t="s">
        <v>1557</v>
      </c>
      <c r="I344" s="1945"/>
      <c r="J344" s="1928"/>
      <c r="K344" s="1929"/>
      <c r="L344" s="1938"/>
      <c r="M344" s="1931"/>
      <c r="N344" s="1932"/>
      <c r="O344" s="1931"/>
    </row>
    <row r="345" spans="1:15" x14ac:dyDescent="0.25">
      <c r="A345" s="1921">
        <v>333</v>
      </c>
      <c r="B345" s="1946" t="s">
        <v>1558</v>
      </c>
      <c r="C345" s="1959">
        <v>44684</v>
      </c>
      <c r="D345" s="1937"/>
      <c r="E345" s="1986">
        <v>1960</v>
      </c>
      <c r="F345" s="1976" t="s">
        <v>1524</v>
      </c>
      <c r="G345" s="1976" t="s">
        <v>1527</v>
      </c>
      <c r="H345" s="1935" t="s">
        <v>1525</v>
      </c>
      <c r="I345" s="1945"/>
      <c r="J345" s="1928"/>
      <c r="K345" s="1929"/>
      <c r="L345" s="1938"/>
      <c r="M345" s="1931"/>
      <c r="N345" s="1932"/>
      <c r="O345" s="1931"/>
    </row>
    <row r="346" spans="1:15" x14ac:dyDescent="0.25">
      <c r="A346" s="1921">
        <v>334</v>
      </c>
      <c r="B346" s="1946" t="s">
        <v>1559</v>
      </c>
      <c r="C346" s="1940">
        <v>44686</v>
      </c>
      <c r="D346" s="1937"/>
      <c r="E346" s="1945">
        <v>541270</v>
      </c>
      <c r="F346" s="1976" t="s">
        <v>1560</v>
      </c>
      <c r="G346" s="1976" t="s">
        <v>1527</v>
      </c>
      <c r="H346" s="1927" t="s">
        <v>1561</v>
      </c>
      <c r="I346" s="1945"/>
      <c r="J346" s="1928"/>
      <c r="K346" s="1929"/>
      <c r="L346" s="1938"/>
      <c r="M346" s="1931"/>
      <c r="N346" s="1932"/>
      <c r="O346" s="1931"/>
    </row>
    <row r="347" spans="1:15" x14ac:dyDescent="0.25">
      <c r="A347" s="1921">
        <v>335</v>
      </c>
      <c r="B347" s="1946" t="s">
        <v>1562</v>
      </c>
      <c r="C347" s="1959">
        <v>44690</v>
      </c>
      <c r="D347" s="1937"/>
      <c r="E347" s="1945">
        <v>2230</v>
      </c>
      <c r="F347" s="1927" t="s">
        <v>1518</v>
      </c>
      <c r="G347" s="1976" t="s">
        <v>1527</v>
      </c>
      <c r="H347" s="1935" t="s">
        <v>1563</v>
      </c>
      <c r="I347" s="1945"/>
      <c r="J347" s="1928"/>
      <c r="K347" s="1929"/>
      <c r="L347" s="1938"/>
      <c r="M347" s="1931"/>
      <c r="N347" s="1932"/>
      <c r="O347" s="1931"/>
    </row>
    <row r="348" spans="1:15" x14ac:dyDescent="0.25">
      <c r="A348" s="1921">
        <v>336</v>
      </c>
      <c r="B348" s="1946" t="s">
        <v>1564</v>
      </c>
      <c r="C348" s="1959">
        <v>44690</v>
      </c>
      <c r="D348" s="1937"/>
      <c r="E348" s="1945">
        <v>900</v>
      </c>
      <c r="F348" s="1927" t="s">
        <v>1518</v>
      </c>
      <c r="G348" s="1976" t="s">
        <v>1527</v>
      </c>
      <c r="H348" s="1935" t="s">
        <v>1563</v>
      </c>
      <c r="I348" s="1945"/>
      <c r="J348" s="1928"/>
      <c r="K348" s="1929"/>
      <c r="L348" s="1938"/>
      <c r="M348" s="1931"/>
      <c r="N348" s="1932"/>
      <c r="O348" s="1931"/>
    </row>
    <row r="349" spans="1:15" x14ac:dyDescent="0.25">
      <c r="A349" s="1921">
        <v>337</v>
      </c>
      <c r="B349" s="1946" t="s">
        <v>1565</v>
      </c>
      <c r="C349" s="1959">
        <v>44690</v>
      </c>
      <c r="D349" s="1937"/>
      <c r="E349" s="1945">
        <v>845</v>
      </c>
      <c r="F349" s="1927" t="s">
        <v>1518</v>
      </c>
      <c r="G349" s="1976" t="s">
        <v>1527</v>
      </c>
      <c r="H349" s="1935" t="s">
        <v>1566</v>
      </c>
      <c r="I349" s="1945"/>
      <c r="J349" s="1928"/>
      <c r="K349" s="1929"/>
      <c r="L349" s="1938"/>
      <c r="M349" s="1931"/>
      <c r="N349" s="1932"/>
      <c r="O349" s="1931"/>
    </row>
    <row r="350" spans="1:15" x14ac:dyDescent="0.25">
      <c r="A350" s="1921">
        <v>338</v>
      </c>
      <c r="B350" s="1946" t="s">
        <v>1567</v>
      </c>
      <c r="C350" s="1959">
        <v>44691</v>
      </c>
      <c r="D350" s="1937"/>
      <c r="E350" s="1986">
        <v>2820</v>
      </c>
      <c r="F350" s="1976" t="s">
        <v>1524</v>
      </c>
      <c r="G350" s="1976" t="s">
        <v>1527</v>
      </c>
      <c r="H350" s="1935" t="s">
        <v>1525</v>
      </c>
      <c r="I350" s="1945"/>
      <c r="J350" s="1928"/>
      <c r="K350" s="1929"/>
      <c r="L350" s="1938"/>
      <c r="M350" s="1931"/>
      <c r="N350" s="1932"/>
      <c r="O350" s="1931"/>
    </row>
    <row r="351" spans="1:15" ht="45" x14ac:dyDescent="0.25">
      <c r="A351" s="1921">
        <v>339</v>
      </c>
      <c r="B351" s="1987" t="s">
        <v>1568</v>
      </c>
      <c r="C351" s="1940">
        <v>44691</v>
      </c>
      <c r="D351" s="1937"/>
      <c r="E351" s="1945">
        <v>1222893</v>
      </c>
      <c r="F351" s="1976" t="s">
        <v>1569</v>
      </c>
      <c r="G351" s="1976" t="s">
        <v>1527</v>
      </c>
      <c r="H351" s="1927" t="s">
        <v>1570</v>
      </c>
      <c r="I351" s="1945"/>
      <c r="J351" s="1928"/>
      <c r="K351" s="1929"/>
      <c r="L351" s="1938"/>
      <c r="M351" s="1931"/>
      <c r="N351" s="1932"/>
      <c r="O351" s="1931"/>
    </row>
    <row r="352" spans="1:15" x14ac:dyDescent="0.25">
      <c r="A352" s="1921">
        <v>340</v>
      </c>
      <c r="B352" s="1946" t="s">
        <v>1571</v>
      </c>
      <c r="C352" s="1959">
        <v>44692</v>
      </c>
      <c r="D352" s="1937"/>
      <c r="E352" s="1981">
        <v>20664</v>
      </c>
      <c r="F352" s="1966" t="s">
        <v>1546</v>
      </c>
      <c r="G352" s="1976" t="s">
        <v>1527</v>
      </c>
      <c r="H352" s="1966" t="s">
        <v>1547</v>
      </c>
      <c r="I352" s="1945"/>
      <c r="J352" s="1928"/>
      <c r="K352" s="1929"/>
      <c r="L352" s="1938"/>
      <c r="M352" s="1931"/>
      <c r="N352" s="1932"/>
      <c r="O352" s="1931"/>
    </row>
    <row r="353" spans="1:15" x14ac:dyDescent="0.25">
      <c r="A353" s="1921">
        <v>341</v>
      </c>
      <c r="B353" s="1946" t="s">
        <v>1572</v>
      </c>
      <c r="C353" s="1940">
        <v>44692</v>
      </c>
      <c r="D353" s="1937"/>
      <c r="E353" s="1945">
        <v>2318582</v>
      </c>
      <c r="F353" s="1976" t="s">
        <v>1573</v>
      </c>
      <c r="G353" s="1976" t="s">
        <v>1527</v>
      </c>
      <c r="H353" s="1927" t="s">
        <v>1574</v>
      </c>
      <c r="I353" s="1945"/>
      <c r="J353" s="1928"/>
      <c r="K353" s="1929"/>
      <c r="L353" s="1938"/>
      <c r="M353" s="1931"/>
      <c r="N353" s="1932"/>
      <c r="O353" s="1931"/>
    </row>
    <row r="354" spans="1:15" x14ac:dyDescent="0.25">
      <c r="A354" s="1921">
        <v>342</v>
      </c>
      <c r="B354" s="1946" t="s">
        <v>1575</v>
      </c>
      <c r="C354" s="1940">
        <v>44693</v>
      </c>
      <c r="D354" s="1937"/>
      <c r="E354" s="1945">
        <v>171728.79</v>
      </c>
      <c r="F354" s="1976" t="s">
        <v>1576</v>
      </c>
      <c r="G354" s="1976" t="s">
        <v>1527</v>
      </c>
      <c r="H354" s="1927" t="s">
        <v>1577</v>
      </c>
      <c r="I354" s="1945"/>
      <c r="J354" s="1928"/>
      <c r="K354" s="1929"/>
      <c r="L354" s="1938"/>
      <c r="M354" s="1931"/>
      <c r="N354" s="1932"/>
      <c r="O354" s="1931"/>
    </row>
    <row r="355" spans="1:15" x14ac:dyDescent="0.25">
      <c r="A355" s="1921">
        <v>343</v>
      </c>
      <c r="B355" s="1946" t="s">
        <v>1578</v>
      </c>
      <c r="C355" s="1959">
        <v>44698</v>
      </c>
      <c r="D355" s="1937"/>
      <c r="E355" s="1986">
        <v>2460</v>
      </c>
      <c r="F355" s="1976" t="s">
        <v>1524</v>
      </c>
      <c r="G355" s="1976" t="s">
        <v>1527</v>
      </c>
      <c r="H355" s="1927" t="s">
        <v>1525</v>
      </c>
      <c r="I355" s="1945"/>
      <c r="J355" s="1928"/>
      <c r="K355" s="1929"/>
      <c r="L355" s="1938"/>
      <c r="M355" s="1931"/>
      <c r="N355" s="1932"/>
      <c r="O355" s="1931"/>
    </row>
    <row r="356" spans="1:15" ht="23.25" x14ac:dyDescent="0.25">
      <c r="A356" s="1921">
        <v>344</v>
      </c>
      <c r="B356" s="1982" t="s">
        <v>1579</v>
      </c>
      <c r="C356" s="1988">
        <v>44701</v>
      </c>
      <c r="D356" s="1937"/>
      <c r="E356" s="1978">
        <v>5257230.4000000004</v>
      </c>
      <c r="F356" s="1976" t="s">
        <v>1580</v>
      </c>
      <c r="G356" s="1976" t="s">
        <v>1527</v>
      </c>
      <c r="H356" s="1935" t="s">
        <v>1581</v>
      </c>
      <c r="I356" s="1945"/>
      <c r="J356" s="1928"/>
      <c r="K356" s="1929"/>
      <c r="L356" s="1938"/>
      <c r="M356" s="1931"/>
      <c r="N356" s="1932"/>
      <c r="O356" s="1931"/>
    </row>
    <row r="357" spans="1:15" x14ac:dyDescent="0.25">
      <c r="A357" s="1921">
        <v>345</v>
      </c>
      <c r="B357" s="1946" t="s">
        <v>1582</v>
      </c>
      <c r="C357" s="1940">
        <v>44704</v>
      </c>
      <c r="D357" s="1937"/>
      <c r="E357" s="1945">
        <v>1186801.96</v>
      </c>
      <c r="F357" s="1976" t="s">
        <v>1553</v>
      </c>
      <c r="G357" s="1976" t="s">
        <v>1527</v>
      </c>
      <c r="H357" s="1927" t="s">
        <v>1141</v>
      </c>
      <c r="I357" s="1945"/>
      <c r="J357" s="1928"/>
      <c r="K357" s="1929"/>
      <c r="L357" s="1938"/>
      <c r="M357" s="1931"/>
      <c r="N357" s="1932"/>
      <c r="O357" s="1931"/>
    </row>
    <row r="358" spans="1:15" x14ac:dyDescent="0.25">
      <c r="A358" s="1921">
        <v>346</v>
      </c>
      <c r="B358" s="1946" t="s">
        <v>1583</v>
      </c>
      <c r="C358" s="1959">
        <v>44705</v>
      </c>
      <c r="D358" s="1937"/>
      <c r="E358" s="1986">
        <v>2800</v>
      </c>
      <c r="F358" s="1976" t="s">
        <v>1524</v>
      </c>
      <c r="G358" s="1976" t="s">
        <v>1527</v>
      </c>
      <c r="H358" s="1935" t="s">
        <v>1525</v>
      </c>
      <c r="I358" s="1945"/>
      <c r="J358" s="1928"/>
      <c r="K358" s="1929"/>
      <c r="L358" s="1938"/>
      <c r="M358" s="1931"/>
      <c r="N358" s="1932"/>
      <c r="O358" s="1931"/>
    </row>
    <row r="359" spans="1:15" x14ac:dyDescent="0.25">
      <c r="A359" s="1921">
        <v>347</v>
      </c>
      <c r="B359" s="1946" t="s">
        <v>1584</v>
      </c>
      <c r="C359" s="1959">
        <v>44708</v>
      </c>
      <c r="D359" s="1937"/>
      <c r="E359" s="1981">
        <v>20664</v>
      </c>
      <c r="F359" s="1966" t="s">
        <v>1546</v>
      </c>
      <c r="G359" s="1976" t="s">
        <v>1527</v>
      </c>
      <c r="H359" s="1966" t="s">
        <v>1547</v>
      </c>
      <c r="I359" s="1945"/>
      <c r="J359" s="1928"/>
      <c r="K359" s="1929"/>
      <c r="L359" s="1938"/>
      <c r="M359" s="1931"/>
      <c r="N359" s="1932"/>
      <c r="O359" s="1931"/>
    </row>
    <row r="360" spans="1:15" x14ac:dyDescent="0.25">
      <c r="A360" s="1921">
        <v>348</v>
      </c>
      <c r="B360" s="1946" t="s">
        <v>1585</v>
      </c>
      <c r="C360" s="1959">
        <v>44711</v>
      </c>
      <c r="D360" s="1937"/>
      <c r="E360" s="1986">
        <v>27000</v>
      </c>
      <c r="F360" s="1976" t="s">
        <v>1524</v>
      </c>
      <c r="G360" s="1976" t="s">
        <v>1527</v>
      </c>
      <c r="H360" s="1935" t="s">
        <v>1525</v>
      </c>
      <c r="I360" s="1945"/>
      <c r="J360" s="1928"/>
      <c r="K360" s="1929"/>
      <c r="L360" s="1938"/>
      <c r="M360" s="1931"/>
      <c r="N360" s="1932"/>
      <c r="O360" s="1931"/>
    </row>
    <row r="361" spans="1:15" x14ac:dyDescent="0.25">
      <c r="A361" s="1921">
        <v>349</v>
      </c>
      <c r="B361" s="1946" t="s">
        <v>1586</v>
      </c>
      <c r="C361" s="1940">
        <v>44713</v>
      </c>
      <c r="D361" s="1937"/>
      <c r="E361" s="1945">
        <v>203098.93</v>
      </c>
      <c r="F361" s="1976" t="s">
        <v>1576</v>
      </c>
      <c r="G361" s="1976" t="s">
        <v>1527</v>
      </c>
      <c r="H361" s="1927" t="s">
        <v>1577</v>
      </c>
      <c r="I361" s="1945"/>
      <c r="J361" s="1928"/>
      <c r="K361" s="1929"/>
      <c r="L361" s="1938"/>
      <c r="M361" s="1931"/>
      <c r="N361" s="1932"/>
      <c r="O361" s="1931"/>
    </row>
    <row r="362" spans="1:15" x14ac:dyDescent="0.25">
      <c r="A362" s="1921">
        <v>350</v>
      </c>
      <c r="B362" s="1946" t="s">
        <v>1587</v>
      </c>
      <c r="C362" s="1940">
        <v>44713</v>
      </c>
      <c r="D362" s="1937"/>
      <c r="E362" s="1945">
        <v>52720</v>
      </c>
      <c r="F362" s="1976" t="s">
        <v>1576</v>
      </c>
      <c r="G362" s="1976" t="s">
        <v>1527</v>
      </c>
      <c r="H362" s="1927" t="s">
        <v>1577</v>
      </c>
      <c r="I362" s="1945"/>
      <c r="J362" s="1928"/>
      <c r="K362" s="1929"/>
      <c r="L362" s="1938"/>
      <c r="M362" s="1931"/>
      <c r="N362" s="1932"/>
      <c r="O362" s="1931"/>
    </row>
    <row r="363" spans="1:15" x14ac:dyDescent="0.25">
      <c r="A363" s="1921">
        <v>351</v>
      </c>
      <c r="B363" s="1946" t="s">
        <v>1588</v>
      </c>
      <c r="C363" s="1940">
        <v>44713</v>
      </c>
      <c r="D363" s="1937"/>
      <c r="E363" s="1925">
        <v>1752</v>
      </c>
      <c r="F363" s="1927" t="s">
        <v>1513</v>
      </c>
      <c r="G363" s="1976" t="s">
        <v>1527</v>
      </c>
      <c r="H363" s="1935" t="s">
        <v>1589</v>
      </c>
      <c r="I363" s="1945"/>
      <c r="J363" s="1928"/>
      <c r="K363" s="1929"/>
      <c r="L363" s="1938"/>
      <c r="M363" s="1931"/>
      <c r="N363" s="1932"/>
      <c r="O363" s="1931"/>
    </row>
    <row r="364" spans="1:15" x14ac:dyDescent="0.25">
      <c r="A364" s="1921">
        <v>352</v>
      </c>
      <c r="B364" s="1946" t="s">
        <v>1590</v>
      </c>
      <c r="C364" s="1940">
        <v>44713</v>
      </c>
      <c r="D364" s="1937"/>
      <c r="E364" s="1925">
        <v>11852</v>
      </c>
      <c r="F364" s="1927" t="s">
        <v>1513</v>
      </c>
      <c r="G364" s="1976" t="s">
        <v>1527</v>
      </c>
      <c r="H364" s="1935" t="s">
        <v>1591</v>
      </c>
      <c r="I364" s="1945"/>
      <c r="J364" s="1928"/>
      <c r="K364" s="1929"/>
      <c r="L364" s="1938"/>
      <c r="M364" s="1931"/>
      <c r="N364" s="1932"/>
      <c r="O364" s="1931"/>
    </row>
    <row r="365" spans="1:15" x14ac:dyDescent="0.25">
      <c r="A365" s="1921">
        <v>353</v>
      </c>
      <c r="B365" s="1946" t="s">
        <v>1592</v>
      </c>
      <c r="C365" s="1959">
        <v>44713</v>
      </c>
      <c r="D365" s="1937"/>
      <c r="E365" s="1945">
        <v>1684.8</v>
      </c>
      <c r="F365" s="1927" t="s">
        <v>1413</v>
      </c>
      <c r="G365" s="1976" t="s">
        <v>1527</v>
      </c>
      <c r="H365" s="1935" t="s">
        <v>1593</v>
      </c>
      <c r="I365" s="1945"/>
      <c r="J365" s="1928"/>
      <c r="K365" s="1929"/>
      <c r="L365" s="1938"/>
      <c r="M365" s="1931"/>
      <c r="N365" s="1932"/>
      <c r="O365" s="1931"/>
    </row>
    <row r="366" spans="1:15" x14ac:dyDescent="0.25">
      <c r="A366" s="1921">
        <v>354</v>
      </c>
      <c r="B366" s="1946" t="s">
        <v>1594</v>
      </c>
      <c r="C366" s="1959">
        <v>44713</v>
      </c>
      <c r="D366" s="1937"/>
      <c r="E366" s="1945">
        <v>342.4</v>
      </c>
      <c r="F366" s="1927" t="s">
        <v>1413</v>
      </c>
      <c r="G366" s="1976" t="s">
        <v>1527</v>
      </c>
      <c r="H366" s="1935" t="s">
        <v>1595</v>
      </c>
      <c r="I366" s="1945"/>
      <c r="J366" s="1928"/>
      <c r="K366" s="1929"/>
      <c r="L366" s="1938"/>
      <c r="M366" s="1931"/>
      <c r="N366" s="1932"/>
      <c r="O366" s="1931"/>
    </row>
    <row r="367" spans="1:15" x14ac:dyDescent="0.25">
      <c r="A367" s="1921">
        <v>355</v>
      </c>
      <c r="B367" s="1946" t="s">
        <v>1596</v>
      </c>
      <c r="C367" s="1959">
        <v>44713</v>
      </c>
      <c r="D367" s="1937"/>
      <c r="E367" s="1945">
        <v>2700</v>
      </c>
      <c r="F367" s="1927" t="s">
        <v>1430</v>
      </c>
      <c r="G367" s="1976" t="s">
        <v>1527</v>
      </c>
      <c r="H367" s="1935" t="s">
        <v>1597</v>
      </c>
      <c r="I367" s="1945"/>
      <c r="J367" s="1928"/>
      <c r="K367" s="1929"/>
      <c r="L367" s="1938"/>
      <c r="M367" s="1931"/>
      <c r="N367" s="1932"/>
      <c r="O367" s="1931"/>
    </row>
    <row r="368" spans="1:15" x14ac:dyDescent="0.25">
      <c r="A368" s="1921">
        <v>356</v>
      </c>
      <c r="B368" s="1946" t="s">
        <v>1598</v>
      </c>
      <c r="C368" s="1959">
        <v>44713</v>
      </c>
      <c r="D368" s="1937"/>
      <c r="E368" s="1945">
        <v>660</v>
      </c>
      <c r="F368" s="1927" t="s">
        <v>1430</v>
      </c>
      <c r="G368" s="1976" t="s">
        <v>1527</v>
      </c>
      <c r="H368" s="1935" t="s">
        <v>1599</v>
      </c>
      <c r="I368" s="1945"/>
      <c r="J368" s="1928"/>
      <c r="K368" s="1929"/>
      <c r="L368" s="1938"/>
      <c r="M368" s="1931"/>
      <c r="N368" s="1932"/>
      <c r="O368" s="1931"/>
    </row>
    <row r="369" spans="1:15" x14ac:dyDescent="0.25">
      <c r="A369" s="1921">
        <v>357</v>
      </c>
      <c r="B369" s="1946" t="s">
        <v>1600</v>
      </c>
      <c r="C369" s="1959">
        <v>44713</v>
      </c>
      <c r="D369" s="1937"/>
      <c r="E369" s="1945">
        <v>700</v>
      </c>
      <c r="F369" s="1927" t="s">
        <v>1430</v>
      </c>
      <c r="G369" s="1976" t="s">
        <v>1527</v>
      </c>
      <c r="H369" s="1935" t="s">
        <v>1601</v>
      </c>
      <c r="I369" s="1945"/>
      <c r="J369" s="1928"/>
      <c r="K369" s="1929"/>
      <c r="L369" s="1938"/>
      <c r="M369" s="1931"/>
      <c r="N369" s="1932"/>
      <c r="O369" s="1931"/>
    </row>
    <row r="370" spans="1:15" x14ac:dyDescent="0.25">
      <c r="A370" s="1921">
        <v>358</v>
      </c>
      <c r="B370" s="1946" t="s">
        <v>1602</v>
      </c>
      <c r="C370" s="1940">
        <v>44714</v>
      </c>
      <c r="D370" s="1937"/>
      <c r="E370" s="1989">
        <v>1213800</v>
      </c>
      <c r="F370" s="1966" t="s">
        <v>1603</v>
      </c>
      <c r="G370" s="1976" t="s">
        <v>1527</v>
      </c>
      <c r="H370" s="1966" t="s">
        <v>1604</v>
      </c>
      <c r="I370" s="1945"/>
      <c r="J370" s="1928"/>
      <c r="K370" s="1929"/>
      <c r="L370" s="1938"/>
      <c r="M370" s="1931"/>
      <c r="N370" s="1932"/>
      <c r="O370" s="1931"/>
    </row>
    <row r="371" spans="1:15" x14ac:dyDescent="0.25">
      <c r="A371" s="1921">
        <v>359</v>
      </c>
      <c r="B371" s="1946" t="s">
        <v>1605</v>
      </c>
      <c r="C371" s="1940">
        <v>44718</v>
      </c>
      <c r="D371" s="1937"/>
      <c r="E371" s="1945">
        <v>258475.97</v>
      </c>
      <c r="F371" s="1976" t="s">
        <v>1553</v>
      </c>
      <c r="G371" s="1976" t="s">
        <v>1527</v>
      </c>
      <c r="H371" s="1927" t="s">
        <v>1141</v>
      </c>
      <c r="I371" s="1945"/>
      <c r="J371" s="1928"/>
      <c r="K371" s="1929"/>
      <c r="L371" s="1938"/>
      <c r="M371" s="1931"/>
      <c r="N371" s="1932"/>
      <c r="O371" s="1931"/>
    </row>
    <row r="372" spans="1:15" x14ac:dyDescent="0.25">
      <c r="A372" s="1921">
        <v>360</v>
      </c>
      <c r="B372" s="1946" t="s">
        <v>1606</v>
      </c>
      <c r="C372" s="1959">
        <v>44718</v>
      </c>
      <c r="D372" s="1937"/>
      <c r="E372" s="1945">
        <v>2900</v>
      </c>
      <c r="F372" s="1927" t="s">
        <v>1607</v>
      </c>
      <c r="G372" s="1976" t="s">
        <v>1527</v>
      </c>
      <c r="H372" s="1935" t="s">
        <v>1608</v>
      </c>
      <c r="I372" s="1945"/>
      <c r="J372" s="1928"/>
      <c r="K372" s="1929"/>
      <c r="L372" s="1938"/>
      <c r="M372" s="1931"/>
      <c r="N372" s="1932"/>
      <c r="O372" s="1931"/>
    </row>
    <row r="373" spans="1:15" x14ac:dyDescent="0.25">
      <c r="A373" s="1921">
        <v>361</v>
      </c>
      <c r="B373" s="1946" t="s">
        <v>1609</v>
      </c>
      <c r="C373" s="1959">
        <v>44719</v>
      </c>
      <c r="D373" s="1937"/>
      <c r="E373" s="1986">
        <v>4270</v>
      </c>
      <c r="F373" s="1976" t="s">
        <v>1524</v>
      </c>
      <c r="G373" s="1976" t="s">
        <v>1527</v>
      </c>
      <c r="H373" s="1935" t="s">
        <v>1525</v>
      </c>
      <c r="I373" s="1945"/>
      <c r="J373" s="1928"/>
      <c r="K373" s="1929"/>
      <c r="L373" s="1938"/>
      <c r="M373" s="1931"/>
      <c r="N373" s="1932"/>
      <c r="O373" s="1931"/>
    </row>
    <row r="374" spans="1:15" ht="23.25" x14ac:dyDescent="0.25">
      <c r="A374" s="1921">
        <v>362</v>
      </c>
      <c r="B374" s="1982" t="s">
        <v>1610</v>
      </c>
      <c r="C374" s="1940">
        <v>44720</v>
      </c>
      <c r="D374" s="1937"/>
      <c r="E374" s="1978">
        <v>5255519.4000000004</v>
      </c>
      <c r="F374" s="1980" t="s">
        <v>1611</v>
      </c>
      <c r="G374" s="1976" t="s">
        <v>1527</v>
      </c>
      <c r="H374" s="1935" t="s">
        <v>1612</v>
      </c>
      <c r="I374" s="1945"/>
      <c r="J374" s="1928"/>
      <c r="K374" s="1929"/>
      <c r="L374" s="1938"/>
      <c r="M374" s="1931"/>
      <c r="N374" s="1932"/>
      <c r="O374" s="1931"/>
    </row>
    <row r="375" spans="1:15" x14ac:dyDescent="0.25">
      <c r="A375" s="1921">
        <v>363</v>
      </c>
      <c r="B375" s="1946" t="s">
        <v>1613</v>
      </c>
      <c r="C375" s="1940">
        <v>44720</v>
      </c>
      <c r="D375" s="1937"/>
      <c r="E375" s="1925">
        <v>9300</v>
      </c>
      <c r="F375" s="1927" t="s">
        <v>1614</v>
      </c>
      <c r="G375" s="1976" t="s">
        <v>1527</v>
      </c>
      <c r="H375" s="1935" t="s">
        <v>1615</v>
      </c>
      <c r="I375" s="1945"/>
      <c r="J375" s="1928"/>
      <c r="K375" s="1929"/>
      <c r="L375" s="1938"/>
      <c r="M375" s="1931"/>
      <c r="N375" s="1932"/>
      <c r="O375" s="1931"/>
    </row>
    <row r="376" spans="1:15" x14ac:dyDescent="0.25">
      <c r="A376" s="1921">
        <v>364</v>
      </c>
      <c r="B376" s="1946" t="s">
        <v>1616</v>
      </c>
      <c r="C376" s="1959">
        <v>44721</v>
      </c>
      <c r="D376" s="1937"/>
      <c r="E376" s="1945">
        <v>900</v>
      </c>
      <c r="F376" s="1927" t="s">
        <v>1518</v>
      </c>
      <c r="G376" s="1976" t="s">
        <v>1527</v>
      </c>
      <c r="H376" s="1935" t="s">
        <v>1617</v>
      </c>
      <c r="I376" s="1945"/>
      <c r="J376" s="1928"/>
      <c r="K376" s="1929"/>
      <c r="L376" s="1938"/>
      <c r="M376" s="1931"/>
      <c r="N376" s="1932"/>
      <c r="O376" s="1931"/>
    </row>
    <row r="377" spans="1:15" x14ac:dyDescent="0.25">
      <c r="A377" s="1921">
        <v>365</v>
      </c>
      <c r="B377" s="1946" t="s">
        <v>1618</v>
      </c>
      <c r="C377" s="1959">
        <v>44721</v>
      </c>
      <c r="D377" s="1937"/>
      <c r="E377" s="1945">
        <v>2350</v>
      </c>
      <c r="F377" s="1927" t="s">
        <v>1518</v>
      </c>
      <c r="G377" s="1976" t="s">
        <v>1527</v>
      </c>
      <c r="H377" s="1935" t="s">
        <v>1617</v>
      </c>
      <c r="I377" s="1945"/>
      <c r="J377" s="1928"/>
      <c r="K377" s="1929"/>
      <c r="L377" s="1938"/>
      <c r="M377" s="1931"/>
      <c r="N377" s="1932"/>
      <c r="O377" s="1931"/>
    </row>
    <row r="378" spans="1:15" x14ac:dyDescent="0.25">
      <c r="A378" s="1921">
        <v>366</v>
      </c>
      <c r="B378" s="1946" t="s">
        <v>1619</v>
      </c>
      <c r="C378" s="1959">
        <v>44721</v>
      </c>
      <c r="D378" s="1937"/>
      <c r="E378" s="1945">
        <v>845</v>
      </c>
      <c r="F378" s="1927" t="s">
        <v>1518</v>
      </c>
      <c r="G378" s="1976" t="s">
        <v>1527</v>
      </c>
      <c r="H378" s="1935" t="s">
        <v>1620</v>
      </c>
      <c r="I378" s="1945"/>
      <c r="J378" s="1928"/>
      <c r="K378" s="1929"/>
      <c r="L378" s="1938"/>
      <c r="M378" s="1931"/>
      <c r="N378" s="1932"/>
      <c r="O378" s="1931"/>
    </row>
    <row r="379" spans="1:15" ht="45" x14ac:dyDescent="0.25">
      <c r="A379" s="1921">
        <v>367</v>
      </c>
      <c r="B379" s="1987" t="s">
        <v>1621</v>
      </c>
      <c r="C379" s="1940">
        <v>44722</v>
      </c>
      <c r="D379" s="1937"/>
      <c r="E379" s="1945">
        <v>1234752</v>
      </c>
      <c r="F379" s="1976" t="s">
        <v>1622</v>
      </c>
      <c r="G379" s="1976" t="s">
        <v>1527</v>
      </c>
      <c r="H379" s="1935" t="s">
        <v>1623</v>
      </c>
      <c r="I379" s="1945"/>
      <c r="J379" s="1928"/>
      <c r="K379" s="1929"/>
      <c r="L379" s="1938"/>
      <c r="M379" s="1931"/>
      <c r="N379" s="1932"/>
      <c r="O379" s="1931"/>
    </row>
    <row r="380" spans="1:15" x14ac:dyDescent="0.25">
      <c r="A380" s="1921">
        <v>368</v>
      </c>
      <c r="B380" s="1946" t="s">
        <v>1624</v>
      </c>
      <c r="C380" s="1959">
        <v>44726</v>
      </c>
      <c r="D380" s="1937"/>
      <c r="E380" s="1986">
        <v>27000</v>
      </c>
      <c r="F380" s="1976" t="s">
        <v>1524</v>
      </c>
      <c r="G380" s="1976" t="s">
        <v>1527</v>
      </c>
      <c r="H380" s="1935" t="s">
        <v>1525</v>
      </c>
      <c r="I380" s="1945"/>
      <c r="J380" s="1928"/>
      <c r="K380" s="1929"/>
      <c r="L380" s="1938"/>
      <c r="M380" s="1931"/>
      <c r="N380" s="1932"/>
      <c r="O380" s="1931"/>
    </row>
    <row r="381" spans="1:15" x14ac:dyDescent="0.25">
      <c r="A381" s="1921">
        <v>369</v>
      </c>
      <c r="B381" s="1946" t="s">
        <v>1625</v>
      </c>
      <c r="C381" s="1959">
        <v>44729</v>
      </c>
      <c r="D381" s="1937"/>
      <c r="E381" s="1981">
        <v>29520</v>
      </c>
      <c r="F381" s="1966" t="s">
        <v>1546</v>
      </c>
      <c r="G381" s="1976" t="s">
        <v>1527</v>
      </c>
      <c r="H381" s="1966" t="s">
        <v>1547</v>
      </c>
      <c r="I381" s="1945"/>
      <c r="J381" s="1928"/>
      <c r="K381" s="1929"/>
      <c r="L381" s="1938"/>
      <c r="M381" s="1931"/>
      <c r="N381" s="1932"/>
      <c r="O381" s="1931"/>
    </row>
    <row r="382" spans="1:15" ht="22.5" x14ac:dyDescent="0.25">
      <c r="A382" s="1921">
        <v>370</v>
      </c>
      <c r="B382" s="1987" t="s">
        <v>1626</v>
      </c>
      <c r="C382" s="1940">
        <v>44732</v>
      </c>
      <c r="D382" s="1937"/>
      <c r="E382" s="1945">
        <v>47026.54</v>
      </c>
      <c r="F382" s="1984" t="s">
        <v>1627</v>
      </c>
      <c r="G382" s="1976" t="s">
        <v>1527</v>
      </c>
      <c r="H382" s="1935" t="s">
        <v>1628</v>
      </c>
      <c r="I382" s="1945"/>
      <c r="J382" s="1928"/>
      <c r="K382" s="1929"/>
      <c r="L382" s="1938"/>
      <c r="M382" s="1931"/>
      <c r="N382" s="1932"/>
      <c r="O382" s="1931"/>
    </row>
    <row r="383" spans="1:15" x14ac:dyDescent="0.25">
      <c r="A383" s="1921">
        <v>371</v>
      </c>
      <c r="B383" s="1946" t="s">
        <v>1629</v>
      </c>
      <c r="C383" s="1940">
        <v>44735</v>
      </c>
      <c r="D383" s="1937"/>
      <c r="E383" s="1945">
        <v>190</v>
      </c>
      <c r="F383" s="1976" t="s">
        <v>1576</v>
      </c>
      <c r="G383" s="1976" t="s">
        <v>1527</v>
      </c>
      <c r="H383" s="1927" t="s">
        <v>1630</v>
      </c>
      <c r="I383" s="1945"/>
      <c r="J383" s="1928"/>
      <c r="K383" s="1929"/>
      <c r="L383" s="1938"/>
      <c r="M383" s="1931"/>
      <c r="N383" s="1932"/>
      <c r="O383" s="1931"/>
    </row>
    <row r="384" spans="1:15" ht="45" x14ac:dyDescent="0.25">
      <c r="A384" s="1921">
        <v>372</v>
      </c>
      <c r="B384" s="1987" t="s">
        <v>1631</v>
      </c>
      <c r="C384" s="1940">
        <v>44736</v>
      </c>
      <c r="D384" s="1937"/>
      <c r="E384" s="1945">
        <v>547057.26</v>
      </c>
      <c r="F384" s="1976" t="s">
        <v>566</v>
      </c>
      <c r="G384" s="1976" t="s">
        <v>1527</v>
      </c>
      <c r="H384" s="1927" t="s">
        <v>1632</v>
      </c>
      <c r="I384" s="1945"/>
      <c r="J384" s="1928"/>
      <c r="K384" s="1929"/>
      <c r="L384" s="1938"/>
      <c r="M384" s="1931"/>
      <c r="N384" s="1932"/>
      <c r="O384" s="1931"/>
    </row>
    <row r="385" spans="1:15" ht="45" x14ac:dyDescent="0.25">
      <c r="A385" s="1921">
        <v>373</v>
      </c>
      <c r="B385" s="1987" t="s">
        <v>1633</v>
      </c>
      <c r="C385" s="1940">
        <v>44736</v>
      </c>
      <c r="D385" s="1937"/>
      <c r="E385" s="1945">
        <v>119876.82</v>
      </c>
      <c r="F385" s="1976" t="s">
        <v>1634</v>
      </c>
      <c r="G385" s="1976" t="s">
        <v>1527</v>
      </c>
      <c r="H385" s="1927" t="s">
        <v>1632</v>
      </c>
      <c r="I385" s="1945"/>
      <c r="J385" s="1928"/>
      <c r="K385" s="1929"/>
      <c r="L385" s="1938"/>
      <c r="M385" s="1931"/>
      <c r="N385" s="1932"/>
      <c r="O385" s="1931"/>
    </row>
    <row r="386" spans="1:15" x14ac:dyDescent="0.25">
      <c r="A386" s="1921">
        <v>374</v>
      </c>
      <c r="B386" s="1946" t="s">
        <v>1635</v>
      </c>
      <c r="C386" s="1940">
        <v>44736</v>
      </c>
      <c r="D386" s="1937"/>
      <c r="E386" s="1945">
        <v>1228675</v>
      </c>
      <c r="F386" s="1976" t="s">
        <v>1636</v>
      </c>
      <c r="G386" s="1976" t="s">
        <v>1527</v>
      </c>
      <c r="H386" s="1927" t="s">
        <v>1637</v>
      </c>
      <c r="I386" s="1945"/>
      <c r="J386" s="1928"/>
      <c r="K386" s="1929"/>
      <c r="L386" s="1938"/>
      <c r="M386" s="1931"/>
      <c r="N386" s="1932"/>
      <c r="O386" s="1931"/>
    </row>
    <row r="387" spans="1:15" x14ac:dyDescent="0.25">
      <c r="A387" s="1921">
        <v>375</v>
      </c>
      <c r="B387" s="1946" t="s">
        <v>1638</v>
      </c>
      <c r="C387" s="1940">
        <v>44738</v>
      </c>
      <c r="D387" s="1937"/>
      <c r="E387" s="1945">
        <v>98117</v>
      </c>
      <c r="F387" s="1976" t="s">
        <v>1639</v>
      </c>
      <c r="G387" s="1976" t="s">
        <v>1527</v>
      </c>
      <c r="H387" s="1927" t="s">
        <v>1640</v>
      </c>
      <c r="I387" s="1945"/>
      <c r="J387" s="1928"/>
      <c r="K387" s="1929"/>
      <c r="L387" s="1938"/>
      <c r="M387" s="1931"/>
      <c r="N387" s="1932"/>
      <c r="O387" s="1931"/>
    </row>
    <row r="388" spans="1:15" ht="45" x14ac:dyDescent="0.25">
      <c r="A388" s="1921">
        <v>376</v>
      </c>
      <c r="B388" s="1987" t="s">
        <v>1641</v>
      </c>
      <c r="C388" s="1940">
        <v>44739</v>
      </c>
      <c r="D388" s="1937"/>
      <c r="E388" s="1945">
        <v>1237038.8400000001</v>
      </c>
      <c r="F388" s="1976" t="s">
        <v>1642</v>
      </c>
      <c r="G388" s="1976" t="s">
        <v>1527</v>
      </c>
      <c r="H388" s="1927" t="s">
        <v>1643</v>
      </c>
      <c r="I388" s="1945"/>
      <c r="J388" s="1928"/>
      <c r="K388" s="1929"/>
      <c r="L388" s="1938"/>
      <c r="M388" s="1931"/>
      <c r="N388" s="1932"/>
      <c r="O388" s="1931"/>
    </row>
    <row r="389" spans="1:15" x14ac:dyDescent="0.25">
      <c r="A389" s="1921">
        <v>377</v>
      </c>
      <c r="B389" s="1946" t="s">
        <v>1644</v>
      </c>
      <c r="C389" s="1959">
        <v>44740</v>
      </c>
      <c r="D389" s="1937"/>
      <c r="E389" s="1986">
        <v>35000</v>
      </c>
      <c r="F389" s="1927" t="s">
        <v>1645</v>
      </c>
      <c r="G389" s="1976" t="s">
        <v>1527</v>
      </c>
      <c r="H389" s="1935" t="s">
        <v>1646</v>
      </c>
      <c r="I389" s="1945"/>
      <c r="J389" s="1928"/>
      <c r="K389" s="1929"/>
      <c r="L389" s="1938"/>
      <c r="M389" s="1931"/>
      <c r="N389" s="1932"/>
      <c r="O389" s="1931"/>
    </row>
    <row r="390" spans="1:15" x14ac:dyDescent="0.25">
      <c r="A390" s="1921">
        <v>378</v>
      </c>
      <c r="B390" s="1946" t="s">
        <v>1647</v>
      </c>
      <c r="C390" s="1940">
        <v>44740</v>
      </c>
      <c r="D390" s="1937"/>
      <c r="E390" s="1945">
        <v>4630.1499999999996</v>
      </c>
      <c r="F390" s="1927" t="s">
        <v>1648</v>
      </c>
      <c r="G390" s="1976" t="s">
        <v>1527</v>
      </c>
      <c r="H390" s="1927" t="s">
        <v>1649</v>
      </c>
      <c r="I390" s="1945"/>
      <c r="J390" s="1928"/>
      <c r="K390" s="1929"/>
      <c r="L390" s="1938"/>
      <c r="M390" s="1931"/>
      <c r="N390" s="1932"/>
      <c r="O390" s="1931"/>
    </row>
    <row r="391" spans="1:15" x14ac:dyDescent="0.25">
      <c r="A391" s="1921">
        <v>379</v>
      </c>
      <c r="B391" s="1946" t="s">
        <v>1650</v>
      </c>
      <c r="C391" s="1940">
        <v>44740</v>
      </c>
      <c r="D391" s="1937"/>
      <c r="E391" s="1945">
        <v>228287.06</v>
      </c>
      <c r="F391" s="1927" t="s">
        <v>1648</v>
      </c>
      <c r="G391" s="1976" t="s">
        <v>1527</v>
      </c>
      <c r="H391" s="1927" t="s">
        <v>1649</v>
      </c>
      <c r="I391" s="1945"/>
      <c r="J391" s="1928"/>
      <c r="K391" s="1929"/>
      <c r="L391" s="1938"/>
      <c r="M391" s="1931"/>
      <c r="N391" s="1932"/>
      <c r="O391" s="1931"/>
    </row>
    <row r="392" spans="1:15" x14ac:dyDescent="0.25">
      <c r="A392" s="1921">
        <v>380</v>
      </c>
      <c r="B392" s="1946" t="s">
        <v>1651</v>
      </c>
      <c r="C392" s="1940">
        <v>44740</v>
      </c>
      <c r="D392" s="1937"/>
      <c r="E392" s="1945">
        <v>17861.34</v>
      </c>
      <c r="F392" s="1927" t="s">
        <v>1648</v>
      </c>
      <c r="G392" s="1976" t="s">
        <v>1527</v>
      </c>
      <c r="H392" s="1927" t="s">
        <v>1649</v>
      </c>
      <c r="I392" s="1945"/>
      <c r="J392" s="1928"/>
      <c r="K392" s="1929"/>
      <c r="L392" s="1938"/>
      <c r="M392" s="1931"/>
      <c r="N392" s="1932"/>
      <c r="O392" s="1931"/>
    </row>
    <row r="393" spans="1:15" x14ac:dyDescent="0.25">
      <c r="A393" s="1921">
        <v>381</v>
      </c>
      <c r="B393" s="1946" t="s">
        <v>1652</v>
      </c>
      <c r="C393" s="1940">
        <v>44740</v>
      </c>
      <c r="D393" s="1937"/>
      <c r="E393" s="1945">
        <v>10378.25</v>
      </c>
      <c r="F393" s="1927" t="s">
        <v>1648</v>
      </c>
      <c r="G393" s="1976" t="s">
        <v>1527</v>
      </c>
      <c r="H393" s="1927" t="s">
        <v>1649</v>
      </c>
      <c r="I393" s="1945"/>
      <c r="J393" s="1928"/>
      <c r="K393" s="1929"/>
      <c r="L393" s="1938"/>
      <c r="M393" s="1931"/>
      <c r="N393" s="1932"/>
      <c r="O393" s="1931"/>
    </row>
    <row r="394" spans="1:15" x14ac:dyDescent="0.25">
      <c r="A394" s="1921">
        <v>382</v>
      </c>
      <c r="B394" s="1946" t="s">
        <v>1653</v>
      </c>
      <c r="C394" s="1940">
        <v>44740</v>
      </c>
      <c r="D394" s="1937"/>
      <c r="E394" s="1945">
        <v>8653.94</v>
      </c>
      <c r="F394" s="1927" t="s">
        <v>1648</v>
      </c>
      <c r="G394" s="1976" t="s">
        <v>1527</v>
      </c>
      <c r="H394" s="1927" t="s">
        <v>1649</v>
      </c>
      <c r="I394" s="1945"/>
      <c r="J394" s="1928"/>
      <c r="K394" s="1929"/>
      <c r="L394" s="1938"/>
      <c r="M394" s="1931"/>
      <c r="N394" s="1932"/>
      <c r="O394" s="1931"/>
    </row>
    <row r="395" spans="1:15" x14ac:dyDescent="0.25">
      <c r="A395" s="1921">
        <v>383</v>
      </c>
      <c r="B395" s="1946" t="s">
        <v>1654</v>
      </c>
      <c r="C395" s="1940">
        <v>44740</v>
      </c>
      <c r="D395" s="1937"/>
      <c r="E395" s="1945">
        <v>10984.28</v>
      </c>
      <c r="F395" s="1927" t="s">
        <v>1648</v>
      </c>
      <c r="G395" s="1976" t="s">
        <v>1527</v>
      </c>
      <c r="H395" s="1927" t="s">
        <v>1649</v>
      </c>
      <c r="I395" s="1945"/>
      <c r="J395" s="1928"/>
      <c r="K395" s="1929"/>
      <c r="L395" s="1938"/>
      <c r="M395" s="1931"/>
      <c r="N395" s="1932"/>
      <c r="O395" s="1931"/>
    </row>
    <row r="396" spans="1:15" x14ac:dyDescent="0.25">
      <c r="A396" s="1921">
        <v>384</v>
      </c>
      <c r="B396" s="1946" t="s">
        <v>1655</v>
      </c>
      <c r="C396" s="1940">
        <v>44740</v>
      </c>
      <c r="D396" s="1937"/>
      <c r="E396" s="1945">
        <v>22722.58</v>
      </c>
      <c r="F396" s="1927" t="s">
        <v>1648</v>
      </c>
      <c r="G396" s="1976" t="s">
        <v>1527</v>
      </c>
      <c r="H396" s="1927" t="s">
        <v>1649</v>
      </c>
      <c r="I396" s="1945"/>
      <c r="J396" s="1928"/>
      <c r="K396" s="1929"/>
      <c r="L396" s="1938"/>
      <c r="M396" s="1931"/>
      <c r="N396" s="1932"/>
      <c r="O396" s="1931"/>
    </row>
    <row r="397" spans="1:15" x14ac:dyDescent="0.25">
      <c r="A397" s="1921">
        <v>385</v>
      </c>
      <c r="B397" s="1946" t="s">
        <v>1656</v>
      </c>
      <c r="C397" s="1940">
        <v>44740</v>
      </c>
      <c r="D397" s="1937"/>
      <c r="E397" s="1945">
        <v>4068.79</v>
      </c>
      <c r="F397" s="1927" t="s">
        <v>1648</v>
      </c>
      <c r="G397" s="1976" t="s">
        <v>1527</v>
      </c>
      <c r="H397" s="1927" t="s">
        <v>1649</v>
      </c>
      <c r="I397" s="1945"/>
      <c r="J397" s="1928"/>
      <c r="K397" s="1929"/>
      <c r="L397" s="1938"/>
      <c r="M397" s="1931"/>
      <c r="N397" s="1932"/>
      <c r="O397" s="1931"/>
    </row>
    <row r="398" spans="1:15" x14ac:dyDescent="0.25">
      <c r="A398" s="1921">
        <v>386</v>
      </c>
      <c r="B398" s="1946" t="s">
        <v>1657</v>
      </c>
      <c r="C398" s="1940">
        <v>44740</v>
      </c>
      <c r="D398" s="1937"/>
      <c r="E398" s="1945">
        <v>6083.03</v>
      </c>
      <c r="F398" s="1927" t="s">
        <v>1648</v>
      </c>
      <c r="G398" s="1976" t="s">
        <v>1527</v>
      </c>
      <c r="H398" s="1927" t="s">
        <v>1649</v>
      </c>
      <c r="I398" s="1945"/>
      <c r="J398" s="1928"/>
      <c r="K398" s="1929"/>
      <c r="L398" s="1938"/>
      <c r="M398" s="1931"/>
      <c r="N398" s="1932"/>
      <c r="O398" s="1931"/>
    </row>
    <row r="399" spans="1:15" x14ac:dyDescent="0.25">
      <c r="A399" s="1921">
        <v>387</v>
      </c>
      <c r="B399" s="1946" t="s">
        <v>931</v>
      </c>
      <c r="C399" s="1940" t="s">
        <v>1658</v>
      </c>
      <c r="D399" s="1937"/>
      <c r="E399" s="1948">
        <v>3110299.48</v>
      </c>
      <c r="F399" s="1927" t="s">
        <v>1659</v>
      </c>
      <c r="G399" s="1926" t="s">
        <v>916</v>
      </c>
      <c r="H399" s="1935" t="s">
        <v>1660</v>
      </c>
      <c r="I399" s="1945"/>
      <c r="J399" s="1928"/>
      <c r="K399" s="1929"/>
      <c r="L399" s="1938"/>
      <c r="M399" s="1931"/>
      <c r="N399" s="1932"/>
      <c r="O399" s="1931"/>
    </row>
    <row r="400" spans="1:15" x14ac:dyDescent="0.25">
      <c r="A400" s="1921">
        <v>388</v>
      </c>
      <c r="B400" s="1946" t="s">
        <v>931</v>
      </c>
      <c r="C400" s="1940" t="s">
        <v>1658</v>
      </c>
      <c r="D400" s="1937"/>
      <c r="E400" s="1948">
        <v>297825.49</v>
      </c>
      <c r="F400" s="1935" t="s">
        <v>1661</v>
      </c>
      <c r="G400" s="1926" t="s">
        <v>916</v>
      </c>
      <c r="H400" s="1935" t="s">
        <v>1660</v>
      </c>
      <c r="I400" s="1945"/>
      <c r="J400" s="1928"/>
      <c r="K400" s="1929"/>
      <c r="L400" s="1938"/>
      <c r="M400" s="1931"/>
      <c r="N400" s="1932"/>
      <c r="O400" s="1931"/>
    </row>
    <row r="401" spans="1:15" x14ac:dyDescent="0.25">
      <c r="A401" s="1921">
        <v>389</v>
      </c>
      <c r="B401" s="1946" t="s">
        <v>931</v>
      </c>
      <c r="C401" s="1940" t="s">
        <v>1658</v>
      </c>
      <c r="D401" s="1937"/>
      <c r="E401" s="1948">
        <v>17997.23</v>
      </c>
      <c r="F401" s="1935" t="s">
        <v>1662</v>
      </c>
      <c r="G401" s="1926" t="s">
        <v>916</v>
      </c>
      <c r="H401" s="1927" t="s">
        <v>1663</v>
      </c>
      <c r="I401" s="1945"/>
      <c r="J401" s="1928"/>
      <c r="K401" s="1929"/>
      <c r="L401" s="1938"/>
      <c r="M401" s="1931"/>
      <c r="N401" s="1932"/>
      <c r="O401" s="1931"/>
    </row>
    <row r="402" spans="1:15" x14ac:dyDescent="0.25">
      <c r="A402" s="1921">
        <v>390</v>
      </c>
      <c r="B402" s="1946" t="s">
        <v>931</v>
      </c>
      <c r="C402" s="1940" t="s">
        <v>1658</v>
      </c>
      <c r="D402" s="1937"/>
      <c r="E402" s="1948">
        <v>16243.65</v>
      </c>
      <c r="F402" s="1963" t="s">
        <v>1731</v>
      </c>
      <c r="G402" s="1926" t="s">
        <v>916</v>
      </c>
      <c r="H402" s="1927" t="s">
        <v>1663</v>
      </c>
      <c r="I402" s="1945"/>
      <c r="J402" s="1928"/>
      <c r="K402" s="1929"/>
      <c r="L402" s="1938"/>
      <c r="M402" s="1931"/>
      <c r="N402" s="1932"/>
      <c r="O402" s="1931"/>
    </row>
    <row r="403" spans="1:15" x14ac:dyDescent="0.25">
      <c r="A403" s="1990"/>
      <c r="B403" s="1990" t="s">
        <v>1664</v>
      </c>
      <c r="C403" s="1991"/>
      <c r="D403" s="1992">
        <f>SUM(D12:D402)</f>
        <v>0</v>
      </c>
      <c r="E403" s="1993">
        <f>SUM(E13:E402)</f>
        <v>88623800.870000035</v>
      </c>
      <c r="F403" s="1994"/>
      <c r="G403" s="1994"/>
      <c r="H403" s="1995"/>
      <c r="I403" s="1995"/>
      <c r="J403" s="1996"/>
      <c r="K403" s="1997"/>
      <c r="L403" s="1996"/>
      <c r="M403" s="1992">
        <f>SUM(M12:M402)</f>
        <v>0</v>
      </c>
      <c r="N403" s="1998"/>
      <c r="O403" s="1992">
        <f>SUM(O12:O402)</f>
        <v>0</v>
      </c>
    </row>
    <row r="404" spans="1:15" x14ac:dyDescent="0.25">
      <c r="A404" s="1999"/>
      <c r="B404" s="1999"/>
      <c r="C404" s="2000"/>
      <c r="D404" s="2000"/>
      <c r="E404" s="2001"/>
      <c r="F404" s="2002"/>
      <c r="G404" s="2002"/>
      <c r="H404" s="2003"/>
      <c r="I404" s="2003"/>
      <c r="J404" s="2004"/>
      <c r="K404" s="2005"/>
      <c r="L404" s="2004"/>
      <c r="M404" s="2006"/>
      <c r="N404" s="2007"/>
      <c r="O404" s="2008" t="s">
        <v>190</v>
      </c>
    </row>
    <row r="409" spans="1:15" x14ac:dyDescent="0.25">
      <c r="A409" s="2009"/>
      <c r="B409" s="2010" t="s">
        <v>1665</v>
      </c>
      <c r="C409" s="2011"/>
      <c r="D409" s="2012"/>
      <c r="F409" s="2013"/>
      <c r="G409" s="2013"/>
      <c r="H409" s="2011"/>
      <c r="I409" s="2014"/>
      <c r="J409" s="2015"/>
      <c r="K409" s="2009"/>
      <c r="L409" s="2011" t="str">
        <f>+'[1]Datos Generales'!D17</f>
        <v>Aprobado por</v>
      </c>
      <c r="M409" s="2016"/>
      <c r="N409" s="2009"/>
    </row>
    <row r="410" spans="1:15" x14ac:dyDescent="0.25">
      <c r="A410" s="2009"/>
      <c r="B410" s="2017" t="s">
        <v>1666</v>
      </c>
      <c r="C410" s="2011"/>
      <c r="D410" s="2012"/>
      <c r="F410" s="2013"/>
      <c r="G410" s="2013"/>
      <c r="H410" s="2018"/>
      <c r="I410" s="2014"/>
      <c r="J410" s="2015"/>
      <c r="K410" s="2009"/>
      <c r="L410" s="2018" t="s">
        <v>1730</v>
      </c>
      <c r="M410" s="2016"/>
      <c r="N410" s="2009"/>
    </row>
    <row r="411" spans="1:15" x14ac:dyDescent="0.25">
      <c r="A411" s="2009"/>
      <c r="B411" s="2017"/>
      <c r="C411" s="2011"/>
      <c r="D411" s="2012"/>
      <c r="F411" s="2013"/>
      <c r="G411" s="2013"/>
      <c r="H411" s="2018"/>
      <c r="I411" s="2014"/>
      <c r="J411" s="2015"/>
      <c r="K411" s="2009"/>
      <c r="L411" s="2018"/>
      <c r="M411" s="2016"/>
      <c r="N411" s="2009"/>
    </row>
    <row r="412" spans="1:15" x14ac:dyDescent="0.25">
      <c r="A412" s="2014"/>
      <c r="B412" s="2019" t="s">
        <v>1667</v>
      </c>
      <c r="C412" s="2020"/>
      <c r="D412" s="2021"/>
      <c r="F412" s="2013"/>
      <c r="G412" s="2013"/>
      <c r="H412" s="2022"/>
      <c r="I412" s="2014"/>
      <c r="J412" s="2015"/>
      <c r="K412" s="2009"/>
      <c r="L412" s="2022" t="str">
        <f>+'[1]Datos Generales'!D19</f>
        <v>Fecha de Aprobación</v>
      </c>
      <c r="M412" s="2016"/>
      <c r="N412" s="2009"/>
    </row>
    <row r="413" spans="1:15" x14ac:dyDescent="0.25">
      <c r="B413" s="2023" t="s">
        <v>1668</v>
      </c>
      <c r="C413" s="2048">
        <v>44754</v>
      </c>
      <c r="D413" s="2024"/>
      <c r="F413" s="2023"/>
      <c r="G413" s="2023"/>
      <c r="H413" s="2025"/>
      <c r="I413" s="2026"/>
      <c r="J413" s="2027"/>
      <c r="K413" s="2028"/>
      <c r="L413" s="2025">
        <v>44754</v>
      </c>
      <c r="M413" s="2029"/>
      <c r="N413" s="2030"/>
    </row>
  </sheetData>
  <mergeCells count="5">
    <mergeCell ref="A7:O7"/>
    <mergeCell ref="J11:M11"/>
    <mergeCell ref="N11:O11"/>
    <mergeCell ref="K3:M3"/>
    <mergeCell ref="A6:O6"/>
  </mergeCells>
  <printOptions horizontalCentered="1" gridLines="1"/>
  <pageMargins left="0" right="0" top="0.19685039370078741" bottom="0.27559055118110237" header="0.19685039370078741" footer="0.35433070866141736"/>
  <pageSetup scale="70" fitToHeight="7" orientation="landscape" r:id="rId1"/>
  <headerFooter>
    <oddFooter>&amp;R&amp;P/&amp;N  &amp;D  &amp;T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36"/>
  <sheetViews>
    <sheetView topLeftCell="A124" workbookViewId="0">
      <selection activeCell="K138" sqref="K138"/>
    </sheetView>
  </sheetViews>
  <sheetFormatPr baseColWidth="10" defaultColWidth="17.28515625" defaultRowHeight="15" x14ac:dyDescent="0.25"/>
  <cols>
    <col min="1" max="1" width="3" style="356" customWidth="1"/>
    <col min="2" max="2" width="2.42578125" style="356" customWidth="1"/>
    <col min="3" max="3" width="3.28515625" style="356" bestFit="1" customWidth="1"/>
    <col min="4" max="4" width="12" style="356" customWidth="1"/>
    <col min="5" max="5" width="17.28515625" style="356" bestFit="1" customWidth="1"/>
    <col min="6" max="6" width="17.140625" style="356" customWidth="1"/>
    <col min="7" max="7" width="33.28515625" style="470" customWidth="1"/>
    <col min="8" max="8" width="10.85546875" style="356" customWidth="1"/>
    <col min="9" max="9" width="12.5703125" style="356" customWidth="1"/>
    <col min="10" max="10" width="12.7109375" style="356" customWidth="1"/>
    <col min="11" max="11" width="28" style="470" customWidth="1"/>
    <col min="12" max="12" width="1.85546875" style="356" customWidth="1"/>
    <col min="13" max="16384" width="17.28515625" style="356"/>
  </cols>
  <sheetData>
    <row r="2" spans="2:12" x14ac:dyDescent="0.25">
      <c r="B2" s="644"/>
      <c r="C2" s="599"/>
      <c r="D2" s="599"/>
      <c r="E2" s="599"/>
      <c r="F2" s="599"/>
      <c r="G2" s="645"/>
      <c r="H2" s="599"/>
      <c r="I2" s="599"/>
      <c r="J2" s="599"/>
      <c r="K2" s="645"/>
      <c r="L2" s="646"/>
    </row>
    <row r="3" spans="2:12" s="89" customFormat="1" ht="12.75" x14ac:dyDescent="0.2">
      <c r="B3" s="345"/>
      <c r="C3" s="86"/>
      <c r="D3" s="86"/>
      <c r="E3" s="86"/>
      <c r="F3" s="588"/>
      <c r="G3" s="647"/>
      <c r="H3" s="86"/>
      <c r="I3" s="86"/>
      <c r="J3" s="86"/>
      <c r="K3" s="187"/>
      <c r="L3" s="555"/>
    </row>
    <row r="4" spans="2:12" s="89" customFormat="1" ht="18.75" x14ac:dyDescent="0.3">
      <c r="B4" s="2348"/>
      <c r="C4" s="2349"/>
      <c r="D4" s="2349"/>
      <c r="E4" s="2349"/>
      <c r="F4" s="2349"/>
      <c r="G4" s="2349"/>
      <c r="H4" s="2349"/>
      <c r="I4" s="2349"/>
      <c r="J4" s="2349"/>
      <c r="K4" s="2349"/>
      <c r="L4" s="2350"/>
    </row>
    <row r="5" spans="2:12" s="89" customFormat="1" ht="18.75" x14ac:dyDescent="0.3">
      <c r="B5" s="2144" t="s">
        <v>36</v>
      </c>
      <c r="C5" s="2145"/>
      <c r="D5" s="2145"/>
      <c r="E5" s="2145"/>
      <c r="F5" s="2145"/>
      <c r="G5" s="2145"/>
      <c r="H5" s="2145"/>
      <c r="I5" s="2145"/>
      <c r="J5" s="2145"/>
      <c r="K5" s="2145"/>
      <c r="L5" s="2146"/>
    </row>
    <row r="6" spans="2:12" s="89" customFormat="1" ht="15.75" x14ac:dyDescent="0.25">
      <c r="B6" s="2351" t="s">
        <v>268</v>
      </c>
      <c r="C6" s="2352"/>
      <c r="D6" s="2352"/>
      <c r="E6" s="2352"/>
      <c r="F6" s="2352"/>
      <c r="G6" s="2352"/>
      <c r="H6" s="2352"/>
      <c r="I6" s="2352"/>
      <c r="J6" s="2352"/>
      <c r="K6" s="2352"/>
      <c r="L6" s="2353"/>
    </row>
    <row r="7" spans="2:12" s="89" customFormat="1" ht="15.75" x14ac:dyDescent="0.25">
      <c r="B7" s="2354" t="s">
        <v>207</v>
      </c>
      <c r="C7" s="2355"/>
      <c r="D7" s="2355"/>
      <c r="E7" s="2355"/>
      <c r="F7" s="2355"/>
      <c r="G7" s="2355"/>
      <c r="H7" s="2355"/>
      <c r="I7" s="2355"/>
      <c r="J7" s="2355"/>
      <c r="K7" s="2355"/>
      <c r="L7" s="2356"/>
    </row>
    <row r="8" spans="2:12" s="89" customFormat="1" ht="15.75" x14ac:dyDescent="0.25">
      <c r="B8" s="2357"/>
      <c r="C8" s="2358"/>
      <c r="D8" s="2358"/>
      <c r="E8" s="2358"/>
      <c r="F8" s="2358"/>
      <c r="G8" s="2358"/>
      <c r="H8" s="2358"/>
      <c r="I8" s="2358"/>
      <c r="J8" s="2358"/>
      <c r="K8" s="2358"/>
      <c r="L8" s="2359"/>
    </row>
    <row r="9" spans="2:12" s="89" customFormat="1" ht="18.75" x14ac:dyDescent="0.3">
      <c r="B9" s="345"/>
      <c r="C9" s="312"/>
      <c r="E9" s="639" t="s">
        <v>53</v>
      </c>
      <c r="F9" s="595" t="s">
        <v>457</v>
      </c>
      <c r="G9" s="649"/>
      <c r="H9" s="639" t="s">
        <v>26</v>
      </c>
      <c r="I9" s="1292">
        <v>1</v>
      </c>
      <c r="J9" s="442"/>
      <c r="K9" s="641"/>
      <c r="L9" s="555"/>
    </row>
    <row r="10" spans="2:12" s="89" customFormat="1" ht="18.75" x14ac:dyDescent="0.3">
      <c r="B10" s="345"/>
      <c r="C10" s="312"/>
      <c r="E10" s="639" t="s">
        <v>322</v>
      </c>
      <c r="F10" s="1281">
        <v>44742</v>
      </c>
      <c r="G10" s="1279"/>
      <c r="H10" s="639" t="s">
        <v>29</v>
      </c>
      <c r="I10" s="1292">
        <v>5</v>
      </c>
      <c r="J10" s="442"/>
      <c r="K10" s="322"/>
      <c r="L10" s="555"/>
    </row>
    <row r="11" spans="2:12" s="89" customFormat="1" ht="18.75" x14ac:dyDescent="0.3">
      <c r="B11" s="345"/>
      <c r="C11" s="312"/>
      <c r="E11" s="639" t="s">
        <v>20</v>
      </c>
      <c r="F11" s="1292">
        <v>202</v>
      </c>
      <c r="G11" s="321"/>
      <c r="H11" s="640" t="s">
        <v>344</v>
      </c>
      <c r="I11" s="648"/>
      <c r="J11" s="16"/>
      <c r="K11" s="322"/>
      <c r="L11" s="555"/>
    </row>
    <row r="12" spans="2:12" s="89" customFormat="1" ht="18.75" x14ac:dyDescent="0.3">
      <c r="B12" s="345"/>
      <c r="C12" s="312"/>
      <c r="E12" s="639" t="s">
        <v>40</v>
      </c>
      <c r="F12" s="1292">
        <v>2</v>
      </c>
      <c r="G12" s="321"/>
      <c r="H12" s="640"/>
      <c r="I12" s="16"/>
      <c r="J12" s="16"/>
      <c r="K12" s="322"/>
      <c r="L12" s="555"/>
    </row>
    <row r="13" spans="2:12" s="89" customFormat="1" ht="18.75" x14ac:dyDescent="0.3">
      <c r="B13" s="345"/>
      <c r="C13" s="312"/>
      <c r="F13" s="16"/>
      <c r="G13" s="649"/>
      <c r="H13" s="672"/>
      <c r="I13" s="311"/>
      <c r="J13" s="311"/>
      <c r="K13" s="192"/>
      <c r="L13" s="555"/>
    </row>
    <row r="14" spans="2:12" s="643" customFormat="1" ht="25.5" x14ac:dyDescent="0.25">
      <c r="B14" s="650"/>
      <c r="C14" s="674" t="s">
        <v>136</v>
      </c>
      <c r="D14" s="675" t="s">
        <v>420</v>
      </c>
      <c r="E14" s="676" t="s">
        <v>345</v>
      </c>
      <c r="F14" s="675" t="s">
        <v>192</v>
      </c>
      <c r="G14" s="677" t="s">
        <v>269</v>
      </c>
      <c r="H14" s="678" t="s">
        <v>200</v>
      </c>
      <c r="I14" s="678" t="s">
        <v>201</v>
      </c>
      <c r="J14" s="1211" t="s">
        <v>421</v>
      </c>
      <c r="K14" s="679" t="s">
        <v>176</v>
      </c>
      <c r="L14" s="651"/>
    </row>
    <row r="15" spans="2:12" s="89" customFormat="1" ht="12.75" x14ac:dyDescent="0.2">
      <c r="B15" s="345"/>
      <c r="C15" s="652">
        <v>1</v>
      </c>
      <c r="D15" s="653" t="s">
        <v>527</v>
      </c>
      <c r="E15" s="654"/>
      <c r="F15" s="655" t="s">
        <v>1669</v>
      </c>
      <c r="G15" s="656" t="s">
        <v>1670</v>
      </c>
      <c r="H15" s="657">
        <v>25895</v>
      </c>
      <c r="I15" s="657"/>
      <c r="J15" s="657"/>
      <c r="K15" s="658"/>
      <c r="L15" s="555"/>
    </row>
    <row r="16" spans="2:12" s="89" customFormat="1" ht="25.5" x14ac:dyDescent="0.2">
      <c r="B16" s="345"/>
      <c r="C16" s="652"/>
      <c r="D16" s="653"/>
      <c r="E16" s="654"/>
      <c r="F16" s="655" t="s">
        <v>1671</v>
      </c>
      <c r="G16" s="656" t="s">
        <v>1672</v>
      </c>
      <c r="H16" s="657"/>
      <c r="I16" s="657">
        <v>25895</v>
      </c>
      <c r="J16" s="657"/>
      <c r="K16" s="658"/>
      <c r="L16" s="555"/>
    </row>
    <row r="17" spans="2:12" s="89" customFormat="1" ht="90" customHeight="1" x14ac:dyDescent="0.2">
      <c r="B17" s="345"/>
      <c r="C17" s="652"/>
      <c r="D17" s="653"/>
      <c r="E17" s="654"/>
      <c r="F17" s="655"/>
      <c r="G17" s="2031" t="s">
        <v>1673</v>
      </c>
      <c r="H17" s="657"/>
      <c r="I17" s="657"/>
      <c r="J17" s="657"/>
      <c r="K17" s="658"/>
      <c r="L17" s="555"/>
    </row>
    <row r="18" spans="2:12" s="89" customFormat="1" ht="12.75" x14ac:dyDescent="0.2">
      <c r="B18" s="345"/>
      <c r="C18" s="652"/>
      <c r="D18" s="653"/>
      <c r="E18" s="654"/>
      <c r="F18" s="655"/>
      <c r="G18" s="656"/>
      <c r="H18" s="657"/>
      <c r="I18" s="657"/>
      <c r="J18" s="657"/>
      <c r="K18" s="658"/>
      <c r="L18" s="555"/>
    </row>
    <row r="19" spans="2:12" s="89" customFormat="1" ht="12.75" x14ac:dyDescent="0.2">
      <c r="B19" s="345"/>
      <c r="C19" s="652">
        <v>2</v>
      </c>
      <c r="D19" s="653" t="s">
        <v>527</v>
      </c>
      <c r="E19" s="654"/>
      <c r="F19" s="655" t="s">
        <v>1669</v>
      </c>
      <c r="G19" s="656" t="s">
        <v>1670</v>
      </c>
      <c r="H19" s="657">
        <v>3793.76</v>
      </c>
      <c r="I19" s="657"/>
      <c r="J19" s="657"/>
      <c r="K19" s="658"/>
      <c r="L19" s="555"/>
    </row>
    <row r="20" spans="2:12" s="89" customFormat="1" ht="25.5" x14ac:dyDescent="0.2">
      <c r="B20" s="345"/>
      <c r="C20" s="652"/>
      <c r="D20" s="653"/>
      <c r="E20" s="654"/>
      <c r="F20" s="655" t="s">
        <v>1671</v>
      </c>
      <c r="G20" s="656" t="s">
        <v>1672</v>
      </c>
      <c r="H20" s="657"/>
      <c r="I20" s="657">
        <v>3793.76</v>
      </c>
      <c r="J20" s="657"/>
      <c r="K20" s="658"/>
      <c r="L20" s="555"/>
    </row>
    <row r="21" spans="2:12" s="89" customFormat="1" ht="76.5" x14ac:dyDescent="0.2">
      <c r="B21" s="345"/>
      <c r="C21" s="652"/>
      <c r="D21" s="653"/>
      <c r="E21" s="654"/>
      <c r="F21" s="655"/>
      <c r="G21" s="656" t="s">
        <v>1674</v>
      </c>
      <c r="H21" s="657"/>
      <c r="I21" s="657"/>
      <c r="J21" s="657"/>
      <c r="K21" s="658"/>
      <c r="L21" s="555"/>
    </row>
    <row r="22" spans="2:12" s="89" customFormat="1" ht="12.75" x14ac:dyDescent="0.2">
      <c r="B22" s="345"/>
      <c r="C22" s="652"/>
      <c r="D22" s="653"/>
      <c r="E22" s="654"/>
      <c r="F22" s="655"/>
      <c r="G22" s="656"/>
      <c r="H22" s="657"/>
      <c r="I22" s="657"/>
      <c r="J22" s="657"/>
      <c r="K22" s="658"/>
      <c r="L22" s="555"/>
    </row>
    <row r="23" spans="2:12" s="89" customFormat="1" ht="12.75" x14ac:dyDescent="0.2">
      <c r="B23" s="345"/>
      <c r="C23" s="652">
        <v>3</v>
      </c>
      <c r="D23" s="653" t="s">
        <v>527</v>
      </c>
      <c r="E23" s="654"/>
      <c r="F23" s="655" t="s">
        <v>1669</v>
      </c>
      <c r="G23" s="656" t="s">
        <v>1670</v>
      </c>
      <c r="H23" s="657">
        <v>1000</v>
      </c>
      <c r="I23" s="657"/>
      <c r="J23" s="657"/>
      <c r="K23" s="658"/>
      <c r="L23" s="555"/>
    </row>
    <row r="24" spans="2:12" s="89" customFormat="1" ht="25.5" x14ac:dyDescent="0.2">
      <c r="B24" s="345"/>
      <c r="C24" s="652"/>
      <c r="D24" s="653"/>
      <c r="E24" s="654"/>
      <c r="F24" s="655" t="s">
        <v>1671</v>
      </c>
      <c r="G24" s="656" t="s">
        <v>1672</v>
      </c>
      <c r="H24" s="657"/>
      <c r="I24" s="657">
        <v>1000</v>
      </c>
      <c r="J24" s="657"/>
      <c r="K24" s="658"/>
      <c r="L24" s="555"/>
    </row>
    <row r="25" spans="2:12" s="89" customFormat="1" ht="76.5" x14ac:dyDescent="0.2">
      <c r="B25" s="345"/>
      <c r="C25" s="652"/>
      <c r="D25" s="653"/>
      <c r="E25" s="654"/>
      <c r="F25" s="655"/>
      <c r="G25" s="656" t="s">
        <v>1675</v>
      </c>
      <c r="H25" s="657"/>
      <c r="I25" s="657"/>
      <c r="J25" s="657"/>
      <c r="K25" s="658"/>
      <c r="L25" s="555"/>
    </row>
    <row r="26" spans="2:12" s="89" customFormat="1" ht="12.75" x14ac:dyDescent="0.2">
      <c r="B26" s="345"/>
      <c r="C26" s="652"/>
      <c r="D26" s="653"/>
      <c r="E26" s="654"/>
      <c r="F26" s="655"/>
      <c r="G26" s="656"/>
      <c r="H26" s="657"/>
      <c r="I26" s="657"/>
      <c r="J26" s="657"/>
      <c r="K26" s="658"/>
      <c r="L26" s="555"/>
    </row>
    <row r="27" spans="2:12" s="89" customFormat="1" ht="12.75" x14ac:dyDescent="0.2">
      <c r="B27" s="345"/>
      <c r="C27" s="652">
        <v>4</v>
      </c>
      <c r="D27" s="653" t="s">
        <v>527</v>
      </c>
      <c r="E27" s="654"/>
      <c r="F27" s="655" t="s">
        <v>1669</v>
      </c>
      <c r="G27" s="656" t="s">
        <v>1670</v>
      </c>
      <c r="H27" s="657">
        <v>7072.6</v>
      </c>
      <c r="I27" s="657"/>
      <c r="J27" s="657"/>
      <c r="K27" s="658"/>
      <c r="L27" s="555"/>
    </row>
    <row r="28" spans="2:12" s="89" customFormat="1" ht="25.5" x14ac:dyDescent="0.2">
      <c r="B28" s="345"/>
      <c r="C28" s="652"/>
      <c r="D28" s="653"/>
      <c r="E28" s="654"/>
      <c r="F28" s="655" t="s">
        <v>1671</v>
      </c>
      <c r="G28" s="656" t="s">
        <v>1672</v>
      </c>
      <c r="H28" s="657"/>
      <c r="I28" s="657">
        <v>7072.6</v>
      </c>
      <c r="J28" s="657"/>
      <c r="K28" s="658"/>
      <c r="L28" s="555"/>
    </row>
    <row r="29" spans="2:12" s="89" customFormat="1" ht="89.25" x14ac:dyDescent="0.2">
      <c r="B29" s="345"/>
      <c r="C29" s="652"/>
      <c r="D29" s="653"/>
      <c r="E29" s="654"/>
      <c r="F29" s="655"/>
      <c r="G29" s="656" t="s">
        <v>1676</v>
      </c>
      <c r="H29" s="657"/>
      <c r="I29" s="657"/>
      <c r="J29" s="657"/>
      <c r="K29" s="658"/>
      <c r="L29" s="555"/>
    </row>
    <row r="30" spans="2:12" s="89" customFormat="1" ht="12.75" x14ac:dyDescent="0.2">
      <c r="B30" s="345"/>
      <c r="C30" s="652"/>
      <c r="D30" s="653"/>
      <c r="E30" s="654"/>
      <c r="F30" s="655"/>
      <c r="G30" s="656"/>
      <c r="H30" s="657"/>
      <c r="I30" s="657"/>
      <c r="J30" s="657"/>
      <c r="K30" s="658"/>
      <c r="L30" s="555"/>
    </row>
    <row r="31" spans="2:12" s="89" customFormat="1" ht="12.75" x14ac:dyDescent="0.2">
      <c r="B31" s="345"/>
      <c r="C31" s="652">
        <v>5</v>
      </c>
      <c r="D31" s="653" t="s">
        <v>527</v>
      </c>
      <c r="E31" s="654"/>
      <c r="F31" s="655" t="s">
        <v>1669</v>
      </c>
      <c r="G31" s="656" t="s">
        <v>1670</v>
      </c>
      <c r="H31" s="657">
        <v>61661</v>
      </c>
      <c r="I31" s="657"/>
      <c r="J31" s="657"/>
      <c r="K31" s="658"/>
      <c r="L31" s="555"/>
    </row>
    <row r="32" spans="2:12" s="89" customFormat="1" ht="25.5" x14ac:dyDescent="0.2">
      <c r="B32" s="345"/>
      <c r="C32" s="652"/>
      <c r="D32" s="653"/>
      <c r="E32" s="654"/>
      <c r="F32" s="655" t="s">
        <v>1671</v>
      </c>
      <c r="G32" s="656" t="s">
        <v>1672</v>
      </c>
      <c r="H32" s="657"/>
      <c r="I32" s="657">
        <v>61661</v>
      </c>
      <c r="J32" s="657"/>
      <c r="K32" s="658"/>
      <c r="L32" s="555"/>
    </row>
    <row r="33" spans="2:12" s="89" customFormat="1" ht="102" x14ac:dyDescent="0.2">
      <c r="B33" s="345"/>
      <c r="C33" s="652"/>
      <c r="D33" s="653"/>
      <c r="E33" s="654"/>
      <c r="F33" s="655"/>
      <c r="G33" s="656" t="s">
        <v>1677</v>
      </c>
      <c r="H33" s="657"/>
      <c r="I33" s="657"/>
      <c r="J33" s="657"/>
      <c r="K33" s="658"/>
      <c r="L33" s="555"/>
    </row>
    <row r="34" spans="2:12" s="89" customFormat="1" ht="12.75" x14ac:dyDescent="0.2">
      <c r="B34" s="345"/>
      <c r="C34" s="652"/>
      <c r="D34" s="653"/>
      <c r="E34" s="654"/>
      <c r="F34" s="655"/>
      <c r="G34" s="656"/>
      <c r="H34" s="657"/>
      <c r="I34" s="657"/>
      <c r="J34" s="657"/>
      <c r="K34" s="658"/>
      <c r="L34" s="555"/>
    </row>
    <row r="35" spans="2:12" s="89" customFormat="1" ht="12.75" x14ac:dyDescent="0.2">
      <c r="B35" s="345"/>
      <c r="C35" s="652">
        <v>6</v>
      </c>
      <c r="D35" s="653" t="s">
        <v>527</v>
      </c>
      <c r="E35" s="654"/>
      <c r="F35" s="655" t="s">
        <v>1669</v>
      </c>
      <c r="G35" s="656" t="s">
        <v>1670</v>
      </c>
      <c r="H35" s="657">
        <v>78040</v>
      </c>
      <c r="I35" s="657"/>
      <c r="J35" s="657"/>
      <c r="K35" s="658"/>
      <c r="L35" s="555"/>
    </row>
    <row r="36" spans="2:12" s="89" customFormat="1" ht="25.5" x14ac:dyDescent="0.2">
      <c r="B36" s="345"/>
      <c r="C36" s="652"/>
      <c r="D36" s="653"/>
      <c r="E36" s="654"/>
      <c r="F36" s="655" t="s">
        <v>1671</v>
      </c>
      <c r="G36" s="656" t="s">
        <v>1672</v>
      </c>
      <c r="H36" s="657"/>
      <c r="I36" s="657">
        <v>78040</v>
      </c>
      <c r="J36" s="657"/>
      <c r="K36" s="658"/>
      <c r="L36" s="555"/>
    </row>
    <row r="37" spans="2:12" s="89" customFormat="1" ht="102" x14ac:dyDescent="0.2">
      <c r="B37" s="345"/>
      <c r="C37" s="652"/>
      <c r="D37" s="653"/>
      <c r="E37" s="654"/>
      <c r="F37" s="655"/>
      <c r="G37" s="656" t="s">
        <v>1678</v>
      </c>
      <c r="H37" s="657"/>
      <c r="I37" s="657"/>
      <c r="J37" s="657"/>
      <c r="K37" s="658"/>
      <c r="L37" s="555"/>
    </row>
    <row r="38" spans="2:12" s="89" customFormat="1" ht="12.75" x14ac:dyDescent="0.2">
      <c r="B38" s="345"/>
      <c r="C38" s="652"/>
      <c r="D38" s="653"/>
      <c r="E38" s="654"/>
      <c r="F38" s="655"/>
      <c r="G38" s="656"/>
      <c r="H38" s="657"/>
      <c r="I38" s="657"/>
      <c r="J38" s="657"/>
      <c r="K38" s="658"/>
      <c r="L38" s="555"/>
    </row>
    <row r="39" spans="2:12" s="89" customFormat="1" ht="12.75" x14ac:dyDescent="0.2">
      <c r="B39" s="345"/>
      <c r="C39" s="652">
        <v>7</v>
      </c>
      <c r="D39" s="653"/>
      <c r="E39" s="654"/>
      <c r="F39" s="655" t="s">
        <v>1669</v>
      </c>
      <c r="G39" s="656" t="s">
        <v>1670</v>
      </c>
      <c r="H39" s="657">
        <v>248996.87</v>
      </c>
      <c r="I39" s="657"/>
      <c r="J39" s="657"/>
      <c r="K39" s="658"/>
      <c r="L39" s="555"/>
    </row>
    <row r="40" spans="2:12" s="89" customFormat="1" ht="25.5" x14ac:dyDescent="0.2">
      <c r="B40" s="345"/>
      <c r="C40" s="652"/>
      <c r="D40" s="653"/>
      <c r="E40" s="654"/>
      <c r="F40" s="655" t="s">
        <v>1671</v>
      </c>
      <c r="G40" s="656" t="s">
        <v>1672</v>
      </c>
      <c r="H40" s="657"/>
      <c r="I40" s="657">
        <v>248996.87</v>
      </c>
      <c r="J40" s="657"/>
      <c r="K40" s="658"/>
      <c r="L40" s="555"/>
    </row>
    <row r="41" spans="2:12" s="89" customFormat="1" ht="89.25" x14ac:dyDescent="0.2">
      <c r="B41" s="345"/>
      <c r="C41" s="652"/>
      <c r="D41" s="653"/>
      <c r="E41" s="654"/>
      <c r="F41" s="655"/>
      <c r="G41" s="656" t="s">
        <v>1679</v>
      </c>
      <c r="H41" s="657"/>
      <c r="I41" s="657"/>
      <c r="J41" s="657"/>
      <c r="K41" s="658"/>
      <c r="L41" s="555"/>
    </row>
    <row r="42" spans="2:12" s="89" customFormat="1" ht="12.75" x14ac:dyDescent="0.2">
      <c r="B42" s="345"/>
      <c r="C42" s="652"/>
      <c r="D42" s="653"/>
      <c r="E42" s="654"/>
      <c r="F42" s="655"/>
      <c r="G42" s="656"/>
      <c r="H42" s="657"/>
      <c r="I42" s="657"/>
      <c r="J42" s="657"/>
      <c r="K42" s="658"/>
      <c r="L42" s="555"/>
    </row>
    <row r="43" spans="2:12" s="89" customFormat="1" ht="12.75" x14ac:dyDescent="0.2">
      <c r="B43" s="345"/>
      <c r="C43" s="652">
        <v>8</v>
      </c>
      <c r="D43" s="653" t="s">
        <v>527</v>
      </c>
      <c r="E43" s="654"/>
      <c r="F43" s="655" t="s">
        <v>1669</v>
      </c>
      <c r="G43" s="656" t="s">
        <v>1670</v>
      </c>
      <c r="H43" s="657">
        <v>100072.8</v>
      </c>
      <c r="I43" s="657"/>
      <c r="J43" s="657"/>
      <c r="K43" s="658"/>
      <c r="L43" s="555"/>
    </row>
    <row r="44" spans="2:12" s="89" customFormat="1" ht="25.5" x14ac:dyDescent="0.2">
      <c r="B44" s="345"/>
      <c r="C44" s="652"/>
      <c r="D44" s="653"/>
      <c r="E44" s="654"/>
      <c r="F44" s="655" t="s">
        <v>1671</v>
      </c>
      <c r="G44" s="656" t="s">
        <v>1672</v>
      </c>
      <c r="H44" s="657"/>
      <c r="I44" s="657">
        <v>100072.8</v>
      </c>
      <c r="J44" s="657"/>
      <c r="K44" s="658"/>
      <c r="L44" s="555"/>
    </row>
    <row r="45" spans="2:12" s="89" customFormat="1" ht="89.25" x14ac:dyDescent="0.2">
      <c r="B45" s="345"/>
      <c r="C45" s="652"/>
      <c r="D45" s="653"/>
      <c r="E45" s="654"/>
      <c r="F45" s="655"/>
      <c r="G45" s="656" t="s">
        <v>1680</v>
      </c>
      <c r="H45" s="657"/>
      <c r="I45" s="657"/>
      <c r="J45" s="657"/>
      <c r="K45" s="658"/>
      <c r="L45" s="555"/>
    </row>
    <row r="46" spans="2:12" s="89" customFormat="1" ht="12.75" x14ac:dyDescent="0.2">
      <c r="B46" s="345"/>
      <c r="C46" s="652"/>
      <c r="D46" s="653"/>
      <c r="E46" s="654"/>
      <c r="F46" s="655"/>
      <c r="G46" s="656"/>
      <c r="H46" s="657"/>
      <c r="I46" s="657"/>
      <c r="J46" s="657"/>
      <c r="K46" s="658"/>
      <c r="L46" s="555"/>
    </row>
    <row r="47" spans="2:12" s="89" customFormat="1" ht="12.75" x14ac:dyDescent="0.2">
      <c r="B47" s="345"/>
      <c r="C47" s="652">
        <v>9</v>
      </c>
      <c r="D47" s="653"/>
      <c r="E47" s="654"/>
      <c r="F47" s="655" t="s">
        <v>1669</v>
      </c>
      <c r="G47" s="656" t="s">
        <v>1670</v>
      </c>
      <c r="H47" s="657">
        <v>525129.5</v>
      </c>
      <c r="I47" s="657"/>
      <c r="J47" s="657"/>
      <c r="K47" s="658"/>
      <c r="L47" s="555"/>
    </row>
    <row r="48" spans="2:12" s="89" customFormat="1" ht="25.5" x14ac:dyDescent="0.2">
      <c r="B48" s="345"/>
      <c r="C48" s="652"/>
      <c r="D48" s="653"/>
      <c r="E48" s="654"/>
      <c r="F48" s="655" t="s">
        <v>1671</v>
      </c>
      <c r="G48" s="656" t="s">
        <v>1672</v>
      </c>
      <c r="H48" s="657"/>
      <c r="I48" s="657">
        <v>525129.5</v>
      </c>
      <c r="J48" s="657"/>
      <c r="K48" s="658"/>
      <c r="L48" s="555"/>
    </row>
    <row r="49" spans="2:12" s="89" customFormat="1" ht="102" x14ac:dyDescent="0.2">
      <c r="B49" s="345"/>
      <c r="C49" s="652"/>
      <c r="D49" s="653"/>
      <c r="E49" s="654"/>
      <c r="F49" s="655"/>
      <c r="G49" s="656" t="s">
        <v>1681</v>
      </c>
      <c r="H49" s="657"/>
      <c r="I49" s="657"/>
      <c r="J49" s="657"/>
      <c r="K49" s="658"/>
      <c r="L49" s="555"/>
    </row>
    <row r="50" spans="2:12" s="89" customFormat="1" ht="12.75" x14ac:dyDescent="0.2">
      <c r="B50" s="345"/>
      <c r="C50" s="652"/>
      <c r="D50" s="653"/>
      <c r="E50" s="654"/>
      <c r="F50" s="655"/>
      <c r="G50" s="656"/>
      <c r="H50" s="657"/>
      <c r="I50" s="657"/>
      <c r="J50" s="657"/>
      <c r="K50" s="658"/>
      <c r="L50" s="555"/>
    </row>
    <row r="51" spans="2:12" s="89" customFormat="1" ht="12.75" x14ac:dyDescent="0.2">
      <c r="B51" s="345"/>
      <c r="C51" s="652">
        <v>10</v>
      </c>
      <c r="D51" s="653" t="s">
        <v>527</v>
      </c>
      <c r="E51" s="654"/>
      <c r="F51" s="655" t="s">
        <v>1669</v>
      </c>
      <c r="G51" s="656" t="s">
        <v>1670</v>
      </c>
      <c r="H51" s="657">
        <v>2203528.39</v>
      </c>
      <c r="I51" s="657"/>
      <c r="J51" s="657"/>
      <c r="K51" s="658"/>
      <c r="L51" s="555"/>
    </row>
    <row r="52" spans="2:12" s="89" customFormat="1" ht="25.5" x14ac:dyDescent="0.2">
      <c r="B52" s="345"/>
      <c r="C52" s="652"/>
      <c r="D52" s="653"/>
      <c r="E52" s="654"/>
      <c r="F52" s="655" t="s">
        <v>1671</v>
      </c>
      <c r="G52" s="656" t="s">
        <v>1672</v>
      </c>
      <c r="H52" s="657"/>
      <c r="I52" s="657">
        <v>2203528.39</v>
      </c>
      <c r="J52" s="657"/>
      <c r="K52" s="658"/>
      <c r="L52" s="555"/>
    </row>
    <row r="53" spans="2:12" s="89" customFormat="1" ht="89.25" x14ac:dyDescent="0.2">
      <c r="B53" s="345"/>
      <c r="C53" s="652"/>
      <c r="D53" s="653"/>
      <c r="E53" s="654"/>
      <c r="F53" s="655"/>
      <c r="G53" s="656" t="s">
        <v>1682</v>
      </c>
      <c r="H53" s="657"/>
      <c r="I53" s="657"/>
      <c r="J53" s="657"/>
      <c r="K53" s="658"/>
      <c r="L53" s="555"/>
    </row>
    <row r="54" spans="2:12" s="89" customFormat="1" ht="12.75" x14ac:dyDescent="0.2">
      <c r="B54" s="345"/>
      <c r="C54" s="652"/>
      <c r="D54" s="653"/>
      <c r="E54" s="654"/>
      <c r="F54" s="655"/>
      <c r="G54" s="656"/>
      <c r="H54" s="657"/>
      <c r="I54" s="657"/>
      <c r="J54" s="657"/>
      <c r="K54" s="658"/>
      <c r="L54" s="555"/>
    </row>
    <row r="55" spans="2:12" s="89" customFormat="1" ht="12.75" x14ac:dyDescent="0.2">
      <c r="B55" s="345"/>
      <c r="C55" s="652">
        <v>11</v>
      </c>
      <c r="D55" s="653" t="s">
        <v>527</v>
      </c>
      <c r="E55" s="654"/>
      <c r="F55" s="655" t="s">
        <v>1669</v>
      </c>
      <c r="G55" s="656" t="s">
        <v>1670</v>
      </c>
      <c r="H55" s="657">
        <v>541270</v>
      </c>
      <c r="I55" s="657"/>
      <c r="J55" s="657"/>
      <c r="K55" s="658"/>
      <c r="L55" s="555"/>
    </row>
    <row r="56" spans="2:12" s="89" customFormat="1" ht="25.5" x14ac:dyDescent="0.2">
      <c r="B56" s="345"/>
      <c r="C56" s="652"/>
      <c r="D56" s="653"/>
      <c r="E56" s="654"/>
      <c r="F56" s="655" t="s">
        <v>1671</v>
      </c>
      <c r="G56" s="656" t="s">
        <v>1672</v>
      </c>
      <c r="H56" s="657"/>
      <c r="I56" s="657">
        <v>541270</v>
      </c>
      <c r="J56" s="657"/>
      <c r="K56" s="658"/>
      <c r="L56" s="555"/>
    </row>
    <row r="57" spans="2:12" s="89" customFormat="1" ht="89.25" x14ac:dyDescent="0.2">
      <c r="B57" s="345"/>
      <c r="C57" s="652"/>
      <c r="D57" s="653"/>
      <c r="E57" s="654"/>
      <c r="F57" s="655"/>
      <c r="G57" s="656" t="s">
        <v>1683</v>
      </c>
      <c r="H57" s="657"/>
      <c r="I57" s="657"/>
      <c r="J57" s="657"/>
      <c r="K57" s="658"/>
      <c r="L57" s="555"/>
    </row>
    <row r="58" spans="2:12" s="89" customFormat="1" ht="12.75" x14ac:dyDescent="0.2">
      <c r="B58" s="345"/>
      <c r="C58" s="652"/>
      <c r="D58" s="653"/>
      <c r="E58" s="654"/>
      <c r="F58" s="655"/>
      <c r="G58" s="656"/>
      <c r="H58" s="657"/>
      <c r="I58" s="657"/>
      <c r="J58" s="657"/>
      <c r="K58" s="658"/>
      <c r="L58" s="555"/>
    </row>
    <row r="59" spans="2:12" s="89" customFormat="1" ht="12.75" x14ac:dyDescent="0.2">
      <c r="B59" s="345"/>
      <c r="C59" s="652">
        <v>12</v>
      </c>
      <c r="D59" s="653" t="s">
        <v>527</v>
      </c>
      <c r="E59" s="654"/>
      <c r="F59" s="655" t="s">
        <v>1669</v>
      </c>
      <c r="G59" s="656" t="s">
        <v>1670</v>
      </c>
      <c r="H59" s="657">
        <v>1222893</v>
      </c>
      <c r="I59" s="657"/>
      <c r="J59" s="657"/>
      <c r="K59" s="658"/>
      <c r="L59" s="555"/>
    </row>
    <row r="60" spans="2:12" s="89" customFormat="1" ht="25.5" x14ac:dyDescent="0.2">
      <c r="B60" s="345"/>
      <c r="C60" s="652"/>
      <c r="D60" s="653"/>
      <c r="E60" s="654"/>
      <c r="F60" s="655" t="s">
        <v>1671</v>
      </c>
      <c r="G60" s="656" t="s">
        <v>1672</v>
      </c>
      <c r="H60" s="657"/>
      <c r="I60" s="657">
        <v>1222893</v>
      </c>
      <c r="J60" s="657"/>
      <c r="K60" s="658"/>
      <c r="L60" s="555"/>
    </row>
    <row r="61" spans="2:12" s="89" customFormat="1" ht="89.25" x14ac:dyDescent="0.2">
      <c r="B61" s="345"/>
      <c r="C61" s="652"/>
      <c r="D61" s="653"/>
      <c r="E61" s="654"/>
      <c r="F61" s="655"/>
      <c r="G61" s="656" t="s">
        <v>1684</v>
      </c>
      <c r="H61" s="657"/>
      <c r="I61" s="657"/>
      <c r="J61" s="657"/>
      <c r="K61" s="658"/>
      <c r="L61" s="555"/>
    </row>
    <row r="62" spans="2:12" s="89" customFormat="1" ht="12.75" x14ac:dyDescent="0.2">
      <c r="B62" s="345"/>
      <c r="C62" s="652"/>
      <c r="D62" s="653"/>
      <c r="E62" s="654"/>
      <c r="F62" s="655"/>
      <c r="G62" s="656"/>
      <c r="H62" s="657"/>
      <c r="I62" s="657"/>
      <c r="J62" s="657"/>
      <c r="K62" s="658"/>
      <c r="L62" s="555"/>
    </row>
    <row r="63" spans="2:12" s="89" customFormat="1" ht="12.75" x14ac:dyDescent="0.2">
      <c r="B63" s="345"/>
      <c r="C63" s="652">
        <v>13</v>
      </c>
      <c r="D63" s="653"/>
      <c r="E63" s="654"/>
      <c r="F63" s="655" t="s">
        <v>1669</v>
      </c>
      <c r="G63" s="656" t="s">
        <v>1670</v>
      </c>
      <c r="H63" s="657">
        <v>2318582</v>
      </c>
      <c r="I63" s="657"/>
      <c r="J63" s="657"/>
      <c r="K63" s="658"/>
      <c r="L63" s="555"/>
    </row>
    <row r="64" spans="2:12" s="89" customFormat="1" ht="25.5" x14ac:dyDescent="0.2">
      <c r="B64" s="345"/>
      <c r="C64" s="652"/>
      <c r="D64" s="653"/>
      <c r="E64" s="654"/>
      <c r="F64" s="655" t="s">
        <v>1671</v>
      </c>
      <c r="G64" s="656" t="s">
        <v>1672</v>
      </c>
      <c r="H64" s="657"/>
      <c r="I64" s="657">
        <v>2318582</v>
      </c>
      <c r="J64" s="657"/>
      <c r="K64" s="658"/>
      <c r="L64" s="555"/>
    </row>
    <row r="65" spans="2:12" s="89" customFormat="1" ht="78.75" customHeight="1" x14ac:dyDescent="0.2">
      <c r="B65" s="345"/>
      <c r="C65" s="652"/>
      <c r="D65" s="653"/>
      <c r="E65" s="654"/>
      <c r="F65" s="655"/>
      <c r="G65" s="2031" t="s">
        <v>1685</v>
      </c>
      <c r="H65" s="657"/>
      <c r="I65" s="657"/>
      <c r="J65" s="657"/>
      <c r="K65" s="658"/>
      <c r="L65" s="555"/>
    </row>
    <row r="66" spans="2:12" s="89" customFormat="1" ht="12.75" x14ac:dyDescent="0.2">
      <c r="B66" s="345"/>
      <c r="C66" s="652"/>
      <c r="D66" s="653"/>
      <c r="E66" s="654"/>
      <c r="F66" s="655"/>
      <c r="G66" s="656"/>
      <c r="H66" s="657"/>
      <c r="I66" s="657"/>
      <c r="J66" s="657"/>
      <c r="K66" s="658"/>
      <c r="L66" s="555"/>
    </row>
    <row r="67" spans="2:12" s="89" customFormat="1" ht="12.75" x14ac:dyDescent="0.2">
      <c r="B67" s="345"/>
      <c r="C67" s="652">
        <v>14</v>
      </c>
      <c r="D67" s="653" t="s">
        <v>527</v>
      </c>
      <c r="E67" s="654"/>
      <c r="F67" s="655" t="s">
        <v>1669</v>
      </c>
      <c r="G67" s="656" t="s">
        <v>1670</v>
      </c>
      <c r="H67" s="657">
        <v>427737.72</v>
      </c>
      <c r="I67" s="657"/>
      <c r="J67" s="657"/>
      <c r="K67" s="658"/>
      <c r="L67" s="555"/>
    </row>
    <row r="68" spans="2:12" s="89" customFormat="1" ht="25.5" x14ac:dyDescent="0.2">
      <c r="B68" s="345"/>
      <c r="C68" s="652"/>
      <c r="D68" s="653"/>
      <c r="E68" s="654"/>
      <c r="F68" s="655" t="s">
        <v>1671</v>
      </c>
      <c r="G68" s="656" t="s">
        <v>1672</v>
      </c>
      <c r="H68" s="657"/>
      <c r="I68" s="657">
        <v>427737.72</v>
      </c>
      <c r="J68" s="657"/>
      <c r="K68" s="658"/>
      <c r="L68" s="555"/>
    </row>
    <row r="69" spans="2:12" s="89" customFormat="1" ht="102" x14ac:dyDescent="0.2">
      <c r="B69" s="345"/>
      <c r="C69" s="652"/>
      <c r="D69" s="653"/>
      <c r="E69" s="654"/>
      <c r="F69" s="655"/>
      <c r="G69" s="656" t="s">
        <v>1686</v>
      </c>
      <c r="H69" s="657"/>
      <c r="I69" s="657"/>
      <c r="J69" s="657"/>
      <c r="K69" s="658"/>
      <c r="L69" s="555"/>
    </row>
    <row r="70" spans="2:12" s="89" customFormat="1" ht="12.75" x14ac:dyDescent="0.2">
      <c r="B70" s="345"/>
      <c r="C70" s="652"/>
      <c r="D70" s="653"/>
      <c r="E70" s="654"/>
      <c r="F70" s="655"/>
      <c r="G70" s="656"/>
      <c r="H70" s="657"/>
      <c r="I70" s="657"/>
      <c r="J70" s="657"/>
      <c r="K70" s="658"/>
      <c r="L70" s="555"/>
    </row>
    <row r="71" spans="2:12" s="89" customFormat="1" ht="12.75" x14ac:dyDescent="0.2">
      <c r="B71" s="345"/>
      <c r="C71" s="652">
        <v>15</v>
      </c>
      <c r="D71" s="653"/>
      <c r="E71" s="654"/>
      <c r="F71" s="655" t="s">
        <v>1669</v>
      </c>
      <c r="G71" s="656" t="s">
        <v>1670</v>
      </c>
      <c r="H71" s="657">
        <v>5257230.4000000004</v>
      </c>
      <c r="I71" s="657"/>
      <c r="J71" s="657"/>
      <c r="K71" s="658"/>
      <c r="L71" s="555"/>
    </row>
    <row r="72" spans="2:12" s="89" customFormat="1" ht="25.5" x14ac:dyDescent="0.2">
      <c r="B72" s="345"/>
      <c r="C72" s="652"/>
      <c r="D72" s="653"/>
      <c r="E72" s="654"/>
      <c r="F72" s="655" t="s">
        <v>1671</v>
      </c>
      <c r="G72" s="656" t="s">
        <v>1672</v>
      </c>
      <c r="H72" s="657"/>
      <c r="I72" s="657">
        <v>5257230.4000000004</v>
      </c>
      <c r="J72" s="657"/>
      <c r="K72" s="658"/>
      <c r="L72" s="555"/>
    </row>
    <row r="73" spans="2:12" s="89" customFormat="1" ht="102" x14ac:dyDescent="0.2">
      <c r="B73" s="345"/>
      <c r="C73" s="652"/>
      <c r="D73" s="653"/>
      <c r="E73" s="654"/>
      <c r="F73" s="655"/>
      <c r="G73" s="656" t="s">
        <v>1687</v>
      </c>
      <c r="H73" s="657"/>
      <c r="I73" s="657"/>
      <c r="J73" s="657"/>
      <c r="K73" s="658"/>
      <c r="L73" s="555"/>
    </row>
    <row r="74" spans="2:12" s="89" customFormat="1" ht="12.75" x14ac:dyDescent="0.2">
      <c r="B74" s="345"/>
      <c r="C74" s="652"/>
      <c r="D74" s="653"/>
      <c r="E74" s="654"/>
      <c r="F74" s="655"/>
      <c r="G74" s="656"/>
      <c r="H74" s="657"/>
      <c r="I74" s="657"/>
      <c r="J74" s="657"/>
      <c r="K74" s="658"/>
      <c r="L74" s="555"/>
    </row>
    <row r="75" spans="2:12" s="89" customFormat="1" ht="12.75" x14ac:dyDescent="0.2">
      <c r="B75" s="345"/>
      <c r="C75" s="652">
        <v>16</v>
      </c>
      <c r="D75" s="653" t="s">
        <v>527</v>
      </c>
      <c r="E75" s="654"/>
      <c r="F75" s="655" t="s">
        <v>1669</v>
      </c>
      <c r="G75" s="656" t="s">
        <v>1670</v>
      </c>
      <c r="H75" s="657">
        <v>4060</v>
      </c>
      <c r="I75" s="657"/>
      <c r="J75" s="657"/>
      <c r="K75" s="658"/>
      <c r="L75" s="555"/>
    </row>
    <row r="76" spans="2:12" s="89" customFormat="1" ht="25.5" x14ac:dyDescent="0.2">
      <c r="B76" s="345"/>
      <c r="C76" s="652"/>
      <c r="D76" s="653"/>
      <c r="E76" s="654"/>
      <c r="F76" s="655" t="s">
        <v>1671</v>
      </c>
      <c r="G76" s="656" t="s">
        <v>1672</v>
      </c>
      <c r="H76" s="657"/>
      <c r="I76" s="657">
        <v>4060</v>
      </c>
      <c r="J76" s="657"/>
      <c r="K76" s="658"/>
      <c r="L76" s="555"/>
    </row>
    <row r="77" spans="2:12" s="89" customFormat="1" ht="76.5" x14ac:dyDescent="0.2">
      <c r="B77" s="345"/>
      <c r="C77" s="652"/>
      <c r="D77" s="653"/>
      <c r="E77" s="654"/>
      <c r="F77" s="655"/>
      <c r="G77" s="656" t="s">
        <v>1688</v>
      </c>
      <c r="H77" s="657"/>
      <c r="I77" s="657"/>
      <c r="J77" s="657"/>
      <c r="K77" s="658"/>
      <c r="L77" s="555"/>
    </row>
    <row r="78" spans="2:12" s="89" customFormat="1" ht="12.75" x14ac:dyDescent="0.2">
      <c r="B78" s="345"/>
      <c r="C78" s="652"/>
      <c r="D78" s="653"/>
      <c r="E78" s="654"/>
      <c r="F78" s="655"/>
      <c r="G78" s="656"/>
      <c r="H78" s="657"/>
      <c r="I78" s="657"/>
      <c r="J78" s="657"/>
      <c r="K78" s="658"/>
      <c r="L78" s="555"/>
    </row>
    <row r="79" spans="2:12" s="89" customFormat="1" ht="12.75" x14ac:dyDescent="0.2">
      <c r="B79" s="345"/>
      <c r="C79" s="652">
        <v>17</v>
      </c>
      <c r="D79" s="653" t="s">
        <v>527</v>
      </c>
      <c r="E79" s="654"/>
      <c r="F79" s="655" t="s">
        <v>1669</v>
      </c>
      <c r="G79" s="656" t="s">
        <v>1670</v>
      </c>
      <c r="H79" s="657">
        <v>1213800</v>
      </c>
      <c r="I79" s="657"/>
      <c r="J79" s="657"/>
      <c r="K79" s="658"/>
      <c r="L79" s="555"/>
    </row>
    <row r="80" spans="2:12" s="89" customFormat="1" ht="25.5" x14ac:dyDescent="0.2">
      <c r="B80" s="345"/>
      <c r="C80" s="652"/>
      <c r="D80" s="653"/>
      <c r="E80" s="654"/>
      <c r="F80" s="655" t="s">
        <v>1671</v>
      </c>
      <c r="G80" s="656" t="s">
        <v>1672</v>
      </c>
      <c r="H80" s="657"/>
      <c r="I80" s="657">
        <v>1213800</v>
      </c>
      <c r="J80" s="657"/>
      <c r="K80" s="658"/>
      <c r="L80" s="555"/>
    </row>
    <row r="81" spans="2:12" s="89" customFormat="1" ht="89.25" x14ac:dyDescent="0.2">
      <c r="B81" s="345"/>
      <c r="C81" s="652"/>
      <c r="D81" s="653"/>
      <c r="E81" s="654"/>
      <c r="F81" s="655"/>
      <c r="G81" s="656" t="s">
        <v>1689</v>
      </c>
      <c r="H81" s="657"/>
      <c r="I81" s="657"/>
      <c r="J81" s="657"/>
      <c r="K81" s="658"/>
      <c r="L81" s="555"/>
    </row>
    <row r="82" spans="2:12" s="89" customFormat="1" ht="12.75" x14ac:dyDescent="0.2">
      <c r="B82" s="345"/>
      <c r="C82" s="652"/>
      <c r="D82" s="653"/>
      <c r="E82" s="654"/>
      <c r="F82" s="655"/>
      <c r="G82" s="656"/>
      <c r="H82" s="657"/>
      <c r="I82" s="657"/>
      <c r="J82" s="657"/>
      <c r="K82" s="658"/>
      <c r="L82" s="555"/>
    </row>
    <row r="83" spans="2:12" s="89" customFormat="1" ht="12.75" x14ac:dyDescent="0.2">
      <c r="B83" s="345"/>
      <c r="C83" s="652">
        <v>18</v>
      </c>
      <c r="D83" s="653" t="s">
        <v>527</v>
      </c>
      <c r="E83" s="654"/>
      <c r="F83" s="655" t="s">
        <v>1669</v>
      </c>
      <c r="G83" s="656" t="s">
        <v>1670</v>
      </c>
      <c r="H83" s="657">
        <v>2900</v>
      </c>
      <c r="I83" s="657"/>
      <c r="J83" s="657"/>
      <c r="K83" s="658"/>
      <c r="L83" s="555"/>
    </row>
    <row r="84" spans="2:12" s="89" customFormat="1" ht="25.5" x14ac:dyDescent="0.2">
      <c r="B84" s="345"/>
      <c r="C84" s="652"/>
      <c r="D84" s="653"/>
      <c r="E84" s="654"/>
      <c r="F84" s="655" t="s">
        <v>1671</v>
      </c>
      <c r="G84" s="656" t="s">
        <v>1672</v>
      </c>
      <c r="H84" s="657"/>
      <c r="I84" s="657">
        <v>2900</v>
      </c>
      <c r="J84" s="657"/>
      <c r="K84" s="658"/>
      <c r="L84" s="555"/>
    </row>
    <row r="85" spans="2:12" s="89" customFormat="1" ht="76.5" x14ac:dyDescent="0.2">
      <c r="B85" s="345"/>
      <c r="C85" s="652"/>
      <c r="D85" s="653"/>
      <c r="E85" s="654"/>
      <c r="F85" s="655"/>
      <c r="G85" s="656" t="s">
        <v>1690</v>
      </c>
      <c r="H85" s="657"/>
      <c r="I85" s="657"/>
      <c r="J85" s="657"/>
      <c r="K85" s="658"/>
      <c r="L85" s="555"/>
    </row>
    <row r="86" spans="2:12" s="89" customFormat="1" ht="12.75" x14ac:dyDescent="0.2">
      <c r="B86" s="345"/>
      <c r="C86" s="652"/>
      <c r="D86" s="653"/>
      <c r="E86" s="654"/>
      <c r="F86" s="655"/>
      <c r="G86" s="656"/>
      <c r="H86" s="657"/>
      <c r="I86" s="657"/>
      <c r="J86" s="657"/>
      <c r="K86" s="658"/>
      <c r="L86" s="555"/>
    </row>
    <row r="87" spans="2:12" s="89" customFormat="1" ht="12.75" x14ac:dyDescent="0.2">
      <c r="B87" s="345"/>
      <c r="C87" s="652">
        <v>19</v>
      </c>
      <c r="D87" s="653"/>
      <c r="E87" s="654"/>
      <c r="F87" s="655" t="s">
        <v>1669</v>
      </c>
      <c r="G87" s="656" t="s">
        <v>1670</v>
      </c>
      <c r="H87" s="657">
        <v>5255519.4000000004</v>
      </c>
      <c r="I87" s="657"/>
      <c r="J87" s="657"/>
      <c r="K87" s="658"/>
      <c r="L87" s="555"/>
    </row>
    <row r="88" spans="2:12" s="89" customFormat="1" ht="25.5" x14ac:dyDescent="0.2">
      <c r="B88" s="345"/>
      <c r="C88" s="652"/>
      <c r="D88" s="653"/>
      <c r="E88" s="654"/>
      <c r="F88" s="655" t="s">
        <v>1671</v>
      </c>
      <c r="G88" s="656" t="s">
        <v>1672</v>
      </c>
      <c r="H88" s="657"/>
      <c r="I88" s="657">
        <v>5225519.4000000004</v>
      </c>
      <c r="J88" s="657"/>
      <c r="K88" s="658"/>
      <c r="L88" s="555"/>
    </row>
    <row r="89" spans="2:12" s="89" customFormat="1" ht="102" x14ac:dyDescent="0.2">
      <c r="B89" s="345"/>
      <c r="C89" s="652"/>
      <c r="D89" s="653"/>
      <c r="E89" s="654"/>
      <c r="F89" s="655"/>
      <c r="G89" s="656" t="s">
        <v>1691</v>
      </c>
      <c r="H89" s="657"/>
      <c r="I89" s="657"/>
      <c r="J89" s="657"/>
      <c r="K89" s="658"/>
      <c r="L89" s="555"/>
    </row>
    <row r="90" spans="2:12" s="89" customFormat="1" ht="12.75" x14ac:dyDescent="0.2">
      <c r="B90" s="345"/>
      <c r="C90" s="652"/>
      <c r="D90" s="653"/>
      <c r="E90" s="654"/>
      <c r="F90" s="655"/>
      <c r="G90" s="656"/>
      <c r="H90" s="657"/>
      <c r="I90" s="657"/>
      <c r="J90" s="657"/>
      <c r="K90" s="658"/>
      <c r="L90" s="555"/>
    </row>
    <row r="91" spans="2:12" s="89" customFormat="1" ht="12.75" x14ac:dyDescent="0.2">
      <c r="B91" s="345"/>
      <c r="C91" s="652">
        <v>20</v>
      </c>
      <c r="D91" s="653" t="s">
        <v>527</v>
      </c>
      <c r="E91" s="654"/>
      <c r="F91" s="655" t="s">
        <v>1669</v>
      </c>
      <c r="G91" s="656" t="s">
        <v>1670</v>
      </c>
      <c r="H91" s="657">
        <v>1234752</v>
      </c>
      <c r="I91" s="657"/>
      <c r="J91" s="657"/>
      <c r="K91" s="658"/>
      <c r="L91" s="555"/>
    </row>
    <row r="92" spans="2:12" s="89" customFormat="1" ht="25.5" x14ac:dyDescent="0.2">
      <c r="B92" s="345"/>
      <c r="C92" s="652"/>
      <c r="D92" s="653"/>
      <c r="E92" s="654"/>
      <c r="F92" s="655" t="s">
        <v>1671</v>
      </c>
      <c r="G92" s="656" t="s">
        <v>1672</v>
      </c>
      <c r="H92" s="657"/>
      <c r="I92" s="657">
        <v>1234752</v>
      </c>
      <c r="J92" s="657"/>
      <c r="K92" s="658"/>
      <c r="L92" s="555"/>
    </row>
    <row r="93" spans="2:12" s="89" customFormat="1" ht="93" customHeight="1" x14ac:dyDescent="0.2">
      <c r="B93" s="345"/>
      <c r="C93" s="652"/>
      <c r="D93" s="653"/>
      <c r="E93" s="654"/>
      <c r="F93" s="655"/>
      <c r="G93" s="2031" t="s">
        <v>1692</v>
      </c>
      <c r="H93" s="657"/>
      <c r="I93" s="657"/>
      <c r="J93" s="657"/>
      <c r="K93" s="658"/>
      <c r="L93" s="555"/>
    </row>
    <row r="94" spans="2:12" s="89" customFormat="1" ht="12.75" x14ac:dyDescent="0.2">
      <c r="B94" s="345"/>
      <c r="C94" s="652"/>
      <c r="D94" s="653"/>
      <c r="E94" s="654"/>
      <c r="F94" s="655"/>
      <c r="G94" s="656"/>
      <c r="H94" s="657"/>
      <c r="I94" s="657"/>
      <c r="J94" s="657"/>
      <c r="K94" s="658"/>
      <c r="L94" s="555"/>
    </row>
    <row r="95" spans="2:12" s="89" customFormat="1" ht="12.75" x14ac:dyDescent="0.2">
      <c r="B95" s="345"/>
      <c r="C95" s="652">
        <v>21</v>
      </c>
      <c r="D95" s="653"/>
      <c r="E95" s="654"/>
      <c r="F95" s="655" t="s">
        <v>1669</v>
      </c>
      <c r="G95" s="656" t="s">
        <v>1670</v>
      </c>
      <c r="H95" s="657">
        <v>47026.54</v>
      </c>
      <c r="I95" s="657"/>
      <c r="J95" s="657"/>
      <c r="K95" s="658"/>
      <c r="L95" s="555"/>
    </row>
    <row r="96" spans="2:12" s="89" customFormat="1" ht="25.5" x14ac:dyDescent="0.2">
      <c r="B96" s="345"/>
      <c r="C96" s="652"/>
      <c r="D96" s="653"/>
      <c r="E96" s="654"/>
      <c r="F96" s="655" t="s">
        <v>1671</v>
      </c>
      <c r="G96" s="656" t="s">
        <v>1672</v>
      </c>
      <c r="H96" s="657"/>
      <c r="I96" s="657">
        <v>47026.54</v>
      </c>
      <c r="J96" s="657"/>
      <c r="K96" s="658"/>
      <c r="L96" s="555"/>
    </row>
    <row r="97" spans="2:12" s="89" customFormat="1" ht="90" customHeight="1" x14ac:dyDescent="0.2">
      <c r="B97" s="345"/>
      <c r="C97" s="652"/>
      <c r="D97" s="653"/>
      <c r="E97" s="654"/>
      <c r="F97" s="655"/>
      <c r="G97" s="2031" t="s">
        <v>1693</v>
      </c>
      <c r="H97" s="657"/>
      <c r="I97" s="657"/>
      <c r="J97" s="657"/>
      <c r="K97" s="658"/>
      <c r="L97" s="555"/>
    </row>
    <row r="98" spans="2:12" s="89" customFormat="1" ht="12.75" x14ac:dyDescent="0.2">
      <c r="B98" s="345"/>
      <c r="C98" s="652"/>
      <c r="D98" s="653"/>
      <c r="E98" s="654"/>
      <c r="F98" s="655"/>
      <c r="G98" s="656"/>
      <c r="H98" s="657"/>
      <c r="I98" s="657"/>
      <c r="J98" s="657"/>
      <c r="K98" s="658"/>
      <c r="L98" s="555"/>
    </row>
    <row r="99" spans="2:12" s="89" customFormat="1" ht="12.75" x14ac:dyDescent="0.2">
      <c r="B99" s="345"/>
      <c r="C99" s="652">
        <v>22</v>
      </c>
      <c r="D99" s="653" t="s">
        <v>527</v>
      </c>
      <c r="E99" s="654"/>
      <c r="F99" s="655" t="s">
        <v>1669</v>
      </c>
      <c r="G99" s="656" t="s">
        <v>1670</v>
      </c>
      <c r="H99" s="657">
        <v>547057.26</v>
      </c>
      <c r="I99" s="657"/>
      <c r="J99" s="657"/>
      <c r="K99" s="658"/>
      <c r="L99" s="555"/>
    </row>
    <row r="100" spans="2:12" s="89" customFormat="1" ht="25.5" x14ac:dyDescent="0.2">
      <c r="B100" s="345"/>
      <c r="C100" s="652"/>
      <c r="D100" s="653"/>
      <c r="E100" s="654"/>
      <c r="F100" s="655" t="s">
        <v>1671</v>
      </c>
      <c r="G100" s="656" t="s">
        <v>1672</v>
      </c>
      <c r="H100" s="657"/>
      <c r="I100" s="657">
        <v>547057.26</v>
      </c>
      <c r="J100" s="657"/>
      <c r="K100" s="658"/>
      <c r="L100" s="555"/>
    </row>
    <row r="101" spans="2:12" s="89" customFormat="1" ht="89.25" x14ac:dyDescent="0.2">
      <c r="B101" s="345"/>
      <c r="C101" s="652"/>
      <c r="D101" s="653"/>
      <c r="E101" s="654"/>
      <c r="F101" s="655"/>
      <c r="G101" s="656" t="s">
        <v>1694</v>
      </c>
      <c r="H101" s="657"/>
      <c r="I101" s="657"/>
      <c r="J101" s="657"/>
      <c r="K101" s="658"/>
      <c r="L101" s="555"/>
    </row>
    <row r="102" spans="2:12" s="89" customFormat="1" ht="12.75" x14ac:dyDescent="0.2">
      <c r="B102" s="345"/>
      <c r="C102" s="652"/>
      <c r="D102" s="653"/>
      <c r="E102" s="654"/>
      <c r="F102" s="655"/>
      <c r="G102" s="656"/>
      <c r="H102" s="657"/>
      <c r="I102" s="657"/>
      <c r="J102" s="657"/>
      <c r="K102" s="658"/>
      <c r="L102" s="555"/>
    </row>
    <row r="103" spans="2:12" s="89" customFormat="1" ht="12.75" x14ac:dyDescent="0.2">
      <c r="B103" s="345"/>
      <c r="C103" s="652">
        <v>23</v>
      </c>
      <c r="D103" s="653" t="s">
        <v>527</v>
      </c>
      <c r="E103" s="654"/>
      <c r="F103" s="655" t="s">
        <v>1669</v>
      </c>
      <c r="G103" s="656" t="s">
        <v>1670</v>
      </c>
      <c r="H103" s="657">
        <v>119876.82</v>
      </c>
      <c r="I103" s="657"/>
      <c r="J103" s="657"/>
      <c r="K103" s="658"/>
      <c r="L103" s="555"/>
    </row>
    <row r="104" spans="2:12" s="89" customFormat="1" ht="25.5" x14ac:dyDescent="0.2">
      <c r="B104" s="345"/>
      <c r="C104" s="652"/>
      <c r="D104" s="653"/>
      <c r="E104" s="654"/>
      <c r="F104" s="655" t="s">
        <v>1671</v>
      </c>
      <c r="G104" s="656" t="s">
        <v>1672</v>
      </c>
      <c r="H104" s="657"/>
      <c r="I104" s="657">
        <v>119876.82</v>
      </c>
      <c r="J104" s="657"/>
      <c r="K104" s="658"/>
      <c r="L104" s="555"/>
    </row>
    <row r="105" spans="2:12" s="89" customFormat="1" ht="93.75" customHeight="1" x14ac:dyDescent="0.2">
      <c r="B105" s="345"/>
      <c r="C105" s="652"/>
      <c r="D105" s="653"/>
      <c r="E105" s="654"/>
      <c r="F105" s="655"/>
      <c r="G105" s="2031" t="s">
        <v>1695</v>
      </c>
      <c r="H105" s="657"/>
      <c r="I105" s="657"/>
      <c r="J105" s="657"/>
      <c r="K105" s="658"/>
      <c r="L105" s="555"/>
    </row>
    <row r="106" spans="2:12" s="89" customFormat="1" ht="12.75" x14ac:dyDescent="0.2">
      <c r="B106" s="345"/>
      <c r="C106" s="652"/>
      <c r="D106" s="653"/>
      <c r="E106" s="654"/>
      <c r="F106" s="655"/>
      <c r="G106" s="656"/>
      <c r="H106" s="657"/>
      <c r="I106" s="657"/>
      <c r="J106" s="657"/>
      <c r="K106" s="658"/>
      <c r="L106" s="555"/>
    </row>
    <row r="107" spans="2:12" s="89" customFormat="1" ht="12.75" x14ac:dyDescent="0.2">
      <c r="B107" s="345"/>
      <c r="C107" s="652">
        <v>24</v>
      </c>
      <c r="D107" s="653" t="s">
        <v>527</v>
      </c>
      <c r="E107" s="654"/>
      <c r="F107" s="655" t="s">
        <v>1669</v>
      </c>
      <c r="G107" s="656" t="s">
        <v>1670</v>
      </c>
      <c r="H107" s="657">
        <v>1228675</v>
      </c>
      <c r="I107" s="657"/>
      <c r="J107" s="657"/>
      <c r="K107" s="658"/>
      <c r="L107" s="555"/>
    </row>
    <row r="108" spans="2:12" s="89" customFormat="1" ht="25.5" x14ac:dyDescent="0.2">
      <c r="B108" s="345"/>
      <c r="C108" s="652"/>
      <c r="D108" s="653"/>
      <c r="E108" s="654"/>
      <c r="F108" s="655" t="s">
        <v>1671</v>
      </c>
      <c r="G108" s="656" t="s">
        <v>1672</v>
      </c>
      <c r="H108" s="657"/>
      <c r="I108" s="657">
        <v>1228675</v>
      </c>
      <c r="J108" s="657"/>
      <c r="K108" s="658"/>
      <c r="L108" s="555"/>
    </row>
    <row r="109" spans="2:12" s="89" customFormat="1" ht="79.5" customHeight="1" x14ac:dyDescent="0.2">
      <c r="B109" s="345"/>
      <c r="C109" s="652"/>
      <c r="D109" s="653"/>
      <c r="E109" s="654"/>
      <c r="F109" s="655"/>
      <c r="G109" s="2031" t="s">
        <v>1696</v>
      </c>
      <c r="H109" s="657"/>
      <c r="I109" s="657"/>
      <c r="J109" s="657"/>
      <c r="K109" s="658"/>
      <c r="L109" s="555"/>
    </row>
    <row r="110" spans="2:12" s="89" customFormat="1" ht="12.75" x14ac:dyDescent="0.2">
      <c r="B110" s="345"/>
      <c r="C110" s="652"/>
      <c r="D110" s="653"/>
      <c r="E110" s="654"/>
      <c r="F110" s="655"/>
      <c r="G110" s="656"/>
      <c r="H110" s="657"/>
      <c r="I110" s="657"/>
      <c r="J110" s="657"/>
      <c r="K110" s="658"/>
      <c r="L110" s="555"/>
    </row>
    <row r="111" spans="2:12" s="89" customFormat="1" ht="12.75" x14ac:dyDescent="0.2">
      <c r="B111" s="345"/>
      <c r="C111" s="652">
        <v>25</v>
      </c>
      <c r="D111" s="653" t="s">
        <v>527</v>
      </c>
      <c r="E111" s="654"/>
      <c r="F111" s="655" t="s">
        <v>1669</v>
      </c>
      <c r="G111" s="656" t="s">
        <v>1670</v>
      </c>
      <c r="H111" s="657">
        <v>98117</v>
      </c>
      <c r="I111" s="657"/>
      <c r="J111" s="657"/>
      <c r="K111" s="658"/>
      <c r="L111" s="555"/>
    </row>
    <row r="112" spans="2:12" s="89" customFormat="1" ht="25.5" x14ac:dyDescent="0.2">
      <c r="B112" s="345"/>
      <c r="C112" s="652"/>
      <c r="D112" s="653"/>
      <c r="E112" s="654"/>
      <c r="F112" s="655" t="s">
        <v>1671</v>
      </c>
      <c r="G112" s="656" t="s">
        <v>1672</v>
      </c>
      <c r="H112" s="657"/>
      <c r="I112" s="657">
        <v>98117</v>
      </c>
      <c r="J112" s="657"/>
      <c r="K112" s="658"/>
      <c r="L112" s="555"/>
    </row>
    <row r="113" spans="2:12" s="89" customFormat="1" ht="78" customHeight="1" x14ac:dyDescent="0.2">
      <c r="B113" s="345"/>
      <c r="C113" s="652"/>
      <c r="D113" s="653"/>
      <c r="E113" s="654"/>
      <c r="F113" s="655"/>
      <c r="G113" s="2031" t="s">
        <v>1697</v>
      </c>
      <c r="H113" s="657"/>
      <c r="I113" s="657"/>
      <c r="J113" s="657"/>
      <c r="K113" s="658"/>
      <c r="L113" s="555"/>
    </row>
    <row r="114" spans="2:12" s="89" customFormat="1" ht="12.75" x14ac:dyDescent="0.2">
      <c r="B114" s="345"/>
      <c r="C114" s="652"/>
      <c r="D114" s="653"/>
      <c r="E114" s="654"/>
      <c r="F114" s="655"/>
      <c r="G114" s="656"/>
      <c r="H114" s="657"/>
      <c r="I114" s="657"/>
      <c r="J114" s="657"/>
      <c r="K114" s="658"/>
      <c r="L114" s="555"/>
    </row>
    <row r="115" spans="2:12" s="89" customFormat="1" ht="12.75" x14ac:dyDescent="0.2">
      <c r="B115" s="345"/>
      <c r="C115" s="652">
        <v>26</v>
      </c>
      <c r="D115" s="653" t="s">
        <v>527</v>
      </c>
      <c r="E115" s="654"/>
      <c r="F115" s="655" t="s">
        <v>1669</v>
      </c>
      <c r="G115" s="656" t="s">
        <v>1670</v>
      </c>
      <c r="H115" s="657">
        <v>1237038.8400000001</v>
      </c>
      <c r="I115" s="657"/>
      <c r="J115" s="657"/>
      <c r="K115" s="658"/>
      <c r="L115" s="555"/>
    </row>
    <row r="116" spans="2:12" s="89" customFormat="1" ht="25.5" x14ac:dyDescent="0.2">
      <c r="B116" s="345"/>
      <c r="C116" s="652"/>
      <c r="D116" s="653"/>
      <c r="E116" s="654"/>
      <c r="F116" s="655" t="s">
        <v>1671</v>
      </c>
      <c r="G116" s="656" t="s">
        <v>1672</v>
      </c>
      <c r="H116" s="657"/>
      <c r="I116" s="657">
        <v>1237038.8400000001</v>
      </c>
      <c r="J116" s="657"/>
      <c r="K116" s="658"/>
      <c r="L116" s="555"/>
    </row>
    <row r="117" spans="2:12" s="89" customFormat="1" ht="89.25" x14ac:dyDescent="0.2">
      <c r="B117" s="345"/>
      <c r="C117" s="652"/>
      <c r="D117" s="653"/>
      <c r="E117" s="654"/>
      <c r="F117" s="655"/>
      <c r="G117" s="2031" t="s">
        <v>1698</v>
      </c>
      <c r="H117" s="657"/>
      <c r="I117" s="657"/>
      <c r="J117" s="657"/>
      <c r="K117" s="658"/>
      <c r="L117" s="555"/>
    </row>
    <row r="118" spans="2:12" s="89" customFormat="1" ht="12.75" x14ac:dyDescent="0.2">
      <c r="B118" s="345"/>
      <c r="C118" s="652"/>
      <c r="D118" s="653"/>
      <c r="E118" s="654"/>
      <c r="F118" s="655"/>
      <c r="G118" s="656"/>
      <c r="H118" s="657"/>
      <c r="I118" s="657"/>
      <c r="J118" s="657"/>
      <c r="K118" s="658"/>
      <c r="L118" s="555"/>
    </row>
    <row r="119" spans="2:12" s="89" customFormat="1" ht="12.75" x14ac:dyDescent="0.2">
      <c r="B119" s="345"/>
      <c r="C119" s="652">
        <v>27</v>
      </c>
      <c r="D119" s="653" t="s">
        <v>527</v>
      </c>
      <c r="E119" s="654"/>
      <c r="F119" s="655" t="s">
        <v>1669</v>
      </c>
      <c r="G119" s="656" t="s">
        <v>1670</v>
      </c>
      <c r="H119" s="657">
        <v>35000</v>
      </c>
      <c r="I119" s="657"/>
      <c r="J119" s="657"/>
      <c r="K119" s="658"/>
      <c r="L119" s="555"/>
    </row>
    <row r="120" spans="2:12" s="89" customFormat="1" ht="25.5" x14ac:dyDescent="0.2">
      <c r="B120" s="345"/>
      <c r="C120" s="652"/>
      <c r="D120" s="653"/>
      <c r="E120" s="654"/>
      <c r="F120" s="655" t="s">
        <v>1671</v>
      </c>
      <c r="G120" s="656" t="s">
        <v>1672</v>
      </c>
      <c r="H120" s="657"/>
      <c r="I120" s="657">
        <v>35000</v>
      </c>
      <c r="J120" s="657"/>
      <c r="K120" s="658"/>
      <c r="L120" s="555"/>
    </row>
    <row r="121" spans="2:12" s="89" customFormat="1" ht="78" customHeight="1" x14ac:dyDescent="0.2">
      <c r="B121" s="345"/>
      <c r="C121" s="652"/>
      <c r="D121" s="653"/>
      <c r="E121" s="654"/>
      <c r="F121" s="655"/>
      <c r="G121" s="2031" t="s">
        <v>1699</v>
      </c>
      <c r="H121" s="657"/>
      <c r="I121" s="657"/>
      <c r="J121" s="657"/>
      <c r="K121" s="658"/>
      <c r="L121" s="555"/>
    </row>
    <row r="122" spans="2:12" s="89" customFormat="1" ht="12.75" x14ac:dyDescent="0.2">
      <c r="B122" s="345"/>
      <c r="C122" s="652"/>
      <c r="D122" s="653"/>
      <c r="E122" s="654"/>
      <c r="F122" s="655"/>
      <c r="G122" s="656"/>
      <c r="H122" s="657"/>
      <c r="I122" s="657"/>
      <c r="J122" s="657"/>
      <c r="K122" s="658"/>
      <c r="L122" s="555"/>
    </row>
    <row r="123" spans="2:12" s="89" customFormat="1" ht="12.75" x14ac:dyDescent="0.2">
      <c r="B123" s="345"/>
      <c r="C123" s="652">
        <v>28</v>
      </c>
      <c r="D123" s="653" t="s">
        <v>527</v>
      </c>
      <c r="E123" s="654"/>
      <c r="F123" s="655" t="s">
        <v>1669</v>
      </c>
      <c r="G123" s="656" t="s">
        <v>1670</v>
      </c>
      <c r="H123" s="657">
        <v>313669.42</v>
      </c>
      <c r="I123" s="657"/>
      <c r="J123" s="657"/>
      <c r="K123" s="658"/>
      <c r="L123" s="555"/>
    </row>
    <row r="124" spans="2:12" s="89" customFormat="1" ht="25.5" x14ac:dyDescent="0.2">
      <c r="B124" s="345"/>
      <c r="C124" s="652"/>
      <c r="D124" s="653"/>
      <c r="E124" s="654"/>
      <c r="F124" s="655" t="s">
        <v>1671</v>
      </c>
      <c r="G124" s="656" t="s">
        <v>1672</v>
      </c>
      <c r="H124" s="657"/>
      <c r="I124" s="657">
        <v>313669.42</v>
      </c>
      <c r="J124" s="657"/>
      <c r="K124" s="658"/>
      <c r="L124" s="555"/>
    </row>
    <row r="125" spans="2:12" s="89" customFormat="1" ht="79.5" customHeight="1" x14ac:dyDescent="0.2">
      <c r="B125" s="345"/>
      <c r="C125" s="652"/>
      <c r="D125" s="653"/>
      <c r="E125" s="654"/>
      <c r="F125" s="655"/>
      <c r="G125" s="2031" t="s">
        <v>1700</v>
      </c>
      <c r="H125" s="657"/>
      <c r="I125" s="657"/>
      <c r="J125" s="657"/>
      <c r="K125" s="658"/>
      <c r="L125" s="555"/>
    </row>
    <row r="126" spans="2:12" s="89" customFormat="1" x14ac:dyDescent="0.25">
      <c r="B126" s="345"/>
      <c r="C126" s="665"/>
      <c r="D126" s="666"/>
      <c r="E126" s="666"/>
      <c r="F126" s="666"/>
      <c r="G126" s="673" t="s">
        <v>81</v>
      </c>
      <c r="H126" s="2032">
        <f>SUM(H15:H125)</f>
        <v>24360395.32</v>
      </c>
      <c r="I126" s="667"/>
      <c r="J126" s="667"/>
      <c r="K126" s="668"/>
      <c r="L126" s="555"/>
    </row>
    <row r="127" spans="2:12" s="89" customFormat="1" x14ac:dyDescent="0.25">
      <c r="B127" s="345"/>
      <c r="C127" s="323"/>
      <c r="D127" s="91"/>
      <c r="E127" s="91"/>
      <c r="F127" s="91"/>
      <c r="G127" s="321"/>
      <c r="H127" s="282"/>
      <c r="I127" s="282"/>
      <c r="J127" s="282"/>
      <c r="K127" s="669" t="s">
        <v>241</v>
      </c>
      <c r="L127" s="555"/>
    </row>
    <row r="128" spans="2:12" s="89" customFormat="1" ht="12.75" x14ac:dyDescent="0.2">
      <c r="B128" s="345"/>
      <c r="C128" s="86"/>
      <c r="D128" s="86"/>
      <c r="E128" s="86"/>
      <c r="F128" s="86"/>
      <c r="G128" s="187"/>
      <c r="H128" s="86"/>
      <c r="I128" s="86"/>
      <c r="J128" s="86"/>
      <c r="K128" s="187"/>
      <c r="L128" s="555"/>
    </row>
    <row r="129" spans="2:12" s="89" customFormat="1" ht="15" customHeight="1" x14ac:dyDescent="0.25">
      <c r="B129" s="345"/>
      <c r="C129" s="86"/>
      <c r="D129" s="2212" t="s">
        <v>1701</v>
      </c>
      <c r="E129" s="2212"/>
      <c r="F129" s="96"/>
      <c r="G129" s="1890" t="s">
        <v>1702</v>
      </c>
      <c r="H129" s="96"/>
      <c r="I129" s="2213" t="s">
        <v>1703</v>
      </c>
      <c r="J129" s="2212"/>
      <c r="K129" s="2212"/>
      <c r="L129" s="555"/>
    </row>
    <row r="130" spans="2:12" s="89" customFormat="1" ht="15" customHeight="1" x14ac:dyDescent="0.25">
      <c r="B130" s="345"/>
      <c r="C130" s="86"/>
      <c r="D130" s="2213" t="str">
        <f>'Datos Generales'!B15</f>
        <v>Preparado por</v>
      </c>
      <c r="E130" s="2213"/>
      <c r="F130" s="96"/>
      <c r="G130" s="2343" t="str">
        <f>'Datos Generales'!C15</f>
        <v>Revisado por</v>
      </c>
      <c r="H130" s="2343"/>
      <c r="I130" s="556"/>
      <c r="J130" s="2219" t="str">
        <f>'Datos Generales'!D15</f>
        <v>Autorizado por</v>
      </c>
      <c r="K130" s="2219"/>
      <c r="L130" s="555"/>
    </row>
    <row r="131" spans="2:12" s="89" customFormat="1" ht="24" customHeight="1" x14ac:dyDescent="0.25">
      <c r="B131" s="345"/>
      <c r="C131" s="86"/>
      <c r="D131" s="2212" t="s">
        <v>467</v>
      </c>
      <c r="E131" s="2212"/>
      <c r="F131" s="96"/>
      <c r="G131" s="2437" t="s">
        <v>464</v>
      </c>
      <c r="H131" s="2437"/>
      <c r="I131" s="750"/>
      <c r="J131" s="2438" t="s">
        <v>1704</v>
      </c>
      <c r="K131" s="2438"/>
      <c r="L131" s="555"/>
    </row>
    <row r="132" spans="2:12" s="89" customFormat="1" ht="15" customHeight="1" x14ac:dyDescent="0.25">
      <c r="B132" s="345"/>
      <c r="C132" s="86"/>
      <c r="D132" s="2213" t="str">
        <f>'Datos Generales'!B16</f>
        <v>Puesto que ocupa</v>
      </c>
      <c r="E132" s="2213"/>
      <c r="F132" s="96"/>
      <c r="G132" s="2343" t="str">
        <f>'Datos Generales'!C16</f>
        <v>Puesto que ocupa</v>
      </c>
      <c r="H132" s="2343"/>
      <c r="J132" s="2219" t="str">
        <f>'Datos Generales'!D16</f>
        <v>Puesto que ocupa</v>
      </c>
      <c r="K132" s="2219"/>
      <c r="L132" s="555"/>
    </row>
    <row r="133" spans="2:12" s="89" customFormat="1" ht="21" customHeight="1" x14ac:dyDescent="0.25">
      <c r="B133" s="345"/>
      <c r="C133" s="86"/>
      <c r="D133" s="2342">
        <v>44754</v>
      </c>
      <c r="E133" s="2342"/>
      <c r="F133" s="96"/>
      <c r="G133" s="2342">
        <v>44754</v>
      </c>
      <c r="H133" s="2342"/>
      <c r="I133" s="750"/>
      <c r="J133" s="2342">
        <v>44754</v>
      </c>
      <c r="K133" s="2342"/>
      <c r="L133" s="555"/>
    </row>
    <row r="134" spans="2:12" s="89" customFormat="1" ht="15" customHeight="1" x14ac:dyDescent="0.25">
      <c r="B134" s="345"/>
      <c r="C134" s="86"/>
      <c r="D134" s="2213" t="s">
        <v>373</v>
      </c>
      <c r="E134" s="2213"/>
      <c r="F134" s="96"/>
      <c r="G134" s="2343" t="s">
        <v>374</v>
      </c>
      <c r="H134" s="2343"/>
      <c r="J134" s="2219" t="s">
        <v>388</v>
      </c>
      <c r="K134" s="2219"/>
      <c r="L134" s="555"/>
    </row>
    <row r="135" spans="2:12" x14ac:dyDescent="0.25">
      <c r="B135" s="377"/>
      <c r="C135" s="670"/>
      <c r="D135" s="670"/>
      <c r="E135" s="83"/>
      <c r="F135" s="670"/>
      <c r="G135" s="671"/>
      <c r="H135" s="670"/>
      <c r="I135" s="670"/>
      <c r="J135" s="670"/>
      <c r="K135" s="671"/>
      <c r="L135" s="379"/>
    </row>
    <row r="136" spans="2:12" x14ac:dyDescent="0.25">
      <c r="C136" s="89"/>
      <c r="D136" s="89"/>
      <c r="E136" s="89"/>
      <c r="F136" s="89"/>
      <c r="G136" s="107"/>
      <c r="H136" s="89"/>
      <c r="I136" s="89"/>
      <c r="J136" s="89"/>
      <c r="K136" s="107"/>
    </row>
  </sheetData>
  <mergeCells count="22">
    <mergeCell ref="D134:E134"/>
    <mergeCell ref="G134:H134"/>
    <mergeCell ref="J134:K134"/>
    <mergeCell ref="D132:E132"/>
    <mergeCell ref="G132:H132"/>
    <mergeCell ref="J132:K132"/>
    <mergeCell ref="D133:E133"/>
    <mergeCell ref="G133:H133"/>
    <mergeCell ref="J133:K133"/>
    <mergeCell ref="D130:E130"/>
    <mergeCell ref="G130:H130"/>
    <mergeCell ref="J130:K130"/>
    <mergeCell ref="D131:E131"/>
    <mergeCell ref="G131:H131"/>
    <mergeCell ref="J131:K131"/>
    <mergeCell ref="D129:E129"/>
    <mergeCell ref="I129:K129"/>
    <mergeCell ref="B4:L4"/>
    <mergeCell ref="B5:L5"/>
    <mergeCell ref="B6:L6"/>
    <mergeCell ref="B7:L7"/>
    <mergeCell ref="B8:L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5"/>
  <sheetViews>
    <sheetView topLeftCell="A43" workbookViewId="0">
      <selection activeCell="F50" sqref="F50"/>
    </sheetView>
  </sheetViews>
  <sheetFormatPr baseColWidth="10" defaultColWidth="17.28515625" defaultRowHeight="15" x14ac:dyDescent="0.25"/>
  <cols>
    <col min="1" max="1" width="3" style="356" customWidth="1"/>
    <col min="2" max="2" width="2.42578125" style="356" customWidth="1"/>
    <col min="3" max="3" width="3.28515625" style="356" bestFit="1" customWidth="1"/>
    <col min="4" max="5" width="17.28515625" style="356" bestFit="1" customWidth="1"/>
    <col min="6" max="6" width="20.28515625" style="356" customWidth="1"/>
    <col min="7" max="7" width="32.140625" style="470" customWidth="1"/>
    <col min="8" max="8" width="12.28515625" style="356" customWidth="1"/>
    <col min="9" max="9" width="12.5703125" style="356" customWidth="1"/>
    <col min="10" max="10" width="16.5703125" style="356" customWidth="1"/>
    <col min="11" max="11" width="23.5703125" style="470" customWidth="1"/>
    <col min="12" max="12" width="1.85546875" style="356" customWidth="1"/>
    <col min="13" max="16384" width="17.28515625" style="356"/>
  </cols>
  <sheetData>
    <row r="2" spans="2:12" x14ac:dyDescent="0.25">
      <c r="B2" s="644"/>
      <c r="C2" s="599"/>
      <c r="D2" s="599"/>
      <c r="E2" s="599"/>
      <c r="F2" s="599"/>
      <c r="G2" s="645"/>
      <c r="H2" s="599"/>
      <c r="I2" s="599"/>
      <c r="J2" s="599"/>
      <c r="K2" s="645"/>
      <c r="L2" s="646"/>
    </row>
    <row r="3" spans="2:12" s="89" customFormat="1" ht="12.75" x14ac:dyDescent="0.2">
      <c r="B3" s="345"/>
      <c r="C3" s="86"/>
      <c r="D3" s="86"/>
      <c r="E3" s="86"/>
      <c r="F3" s="588"/>
      <c r="G3" s="647"/>
      <c r="H3" s="86"/>
      <c r="I3" s="86"/>
      <c r="J3" s="86"/>
      <c r="K3" s="187"/>
      <c r="L3" s="555"/>
    </row>
    <row r="4" spans="2:12" s="89" customFormat="1" ht="18.75" x14ac:dyDescent="0.3">
      <c r="B4" s="2348"/>
      <c r="C4" s="2349"/>
      <c r="D4" s="2349"/>
      <c r="E4" s="2349"/>
      <c r="F4" s="2349"/>
      <c r="G4" s="2349"/>
      <c r="H4" s="2349"/>
      <c r="I4" s="2349"/>
      <c r="J4" s="2349"/>
      <c r="K4" s="2349"/>
      <c r="L4" s="2350"/>
    </row>
    <row r="5" spans="2:12" s="89" customFormat="1" ht="18.75" x14ac:dyDescent="0.3">
      <c r="B5" s="2144" t="s">
        <v>36</v>
      </c>
      <c r="C5" s="2145"/>
      <c r="D5" s="2145"/>
      <c r="E5" s="2145"/>
      <c r="F5" s="2145"/>
      <c r="G5" s="2145"/>
      <c r="H5" s="2145"/>
      <c r="I5" s="2145"/>
      <c r="J5" s="2145"/>
      <c r="K5" s="2145"/>
      <c r="L5" s="2146"/>
    </row>
    <row r="6" spans="2:12" s="89" customFormat="1" ht="15.75" x14ac:dyDescent="0.25">
      <c r="B6" s="2351" t="s">
        <v>268</v>
      </c>
      <c r="C6" s="2352"/>
      <c r="D6" s="2352"/>
      <c r="E6" s="2352"/>
      <c r="F6" s="2352"/>
      <c r="G6" s="2352"/>
      <c r="H6" s="2352"/>
      <c r="I6" s="2352"/>
      <c r="J6" s="2352"/>
      <c r="K6" s="2352"/>
      <c r="L6" s="2353"/>
    </row>
    <row r="7" spans="2:12" s="89" customFormat="1" ht="15.75" x14ac:dyDescent="0.25">
      <c r="B7" s="2354" t="s">
        <v>207</v>
      </c>
      <c r="C7" s="2355"/>
      <c r="D7" s="2355"/>
      <c r="E7" s="2355"/>
      <c r="F7" s="2355"/>
      <c r="G7" s="2355"/>
      <c r="H7" s="2355"/>
      <c r="I7" s="2355"/>
      <c r="J7" s="2355"/>
      <c r="K7" s="2355"/>
      <c r="L7" s="2356"/>
    </row>
    <row r="8" spans="2:12" s="89" customFormat="1" ht="15.75" x14ac:dyDescent="0.25">
      <c r="B8" s="2357"/>
      <c r="C8" s="2358"/>
      <c r="D8" s="2358"/>
      <c r="E8" s="2358"/>
      <c r="F8" s="2358"/>
      <c r="G8" s="2358"/>
      <c r="H8" s="2358"/>
      <c r="I8" s="2358"/>
      <c r="J8" s="2358"/>
      <c r="K8" s="2358"/>
      <c r="L8" s="2359"/>
    </row>
    <row r="9" spans="2:12" s="89" customFormat="1" ht="18.75" x14ac:dyDescent="0.3">
      <c r="B9" s="345"/>
      <c r="C9" s="312"/>
      <c r="E9" s="639" t="s">
        <v>53</v>
      </c>
      <c r="F9" s="595" t="s">
        <v>457</v>
      </c>
      <c r="G9" s="649"/>
      <c r="H9" s="639" t="s">
        <v>26</v>
      </c>
      <c r="I9" s="1292">
        <v>1</v>
      </c>
      <c r="J9" s="442"/>
      <c r="K9" s="641"/>
      <c r="L9" s="555"/>
    </row>
    <row r="10" spans="2:12" s="89" customFormat="1" ht="18.75" x14ac:dyDescent="0.3">
      <c r="B10" s="345"/>
      <c r="C10" s="312"/>
      <c r="E10" s="639" t="s">
        <v>322</v>
      </c>
      <c r="F10" s="1281">
        <v>44742</v>
      </c>
      <c r="G10" s="1279"/>
      <c r="H10" s="639" t="s">
        <v>29</v>
      </c>
      <c r="I10" s="1292">
        <v>5</v>
      </c>
      <c r="J10" s="442"/>
      <c r="K10" s="322"/>
      <c r="L10" s="555"/>
    </row>
    <row r="11" spans="2:12" s="89" customFormat="1" ht="18.75" x14ac:dyDescent="0.3">
      <c r="B11" s="345"/>
      <c r="C11" s="312"/>
      <c r="E11" s="639" t="s">
        <v>20</v>
      </c>
      <c r="F11" s="1292">
        <v>202</v>
      </c>
      <c r="G11" s="321"/>
      <c r="H11" s="640" t="s">
        <v>344</v>
      </c>
      <c r="I11" s="648"/>
      <c r="J11" s="16"/>
      <c r="K11" s="322"/>
      <c r="L11" s="555"/>
    </row>
    <row r="12" spans="2:12" s="89" customFormat="1" ht="18.75" x14ac:dyDescent="0.3">
      <c r="B12" s="345"/>
      <c r="C12" s="312"/>
      <c r="E12" s="639" t="s">
        <v>40</v>
      </c>
      <c r="F12" s="1292">
        <v>2</v>
      </c>
      <c r="G12" s="321"/>
      <c r="H12" s="640"/>
      <c r="I12" s="16"/>
      <c r="J12" s="16"/>
      <c r="K12" s="322"/>
      <c r="L12" s="555"/>
    </row>
    <row r="13" spans="2:12" s="89" customFormat="1" ht="18.75" x14ac:dyDescent="0.3">
      <c r="B13" s="345"/>
      <c r="C13" s="312"/>
      <c r="F13" s="16"/>
      <c r="G13" s="649"/>
      <c r="H13" s="672"/>
      <c r="I13" s="311"/>
      <c r="J13" s="311"/>
      <c r="K13" s="192"/>
      <c r="L13" s="555"/>
    </row>
    <row r="14" spans="2:12" s="643" customFormat="1" ht="25.5" x14ac:dyDescent="0.25">
      <c r="B14" s="650"/>
      <c r="C14" s="674" t="s">
        <v>136</v>
      </c>
      <c r="D14" s="675" t="s">
        <v>420</v>
      </c>
      <c r="E14" s="676" t="s">
        <v>345</v>
      </c>
      <c r="F14" s="675" t="s">
        <v>192</v>
      </c>
      <c r="G14" s="677" t="s">
        <v>269</v>
      </c>
      <c r="H14" s="678" t="s">
        <v>200</v>
      </c>
      <c r="I14" s="678" t="s">
        <v>201</v>
      </c>
      <c r="J14" s="1211" t="s">
        <v>421</v>
      </c>
      <c r="K14" s="679" t="s">
        <v>176</v>
      </c>
      <c r="L14" s="651"/>
    </row>
    <row r="15" spans="2:12" s="643" customFormat="1" ht="25.5" x14ac:dyDescent="0.2">
      <c r="B15" s="650"/>
      <c r="C15" s="2033"/>
      <c r="D15" s="2034" t="s">
        <v>527</v>
      </c>
      <c r="E15" s="2035"/>
      <c r="F15" s="655" t="s">
        <v>1671</v>
      </c>
      <c r="G15" s="656" t="s">
        <v>1672</v>
      </c>
      <c r="H15" s="2036">
        <v>49838.49</v>
      </c>
      <c r="I15" s="2036"/>
      <c r="J15" s="2037"/>
      <c r="K15" s="2038"/>
      <c r="L15" s="651"/>
    </row>
    <row r="16" spans="2:12" s="2042" customFormat="1" ht="12.75" x14ac:dyDescent="0.2">
      <c r="B16" s="2039"/>
      <c r="C16" s="2033"/>
      <c r="D16" s="2034"/>
      <c r="E16" s="2035"/>
      <c r="F16" s="2034"/>
      <c r="G16" s="2040" t="s">
        <v>1705</v>
      </c>
      <c r="H16" s="2036"/>
      <c r="I16" s="2036">
        <v>49838.49</v>
      </c>
      <c r="J16" s="2037"/>
      <c r="K16" s="2038"/>
      <c r="L16" s="2041"/>
    </row>
    <row r="17" spans="2:12" s="2042" customFormat="1" ht="89.25" x14ac:dyDescent="0.25">
      <c r="B17" s="2039"/>
      <c r="C17" s="2033"/>
      <c r="D17" s="2034"/>
      <c r="E17" s="2035"/>
      <c r="F17" s="2034"/>
      <c r="G17" s="2031" t="s">
        <v>1706</v>
      </c>
      <c r="H17" s="2043"/>
      <c r="I17" s="2043"/>
      <c r="J17" s="2037"/>
      <c r="K17" s="2038"/>
      <c r="L17" s="2041"/>
    </row>
    <row r="18" spans="2:12" s="89" customFormat="1" ht="25.5" x14ac:dyDescent="0.2">
      <c r="B18" s="345"/>
      <c r="C18" s="652">
        <v>1</v>
      </c>
      <c r="D18" s="653" t="s">
        <v>527</v>
      </c>
      <c r="E18" s="654"/>
      <c r="F18" s="655" t="s">
        <v>1671</v>
      </c>
      <c r="G18" s="656" t="s">
        <v>1672</v>
      </c>
      <c r="H18" s="2044">
        <v>10500239.949999999</v>
      </c>
      <c r="I18" s="657"/>
      <c r="J18" s="657"/>
      <c r="K18" s="658"/>
      <c r="L18" s="555"/>
    </row>
    <row r="19" spans="2:12" s="89" customFormat="1" ht="12.75" x14ac:dyDescent="0.2">
      <c r="B19" s="345"/>
      <c r="C19" s="652"/>
      <c r="D19" s="653"/>
      <c r="E19" s="654"/>
      <c r="F19" s="655" t="s">
        <v>825</v>
      </c>
      <c r="G19" s="656" t="s">
        <v>1707</v>
      </c>
      <c r="H19" s="657"/>
      <c r="I19" s="2044">
        <v>10500239.949999999</v>
      </c>
      <c r="J19" s="657"/>
      <c r="K19" s="658"/>
      <c r="L19" s="555"/>
    </row>
    <row r="20" spans="2:12" s="89" customFormat="1" ht="140.25" x14ac:dyDescent="0.2">
      <c r="B20" s="345"/>
      <c r="C20" s="652"/>
      <c r="D20" s="653"/>
      <c r="E20" s="654"/>
      <c r="F20" s="655"/>
      <c r="G20" s="2031" t="s">
        <v>1708</v>
      </c>
      <c r="H20" s="657"/>
      <c r="I20" s="657"/>
      <c r="J20" s="657"/>
      <c r="K20" s="658"/>
      <c r="L20" s="555"/>
    </row>
    <row r="21" spans="2:12" s="89" customFormat="1" ht="12.75" x14ac:dyDescent="0.2">
      <c r="B21" s="345"/>
      <c r="C21" s="652"/>
      <c r="D21" s="653"/>
      <c r="E21" s="654"/>
      <c r="F21" s="655"/>
      <c r="G21" s="656"/>
      <c r="H21" s="657"/>
      <c r="I21" s="657"/>
      <c r="J21" s="657"/>
      <c r="K21" s="658"/>
      <c r="L21" s="555"/>
    </row>
    <row r="22" spans="2:12" s="89" customFormat="1" ht="25.5" x14ac:dyDescent="0.2">
      <c r="B22" s="345"/>
      <c r="C22" s="652">
        <v>2</v>
      </c>
      <c r="D22" s="653" t="s">
        <v>527</v>
      </c>
      <c r="E22" s="654"/>
      <c r="F22" s="655" t="s">
        <v>1671</v>
      </c>
      <c r="G22" s="656" t="s">
        <v>1672</v>
      </c>
      <c r="H22" s="657">
        <v>6350</v>
      </c>
      <c r="I22" s="657"/>
      <c r="J22" s="657"/>
      <c r="K22" s="658"/>
      <c r="L22" s="555"/>
    </row>
    <row r="23" spans="2:12" s="89" customFormat="1" ht="12.75" x14ac:dyDescent="0.2">
      <c r="B23" s="345"/>
      <c r="C23" s="652"/>
      <c r="D23" s="653"/>
      <c r="E23" s="654"/>
      <c r="F23" s="655" t="s">
        <v>1709</v>
      </c>
      <c r="G23" s="656" t="s">
        <v>1710</v>
      </c>
      <c r="H23" s="657"/>
      <c r="I23" s="657">
        <v>6350</v>
      </c>
      <c r="J23" s="657"/>
      <c r="K23" s="658"/>
      <c r="L23" s="555"/>
    </row>
    <row r="24" spans="2:12" s="89" customFormat="1" ht="79.5" customHeight="1" x14ac:dyDescent="0.2">
      <c r="B24" s="345"/>
      <c r="C24" s="652"/>
      <c r="D24" s="653"/>
      <c r="E24" s="654"/>
      <c r="F24" s="655"/>
      <c r="G24" s="2031" t="s">
        <v>1711</v>
      </c>
      <c r="H24" s="657"/>
      <c r="I24" s="657"/>
      <c r="J24" s="657"/>
      <c r="K24" s="658"/>
      <c r="L24" s="555"/>
    </row>
    <row r="25" spans="2:12" s="89" customFormat="1" ht="12.75" x14ac:dyDescent="0.2">
      <c r="B25" s="345"/>
      <c r="C25" s="652"/>
      <c r="D25" s="653"/>
      <c r="E25" s="654"/>
      <c r="F25" s="655"/>
      <c r="G25" s="656"/>
      <c r="H25" s="657"/>
      <c r="I25" s="657"/>
      <c r="J25" s="657"/>
      <c r="K25" s="658"/>
      <c r="L25" s="555"/>
    </row>
    <row r="26" spans="2:12" s="89" customFormat="1" ht="25.5" x14ac:dyDescent="0.2">
      <c r="B26" s="345"/>
      <c r="C26" s="652">
        <v>3</v>
      </c>
      <c r="D26" s="653"/>
      <c r="E26" s="654"/>
      <c r="F26" s="655" t="s">
        <v>1671</v>
      </c>
      <c r="G26" s="656" t="s">
        <v>1672</v>
      </c>
      <c r="H26" s="657">
        <v>47130</v>
      </c>
      <c r="I26" s="657"/>
      <c r="J26" s="657"/>
      <c r="K26" s="658"/>
      <c r="L26" s="555"/>
    </row>
    <row r="27" spans="2:12" s="89" customFormat="1" ht="12.75" x14ac:dyDescent="0.2">
      <c r="B27" s="345"/>
      <c r="C27" s="652"/>
      <c r="D27" s="653"/>
      <c r="E27" s="654"/>
      <c r="F27" s="655" t="s">
        <v>1712</v>
      </c>
      <c r="G27" s="656" t="s">
        <v>1713</v>
      </c>
      <c r="H27" s="657"/>
      <c r="I27" s="657">
        <v>47130</v>
      </c>
      <c r="J27" s="657"/>
      <c r="K27" s="658"/>
      <c r="L27" s="555"/>
    </row>
    <row r="28" spans="2:12" s="89" customFormat="1" ht="92.25" customHeight="1" x14ac:dyDescent="0.2">
      <c r="B28" s="345"/>
      <c r="C28" s="652"/>
      <c r="D28" s="653"/>
      <c r="E28" s="654"/>
      <c r="F28" s="655"/>
      <c r="G28" s="2031" t="s">
        <v>1714</v>
      </c>
      <c r="H28" s="657"/>
      <c r="I28" s="657"/>
      <c r="J28" s="657"/>
      <c r="K28" s="658"/>
      <c r="L28" s="555"/>
    </row>
    <row r="29" spans="2:12" s="89" customFormat="1" ht="12.75" x14ac:dyDescent="0.2">
      <c r="B29" s="345"/>
      <c r="C29" s="652"/>
      <c r="D29" s="653"/>
      <c r="E29" s="654"/>
      <c r="F29" s="655"/>
      <c r="G29" s="656"/>
      <c r="H29" s="657"/>
      <c r="I29" s="657"/>
      <c r="J29" s="657"/>
      <c r="K29" s="658"/>
      <c r="L29" s="555"/>
    </row>
    <row r="30" spans="2:12" s="89" customFormat="1" ht="25.5" x14ac:dyDescent="0.2">
      <c r="B30" s="345"/>
      <c r="C30" s="652">
        <v>4</v>
      </c>
      <c r="D30" s="653" t="s">
        <v>527</v>
      </c>
      <c r="E30" s="654"/>
      <c r="F30" s="655" t="s">
        <v>1671</v>
      </c>
      <c r="G30" s="656" t="s">
        <v>1672</v>
      </c>
      <c r="H30" s="657">
        <v>324000</v>
      </c>
      <c r="I30" s="657"/>
      <c r="J30" s="657"/>
      <c r="K30" s="658"/>
      <c r="L30" s="555"/>
    </row>
    <row r="31" spans="2:12" s="89" customFormat="1" ht="12.75" x14ac:dyDescent="0.2">
      <c r="B31" s="345"/>
      <c r="C31" s="652"/>
      <c r="D31" s="653"/>
      <c r="E31" s="654"/>
      <c r="F31" s="655" t="s">
        <v>1715</v>
      </c>
      <c r="G31" s="656" t="s">
        <v>1716</v>
      </c>
      <c r="H31" s="657"/>
      <c r="I31" s="657">
        <v>324000</v>
      </c>
      <c r="J31" s="657"/>
      <c r="K31" s="658"/>
      <c r="L31" s="555"/>
    </row>
    <row r="32" spans="2:12" s="89" customFormat="1" ht="63.75" x14ac:dyDescent="0.2">
      <c r="B32" s="345"/>
      <c r="C32" s="652"/>
      <c r="D32" s="653"/>
      <c r="E32" s="654"/>
      <c r="F32" s="655"/>
      <c r="G32" s="2031" t="s">
        <v>1717</v>
      </c>
      <c r="H32" s="657"/>
      <c r="I32" s="657"/>
      <c r="J32" s="657"/>
      <c r="K32" s="658"/>
      <c r="L32" s="555"/>
    </row>
    <row r="33" spans="2:12" s="89" customFormat="1" ht="12.75" x14ac:dyDescent="0.2">
      <c r="B33" s="345"/>
      <c r="C33" s="652"/>
      <c r="D33" s="653"/>
      <c r="E33" s="654"/>
      <c r="F33" s="655"/>
      <c r="G33" s="656"/>
      <c r="H33" s="657"/>
      <c r="I33" s="657"/>
      <c r="J33" s="657"/>
      <c r="K33" s="658"/>
      <c r="L33" s="555"/>
    </row>
    <row r="34" spans="2:12" s="89" customFormat="1" ht="25.5" x14ac:dyDescent="0.2">
      <c r="B34" s="345"/>
      <c r="C34" s="652">
        <v>5</v>
      </c>
      <c r="D34" s="653" t="s">
        <v>527</v>
      </c>
      <c r="E34" s="654"/>
      <c r="F34" s="655" t="s">
        <v>1671</v>
      </c>
      <c r="G34" s="656" t="s">
        <v>1672</v>
      </c>
      <c r="H34" s="657">
        <v>4790800</v>
      </c>
      <c r="I34" s="657"/>
      <c r="J34" s="657"/>
      <c r="K34" s="658"/>
      <c r="L34" s="555"/>
    </row>
    <row r="35" spans="2:12" s="89" customFormat="1" ht="25.5" x14ac:dyDescent="0.2">
      <c r="B35" s="345"/>
      <c r="C35" s="652"/>
      <c r="D35" s="653"/>
      <c r="E35" s="654"/>
      <c r="F35" s="655" t="s">
        <v>1718</v>
      </c>
      <c r="G35" s="656" t="s">
        <v>1719</v>
      </c>
      <c r="H35" s="657"/>
      <c r="I35" s="657">
        <v>4790800</v>
      </c>
      <c r="J35" s="657"/>
      <c r="K35" s="658"/>
      <c r="L35" s="555"/>
    </row>
    <row r="36" spans="2:12" s="89" customFormat="1" ht="89.25" x14ac:dyDescent="0.2">
      <c r="B36" s="345"/>
      <c r="C36" s="652"/>
      <c r="D36" s="653"/>
      <c r="E36" s="654"/>
      <c r="F36" s="655"/>
      <c r="G36" s="2031" t="s">
        <v>1720</v>
      </c>
      <c r="H36" s="657"/>
      <c r="I36" s="657"/>
      <c r="J36" s="657"/>
      <c r="K36" s="658"/>
      <c r="L36" s="555"/>
    </row>
    <row r="37" spans="2:12" s="89" customFormat="1" ht="12.75" x14ac:dyDescent="0.2">
      <c r="B37" s="345"/>
      <c r="C37" s="652"/>
      <c r="D37" s="653"/>
      <c r="E37" s="654"/>
      <c r="F37" s="655"/>
      <c r="G37" s="656"/>
      <c r="H37" s="657"/>
      <c r="I37" s="657"/>
      <c r="J37" s="657"/>
      <c r="K37" s="658"/>
      <c r="L37" s="555"/>
    </row>
    <row r="38" spans="2:12" s="89" customFormat="1" ht="25.5" x14ac:dyDescent="0.2">
      <c r="B38" s="345"/>
      <c r="C38" s="652">
        <v>6</v>
      </c>
      <c r="D38" s="653" t="s">
        <v>527</v>
      </c>
      <c r="E38" s="654"/>
      <c r="F38" s="655" t="s">
        <v>1671</v>
      </c>
      <c r="G38" s="656" t="s">
        <v>1672</v>
      </c>
      <c r="H38" s="657">
        <v>789213.5</v>
      </c>
      <c r="I38" s="657"/>
      <c r="J38" s="657"/>
      <c r="K38" s="658"/>
      <c r="L38" s="555"/>
    </row>
    <row r="39" spans="2:12" s="89" customFormat="1" ht="25.5" x14ac:dyDescent="0.2">
      <c r="B39" s="345"/>
      <c r="C39" s="652"/>
      <c r="D39" s="653"/>
      <c r="E39" s="654"/>
      <c r="F39" s="655" t="s">
        <v>1721</v>
      </c>
      <c r="G39" s="656" t="s">
        <v>1722</v>
      </c>
      <c r="H39" s="657"/>
      <c r="I39" s="657">
        <v>789213.5</v>
      </c>
      <c r="J39" s="657"/>
      <c r="K39" s="658"/>
      <c r="L39" s="555"/>
    </row>
    <row r="40" spans="2:12" s="89" customFormat="1" ht="63.75" x14ac:dyDescent="0.2">
      <c r="B40" s="345"/>
      <c r="C40" s="652"/>
      <c r="D40" s="653"/>
      <c r="E40" s="654"/>
      <c r="F40" s="655"/>
      <c r="G40" s="2031" t="s">
        <v>1723</v>
      </c>
      <c r="H40" s="657"/>
      <c r="I40" s="657"/>
      <c r="J40" s="657"/>
      <c r="K40" s="658"/>
      <c r="L40" s="555"/>
    </row>
    <row r="41" spans="2:12" s="89" customFormat="1" ht="12.75" x14ac:dyDescent="0.2">
      <c r="B41" s="345"/>
      <c r="C41" s="652"/>
      <c r="D41" s="653"/>
      <c r="E41" s="654"/>
      <c r="F41" s="655"/>
      <c r="G41" s="656"/>
      <c r="H41" s="657"/>
      <c r="I41" s="657"/>
      <c r="J41" s="657"/>
      <c r="K41" s="658"/>
      <c r="L41" s="555"/>
    </row>
    <row r="42" spans="2:12" s="89" customFormat="1" ht="25.5" x14ac:dyDescent="0.2">
      <c r="B42" s="345"/>
      <c r="C42" s="652">
        <v>7</v>
      </c>
      <c r="D42" s="653" t="s">
        <v>527</v>
      </c>
      <c r="E42" s="654"/>
      <c r="F42" s="655" t="s">
        <v>1671</v>
      </c>
      <c r="G42" s="656" t="s">
        <v>1672</v>
      </c>
      <c r="H42" s="657">
        <v>984580.2</v>
      </c>
      <c r="I42" s="657"/>
      <c r="J42" s="657"/>
      <c r="K42" s="658"/>
      <c r="L42" s="555"/>
    </row>
    <row r="43" spans="2:12" s="89" customFormat="1" ht="12.75" x14ac:dyDescent="0.2">
      <c r="B43" s="345"/>
      <c r="C43" s="652"/>
      <c r="D43" s="653"/>
      <c r="E43" s="654"/>
      <c r="F43" s="655" t="s">
        <v>1724</v>
      </c>
      <c r="G43" s="656" t="s">
        <v>1725</v>
      </c>
      <c r="H43" s="657"/>
      <c r="I43" s="657">
        <v>984580.2</v>
      </c>
      <c r="J43" s="657"/>
      <c r="K43" s="658"/>
      <c r="L43" s="555"/>
    </row>
    <row r="44" spans="2:12" s="89" customFormat="1" ht="63.75" x14ac:dyDescent="0.2">
      <c r="B44" s="345"/>
      <c r="C44" s="652">
        <v>8</v>
      </c>
      <c r="D44" s="653"/>
      <c r="E44" s="654"/>
      <c r="F44" s="655"/>
      <c r="G44" s="2031" t="s">
        <v>1726</v>
      </c>
      <c r="H44" s="657"/>
      <c r="I44" s="657"/>
      <c r="J44" s="657"/>
      <c r="K44" s="658"/>
      <c r="L44" s="555"/>
    </row>
    <row r="45" spans="2:12" s="89" customFormat="1" x14ac:dyDescent="0.25">
      <c r="B45" s="345"/>
      <c r="C45" s="665"/>
      <c r="D45" s="666"/>
      <c r="E45" s="666"/>
      <c r="F45" s="666"/>
      <c r="G45" s="673" t="s">
        <v>81</v>
      </c>
      <c r="H45" s="1802">
        <f>SUM(H15:H44)</f>
        <v>17492152.140000001</v>
      </c>
      <c r="I45" s="667"/>
      <c r="J45" s="667"/>
      <c r="K45" s="668"/>
      <c r="L45" s="555"/>
    </row>
    <row r="46" spans="2:12" s="89" customFormat="1" x14ac:dyDescent="0.25">
      <c r="B46" s="345"/>
      <c r="C46" s="323"/>
      <c r="D46" s="91"/>
      <c r="E46" s="91"/>
      <c r="F46" s="91"/>
      <c r="G46" s="321"/>
      <c r="H46" s="282"/>
      <c r="I46" s="282"/>
      <c r="J46" s="282"/>
      <c r="K46" s="669" t="s">
        <v>241</v>
      </c>
      <c r="L46" s="555"/>
    </row>
    <row r="47" spans="2:12" s="89" customFormat="1" ht="12.75" x14ac:dyDescent="0.2">
      <c r="B47" s="345"/>
      <c r="C47" s="86"/>
      <c r="D47" s="86"/>
      <c r="E47" s="86"/>
      <c r="F47" s="86"/>
      <c r="G47" s="187"/>
      <c r="H47" s="86"/>
      <c r="I47" s="86"/>
      <c r="J47" s="86"/>
      <c r="K47" s="187"/>
      <c r="L47" s="555"/>
    </row>
    <row r="48" spans="2:12" s="89" customFormat="1" ht="15" customHeight="1" x14ac:dyDescent="0.25">
      <c r="B48" s="345"/>
      <c r="C48" s="86"/>
      <c r="D48" s="2212" t="s">
        <v>1701</v>
      </c>
      <c r="E48" s="2212"/>
      <c r="F48" s="96"/>
      <c r="G48" s="1890" t="s">
        <v>1727</v>
      </c>
      <c r="H48" s="96"/>
      <c r="I48" s="2213" t="s">
        <v>1728</v>
      </c>
      <c r="J48" s="2212"/>
      <c r="K48" s="2212"/>
      <c r="L48" s="555"/>
    </row>
    <row r="49" spans="2:13" s="89" customFormat="1" ht="15" customHeight="1" x14ac:dyDescent="0.25">
      <c r="B49" s="345"/>
      <c r="C49" s="86"/>
      <c r="D49" s="2213" t="str">
        <f>'Datos Generales'!B15</f>
        <v>Preparado por</v>
      </c>
      <c r="E49" s="2213"/>
      <c r="F49" s="96"/>
      <c r="G49" s="2343" t="str">
        <f>'Datos Generales'!C15</f>
        <v>Revisado por</v>
      </c>
      <c r="H49" s="2343"/>
      <c r="I49" s="556"/>
      <c r="J49" s="2219" t="str">
        <f>'Datos Generales'!D15</f>
        <v>Autorizado por</v>
      </c>
      <c r="K49" s="2219"/>
      <c r="L49" s="555"/>
    </row>
    <row r="50" spans="2:13" s="89" customFormat="1" ht="24" customHeight="1" x14ac:dyDescent="0.25">
      <c r="B50" s="345"/>
      <c r="C50" s="86"/>
      <c r="D50" s="2212" t="s">
        <v>467</v>
      </c>
      <c r="E50" s="2212"/>
      <c r="F50" s="96"/>
      <c r="G50" s="1890" t="s">
        <v>1729</v>
      </c>
      <c r="H50" s="96"/>
      <c r="I50" s="750"/>
      <c r="J50" s="750" t="s">
        <v>1732</v>
      </c>
      <c r="K50" s="750"/>
      <c r="L50" s="750"/>
      <c r="M50" s="750"/>
    </row>
    <row r="51" spans="2:13" s="89" customFormat="1" ht="15" customHeight="1" x14ac:dyDescent="0.25">
      <c r="B51" s="345"/>
      <c r="C51" s="86"/>
      <c r="D51" s="2213" t="str">
        <f>'Datos Generales'!B16</f>
        <v>Puesto que ocupa</v>
      </c>
      <c r="E51" s="2213"/>
      <c r="F51" s="96"/>
      <c r="G51" s="2343" t="str">
        <f>'Datos Generales'!C16</f>
        <v>Puesto que ocupa</v>
      </c>
      <c r="H51" s="2343"/>
      <c r="J51" s="2219" t="str">
        <f>'Datos Generales'!D16</f>
        <v>Puesto que ocupa</v>
      </c>
      <c r="K51" s="2219"/>
      <c r="L51" s="555"/>
    </row>
    <row r="52" spans="2:13" s="89" customFormat="1" ht="21" customHeight="1" x14ac:dyDescent="0.25">
      <c r="B52" s="345"/>
      <c r="C52" s="86"/>
      <c r="D52" s="2342">
        <v>44754</v>
      </c>
      <c r="E52" s="2342"/>
      <c r="F52" s="96"/>
      <c r="G52" s="2342">
        <v>44754</v>
      </c>
      <c r="H52" s="2342"/>
      <c r="I52" s="750"/>
      <c r="J52" s="2342">
        <v>44754</v>
      </c>
      <c r="K52" s="2342"/>
      <c r="L52" s="555"/>
    </row>
    <row r="53" spans="2:13" s="89" customFormat="1" ht="15" customHeight="1" x14ac:dyDescent="0.25">
      <c r="B53" s="345"/>
      <c r="C53" s="86"/>
      <c r="D53" s="2213" t="s">
        <v>373</v>
      </c>
      <c r="E53" s="2213"/>
      <c r="F53" s="96"/>
      <c r="G53" s="2343" t="s">
        <v>374</v>
      </c>
      <c r="H53" s="2343"/>
      <c r="J53" s="2219" t="s">
        <v>388</v>
      </c>
      <c r="K53" s="2219"/>
      <c r="L53" s="555"/>
    </row>
    <row r="54" spans="2:13" x14ac:dyDescent="0.25">
      <c r="B54" s="377"/>
      <c r="C54" s="670"/>
      <c r="D54" s="670"/>
      <c r="E54" s="83"/>
      <c r="F54" s="670"/>
      <c r="G54" s="671"/>
      <c r="H54" s="670"/>
      <c r="I54" s="670"/>
      <c r="J54" s="670"/>
      <c r="K54" s="671"/>
      <c r="L54" s="379"/>
    </row>
    <row r="55" spans="2:13" x14ac:dyDescent="0.25">
      <c r="C55" s="89"/>
      <c r="D55" s="89"/>
      <c r="E55" s="89"/>
      <c r="F55" s="89"/>
      <c r="G55" s="107"/>
      <c r="H55" s="89"/>
      <c r="I55" s="89"/>
      <c r="J55" s="89"/>
      <c r="K55" s="107"/>
    </row>
  </sheetData>
  <mergeCells count="20">
    <mergeCell ref="D52:E52"/>
    <mergeCell ref="G52:H52"/>
    <mergeCell ref="J52:K52"/>
    <mergeCell ref="D53:E53"/>
    <mergeCell ref="G53:H53"/>
    <mergeCell ref="J53:K53"/>
    <mergeCell ref="D49:E49"/>
    <mergeCell ref="G49:H49"/>
    <mergeCell ref="J49:K49"/>
    <mergeCell ref="D50:E50"/>
    <mergeCell ref="D51:E51"/>
    <mergeCell ref="G51:H51"/>
    <mergeCell ref="J51:K51"/>
    <mergeCell ref="D48:E48"/>
    <mergeCell ref="I48:K48"/>
    <mergeCell ref="B4:L4"/>
    <mergeCell ref="B5:L5"/>
    <mergeCell ref="B6:L6"/>
    <mergeCell ref="B7:L7"/>
    <mergeCell ref="B8:L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topLeftCell="A14" zoomScaleNormal="100" workbookViewId="0">
      <selection activeCell="L25" sqref="L25"/>
    </sheetView>
  </sheetViews>
  <sheetFormatPr baseColWidth="10" defaultRowHeight="15" x14ac:dyDescent="0.25"/>
  <cols>
    <col min="1" max="1" width="7.42578125" customWidth="1"/>
    <col min="2" max="2" width="5.85546875" customWidth="1"/>
    <col min="3" max="3" width="8.140625" customWidth="1"/>
    <col min="4" max="4" width="5.85546875" customWidth="1"/>
    <col min="5" max="5" width="7.85546875" customWidth="1"/>
    <col min="6" max="6" width="6.85546875" customWidth="1"/>
    <col min="7" max="7" width="18.85546875" style="1517" customWidth="1"/>
    <col min="8" max="8" width="8" customWidth="1"/>
    <col min="9" max="9" width="13" customWidth="1"/>
    <col min="10" max="10" width="10" customWidth="1"/>
    <col min="11" max="11" width="10.140625" customWidth="1"/>
    <col min="12" max="12" width="8" customWidth="1"/>
    <col min="13" max="13" width="20" customWidth="1"/>
    <col min="14" max="14" width="10.85546875" customWidth="1"/>
    <col min="15" max="15" width="13.85546875" customWidth="1"/>
    <col min="17" max="17" width="22.5703125" customWidth="1"/>
  </cols>
  <sheetData>
    <row r="1" spans="1:19" x14ac:dyDescent="0.25">
      <c r="A1" s="85"/>
      <c r="B1" s="85"/>
      <c r="C1" s="85"/>
      <c r="D1" s="85"/>
      <c r="E1" s="93"/>
      <c r="F1" s="93"/>
      <c r="G1" s="93"/>
      <c r="H1" s="85"/>
      <c r="I1" s="161"/>
      <c r="J1" s="86"/>
      <c r="K1" s="86"/>
      <c r="L1" s="86"/>
      <c r="M1" s="86"/>
      <c r="N1" s="86"/>
      <c r="O1" s="86"/>
      <c r="P1" s="86"/>
      <c r="Q1" s="161"/>
      <c r="R1" s="324"/>
      <c r="S1" s="324"/>
    </row>
    <row r="2" spans="1:19" x14ac:dyDescent="0.25">
      <c r="A2" s="1173"/>
      <c r="B2" s="1173"/>
      <c r="C2" s="1173"/>
      <c r="D2" s="1173"/>
      <c r="E2" s="1257"/>
      <c r="F2" s="1257"/>
      <c r="G2" s="1257"/>
      <c r="H2" s="1173"/>
      <c r="I2" s="1495"/>
      <c r="J2" s="1173"/>
      <c r="K2" s="1173"/>
      <c r="L2" s="1173"/>
      <c r="M2" s="1173"/>
      <c r="N2" s="1173"/>
      <c r="O2" s="1173"/>
      <c r="P2" s="1173"/>
      <c r="Q2" s="1495"/>
      <c r="R2" s="1496"/>
      <c r="S2" s="324"/>
    </row>
    <row r="3" spans="1:19" ht="20.25" x14ac:dyDescent="0.3">
      <c r="A3" s="94"/>
      <c r="B3" s="94"/>
      <c r="C3" s="94"/>
      <c r="D3" s="94"/>
      <c r="E3" s="494"/>
      <c r="F3" s="494"/>
      <c r="G3" s="494"/>
      <c r="H3" s="94"/>
      <c r="I3" s="495"/>
      <c r="J3" s="94"/>
      <c r="K3" s="94"/>
      <c r="L3" s="94"/>
      <c r="M3" s="94"/>
      <c r="N3" s="95"/>
      <c r="O3" s="95"/>
      <c r="P3" s="95"/>
      <c r="Q3" s="495"/>
      <c r="R3" s="504"/>
      <c r="S3" s="324"/>
    </row>
    <row r="4" spans="1:19" ht="20.25" x14ac:dyDescent="0.3">
      <c r="A4" s="94"/>
      <c r="B4" s="94"/>
      <c r="C4" s="94"/>
      <c r="D4" s="94"/>
      <c r="E4" s="494"/>
      <c r="F4" s="494"/>
      <c r="G4" s="494"/>
      <c r="H4" s="94"/>
      <c r="I4" s="495"/>
      <c r="J4" s="94"/>
      <c r="K4" s="94"/>
      <c r="L4" s="94"/>
      <c r="M4" s="94"/>
      <c r="N4" s="95"/>
      <c r="O4" s="95"/>
      <c r="P4" s="95"/>
      <c r="Q4" s="495"/>
      <c r="R4" s="504"/>
      <c r="S4" s="324"/>
    </row>
    <row r="5" spans="1:19" ht="18.75" x14ac:dyDescent="0.3">
      <c r="A5" s="2447"/>
      <c r="B5" s="2447"/>
      <c r="C5" s="2447"/>
      <c r="D5" s="2447"/>
      <c r="E5" s="2447"/>
      <c r="F5" s="2447"/>
      <c r="G5" s="2447"/>
      <c r="H5" s="2447"/>
      <c r="I5" s="2447"/>
      <c r="J5" s="2447"/>
      <c r="K5" s="2447"/>
      <c r="L5" s="2447"/>
      <c r="M5" s="2447"/>
      <c r="N5" s="2447"/>
      <c r="O5" s="2447"/>
      <c r="P5" s="2447"/>
      <c r="Q5" s="2447"/>
      <c r="R5" s="2448"/>
      <c r="S5" s="328"/>
    </row>
    <row r="6" spans="1:19" ht="20.25" x14ac:dyDescent="0.3">
      <c r="A6" s="1497"/>
      <c r="B6" s="2449" t="s">
        <v>36</v>
      </c>
      <c r="C6" s="2449"/>
      <c r="D6" s="2449"/>
      <c r="E6" s="2449"/>
      <c r="F6" s="2449"/>
      <c r="G6" s="2449"/>
      <c r="H6" s="2449"/>
      <c r="I6" s="2449"/>
      <c r="J6" s="2449"/>
      <c r="K6" s="2449"/>
      <c r="L6" s="2449"/>
      <c r="M6" s="2449"/>
      <c r="N6" s="2449"/>
      <c r="O6" s="2449"/>
      <c r="P6" s="2449"/>
    </row>
    <row r="7" spans="1:19" ht="20.25" x14ac:dyDescent="0.3">
      <c r="A7" s="1497"/>
      <c r="B7" s="2450" t="s">
        <v>769</v>
      </c>
      <c r="C7" s="2450"/>
      <c r="D7" s="2450"/>
      <c r="E7" s="2450"/>
      <c r="F7" s="2450"/>
      <c r="G7" s="2450"/>
      <c r="H7" s="2450"/>
      <c r="I7" s="2450"/>
      <c r="J7" s="2450"/>
      <c r="K7" s="2450"/>
      <c r="L7" s="2450"/>
      <c r="M7" s="2450"/>
      <c r="N7" s="2450"/>
      <c r="O7" s="2450"/>
      <c r="P7" s="2450"/>
    </row>
    <row r="8" spans="1:19" ht="20.25" x14ac:dyDescent="0.3">
      <c r="A8" s="1497"/>
      <c r="B8" s="1497"/>
      <c r="C8" s="2451" t="s">
        <v>0</v>
      </c>
      <c r="D8" s="2451"/>
      <c r="E8" s="2451"/>
      <c r="F8" s="2451"/>
      <c r="G8" s="2451"/>
      <c r="H8" s="2451"/>
      <c r="I8" s="2451"/>
      <c r="J8" s="2451"/>
      <c r="K8" s="2451"/>
      <c r="L8" s="2451"/>
      <c r="M8" s="2451"/>
      <c r="N8" s="2451"/>
      <c r="O8" s="2451"/>
      <c r="P8" s="1497"/>
    </row>
    <row r="9" spans="1:19" ht="15.75" x14ac:dyDescent="0.25">
      <c r="A9" s="2452"/>
      <c r="B9" s="2452"/>
      <c r="C9" s="2452"/>
      <c r="D9" s="2452"/>
      <c r="E9" s="2452"/>
      <c r="F9" s="2452"/>
      <c r="G9" s="2452"/>
      <c r="H9" s="2452"/>
      <c r="I9" s="2452"/>
      <c r="J9" s="2452"/>
      <c r="K9" s="2452"/>
      <c r="L9" s="2452"/>
      <c r="M9" s="2452"/>
      <c r="N9" s="2452"/>
      <c r="O9" s="2452"/>
      <c r="P9" s="2452"/>
      <c r="Q9" s="2452"/>
      <c r="R9" s="2453"/>
      <c r="S9" s="329"/>
    </row>
    <row r="10" spans="1:19" ht="15.75" x14ac:dyDescent="0.25">
      <c r="A10" s="2439"/>
      <c r="B10" s="2439"/>
      <c r="C10" s="2439"/>
      <c r="D10" s="2439"/>
      <c r="E10" s="2439"/>
      <c r="F10" s="2439"/>
      <c r="G10" s="2439"/>
      <c r="H10" s="2439"/>
      <c r="I10" s="2439"/>
      <c r="J10" s="2439"/>
      <c r="K10" s="2439"/>
      <c r="L10" s="2439"/>
      <c r="M10" s="2439"/>
      <c r="N10" s="2439"/>
      <c r="O10" s="2439"/>
      <c r="P10" s="2439"/>
      <c r="Q10" s="2439"/>
      <c r="R10" s="2440"/>
      <c r="S10" s="329"/>
    </row>
    <row r="11" spans="1:19" ht="20.25" x14ac:dyDescent="0.3">
      <c r="A11" s="327"/>
      <c r="B11" s="327"/>
      <c r="C11" s="327"/>
      <c r="D11" s="327"/>
      <c r="E11" s="327"/>
      <c r="F11" s="327"/>
      <c r="G11" s="1498"/>
      <c r="H11" s="327"/>
      <c r="I11" s="327"/>
      <c r="J11" s="327"/>
      <c r="K11" s="327"/>
      <c r="L11" s="327"/>
      <c r="M11" s="327"/>
      <c r="N11" s="327"/>
      <c r="O11" s="327"/>
      <c r="P11" s="327"/>
      <c r="Q11" s="327"/>
      <c r="R11" s="504"/>
      <c r="S11" s="480"/>
    </row>
    <row r="12" spans="1:19" x14ac:dyDescent="0.25">
      <c r="A12" s="1414"/>
      <c r="B12" s="1414"/>
      <c r="C12" s="2441" t="s">
        <v>53</v>
      </c>
      <c r="D12" s="2442"/>
      <c r="E12" s="2442"/>
      <c r="F12" s="2442"/>
      <c r="G12" s="1499" t="s">
        <v>457</v>
      </c>
      <c r="H12" s="481"/>
      <c r="I12" s="482"/>
      <c r="J12" s="480"/>
      <c r="K12" s="480" t="s">
        <v>724</v>
      </c>
      <c r="L12" s="480"/>
      <c r="M12" s="1413" t="s">
        <v>40</v>
      </c>
      <c r="N12" s="1500">
        <v>2</v>
      </c>
      <c r="O12" s="339"/>
      <c r="P12" s="92"/>
      <c r="Q12" s="192"/>
      <c r="R12" s="504"/>
      <c r="S12" s="480"/>
    </row>
    <row r="13" spans="1:19" x14ac:dyDescent="0.25">
      <c r="A13" s="490"/>
      <c r="B13" s="491"/>
      <c r="C13" s="2441" t="s">
        <v>20</v>
      </c>
      <c r="D13" s="2441"/>
      <c r="E13" s="2441"/>
      <c r="F13" s="2441"/>
      <c r="G13" s="1501">
        <v>202</v>
      </c>
      <c r="H13" s="480"/>
      <c r="I13" s="482"/>
      <c r="J13" s="483"/>
      <c r="K13" s="480"/>
      <c r="L13" s="480"/>
      <c r="M13" s="1413" t="s">
        <v>26</v>
      </c>
      <c r="N13" s="1500">
        <v>1</v>
      </c>
      <c r="O13" s="339"/>
      <c r="P13" s="92"/>
      <c r="Q13" s="192"/>
      <c r="R13" s="504"/>
      <c r="S13" s="480"/>
    </row>
    <row r="14" spans="1:19" x14ac:dyDescent="0.25">
      <c r="A14" s="492"/>
      <c r="B14" s="492"/>
      <c r="C14" s="2441" t="s">
        <v>322</v>
      </c>
      <c r="D14" s="2441"/>
      <c r="E14" s="2441"/>
      <c r="F14" s="2441"/>
      <c r="G14" s="1502" t="s">
        <v>665</v>
      </c>
      <c r="H14" s="480"/>
      <c r="I14" s="482"/>
      <c r="J14" s="480"/>
      <c r="K14" s="480"/>
      <c r="L14" s="480"/>
      <c r="M14" s="1413" t="s">
        <v>29</v>
      </c>
      <c r="N14" s="1500">
        <v>5</v>
      </c>
      <c r="O14" s="339"/>
      <c r="P14" s="92"/>
      <c r="Q14" s="192"/>
      <c r="R14" s="504"/>
      <c r="S14" s="480"/>
    </row>
    <row r="15" spans="1:19" ht="12.75" customHeight="1" x14ac:dyDescent="0.25">
      <c r="A15" s="97"/>
      <c r="B15" s="97"/>
      <c r="C15" s="97"/>
      <c r="D15" s="97"/>
      <c r="E15" s="97"/>
      <c r="F15" s="97"/>
      <c r="G15" s="97"/>
      <c r="H15" s="97"/>
      <c r="I15" s="162"/>
      <c r="J15" s="97"/>
      <c r="K15" s="97"/>
      <c r="L15" s="97"/>
      <c r="M15" s="97"/>
      <c r="N15" s="98"/>
      <c r="O15" s="98"/>
      <c r="P15" s="98"/>
      <c r="Q15" s="193"/>
      <c r="R15" s="504"/>
      <c r="S15" s="480"/>
    </row>
    <row r="16" spans="1:19" ht="15.75" hidden="1" customHeight="1" x14ac:dyDescent="0.25">
      <c r="A16" s="2443" t="s">
        <v>306</v>
      </c>
      <c r="B16" s="2443"/>
      <c r="C16" s="2443"/>
      <c r="D16" s="2443"/>
      <c r="E16" s="2443"/>
      <c r="F16" s="2443"/>
      <c r="G16" s="2443"/>
      <c r="H16" s="2443"/>
      <c r="I16" s="2444"/>
      <c r="J16" s="2443" t="s">
        <v>2</v>
      </c>
      <c r="K16" s="2443"/>
      <c r="L16" s="2443"/>
      <c r="M16" s="2443"/>
      <c r="N16" s="2443"/>
      <c r="O16" s="2443"/>
      <c r="P16" s="2443"/>
      <c r="Q16" s="2445" t="s">
        <v>3</v>
      </c>
      <c r="R16" s="505"/>
      <c r="S16" s="484"/>
    </row>
    <row r="17" spans="1:19" ht="75" customHeight="1" x14ac:dyDescent="0.25">
      <c r="A17" s="1503" t="s">
        <v>121</v>
      </c>
      <c r="B17" s="1503" t="s">
        <v>122</v>
      </c>
      <c r="C17" s="1503" t="s">
        <v>128</v>
      </c>
      <c r="D17" s="1503" t="s">
        <v>75</v>
      </c>
      <c r="E17" s="1503" t="s">
        <v>76</v>
      </c>
      <c r="F17" s="1503" t="s">
        <v>119</v>
      </c>
      <c r="G17" s="1503" t="s">
        <v>123</v>
      </c>
      <c r="H17" s="1412" t="s">
        <v>124</v>
      </c>
      <c r="I17" s="1419" t="s">
        <v>125</v>
      </c>
      <c r="J17" s="584" t="s">
        <v>97</v>
      </c>
      <c r="K17" s="584" t="s">
        <v>307</v>
      </c>
      <c r="L17" s="1412" t="s">
        <v>656</v>
      </c>
      <c r="M17" s="584" t="s">
        <v>164</v>
      </c>
      <c r="N17" s="584" t="s">
        <v>127</v>
      </c>
      <c r="O17" s="584" t="s">
        <v>405</v>
      </c>
      <c r="P17" s="584" t="s">
        <v>404</v>
      </c>
      <c r="Q17" s="2446"/>
      <c r="R17" s="505"/>
      <c r="S17" s="484"/>
    </row>
    <row r="18" spans="1:19" s="1511" customFormat="1" ht="26.25" customHeight="1" x14ac:dyDescent="0.2">
      <c r="A18" s="1504" t="s">
        <v>657</v>
      </c>
      <c r="B18" s="1504" t="s">
        <v>527</v>
      </c>
      <c r="C18" s="1504" t="s">
        <v>658</v>
      </c>
      <c r="D18" s="1504" t="s">
        <v>659</v>
      </c>
      <c r="E18" s="1504" t="s">
        <v>659</v>
      </c>
      <c r="F18" s="1504" t="s">
        <v>659</v>
      </c>
      <c r="G18" s="1504"/>
      <c r="H18" s="1505" t="s">
        <v>660</v>
      </c>
      <c r="I18" s="1506">
        <v>5254953</v>
      </c>
      <c r="J18" s="1504" t="s">
        <v>658</v>
      </c>
      <c r="K18" s="1504" t="s">
        <v>659</v>
      </c>
      <c r="L18" s="1504" t="s">
        <v>660</v>
      </c>
      <c r="M18" s="1507" t="s">
        <v>661</v>
      </c>
      <c r="N18" s="1803">
        <v>5254953</v>
      </c>
      <c r="O18" s="1509"/>
      <c r="P18" s="1508">
        <f t="shared" ref="P18:P22" si="0">I18-N18</f>
        <v>0</v>
      </c>
      <c r="Q18" s="1510"/>
      <c r="R18" s="788"/>
      <c r="S18" s="757"/>
    </row>
    <row r="19" spans="1:19" x14ac:dyDescent="0.25">
      <c r="A19" s="1512"/>
      <c r="B19" s="1512"/>
      <c r="C19" s="1513"/>
      <c r="D19" s="1512"/>
      <c r="E19" s="1514"/>
      <c r="F19" s="1514"/>
      <c r="G19" s="1514"/>
      <c r="H19" s="1237"/>
      <c r="I19" s="163"/>
      <c r="J19" s="1514"/>
      <c r="K19" s="1514"/>
      <c r="L19" s="1514"/>
      <c r="M19" s="1515"/>
      <c r="N19" s="194"/>
      <c r="O19" s="1174"/>
      <c r="P19" s="493">
        <f t="shared" si="0"/>
        <v>0</v>
      </c>
      <c r="Q19" s="325"/>
      <c r="R19" s="505"/>
      <c r="S19" s="484"/>
    </row>
    <row r="20" spans="1:19" x14ac:dyDescent="0.25">
      <c r="A20" s="1238"/>
      <c r="B20" s="1238"/>
      <c r="C20" s="1513"/>
      <c r="D20" s="1238"/>
      <c r="E20" s="1245"/>
      <c r="F20" s="1245"/>
      <c r="G20" s="1245"/>
      <c r="H20" s="1237"/>
      <c r="I20" s="163"/>
      <c r="J20" s="1514"/>
      <c r="K20" s="1514"/>
      <c r="L20" s="1514"/>
      <c r="M20" s="1515"/>
      <c r="N20" s="194"/>
      <c r="O20" s="1174"/>
      <c r="P20" s="493">
        <f t="shared" si="0"/>
        <v>0</v>
      </c>
      <c r="Q20" s="325"/>
      <c r="R20" s="505"/>
      <c r="S20" s="484"/>
    </row>
    <row r="21" spans="1:19" x14ac:dyDescent="0.25">
      <c r="A21" s="1238"/>
      <c r="B21" s="1238"/>
      <c r="C21" s="1513"/>
      <c r="D21" s="1238"/>
      <c r="E21" s="1245"/>
      <c r="F21" s="1245"/>
      <c r="G21" s="1245"/>
      <c r="H21" s="1237"/>
      <c r="I21" s="163"/>
      <c r="J21" s="1514"/>
      <c r="K21" s="1514"/>
      <c r="L21" s="1514"/>
      <c r="M21" s="1515"/>
      <c r="N21" s="194"/>
      <c r="O21" s="1174"/>
      <c r="P21" s="493">
        <f t="shared" si="0"/>
        <v>0</v>
      </c>
      <c r="Q21" s="325"/>
      <c r="R21" s="505"/>
      <c r="S21" s="484"/>
    </row>
    <row r="22" spans="1:19" ht="15.75" thickBot="1" x14ac:dyDescent="0.3">
      <c r="A22" s="1238"/>
      <c r="B22" s="1238"/>
      <c r="C22" s="1513"/>
      <c r="D22" s="1238"/>
      <c r="E22" s="1245"/>
      <c r="F22" s="1245"/>
      <c r="G22" s="1245"/>
      <c r="H22" s="1237"/>
      <c r="I22" s="163"/>
      <c r="J22" s="1514"/>
      <c r="K22" s="1514"/>
      <c r="L22" s="1514"/>
      <c r="M22" s="1515"/>
      <c r="N22" s="195"/>
      <c r="O22" s="1175"/>
      <c r="P22" s="493">
        <f t="shared" si="0"/>
        <v>0</v>
      </c>
      <c r="Q22" s="325"/>
      <c r="R22" s="505"/>
      <c r="S22" s="484"/>
    </row>
    <row r="23" spans="1:19" ht="15.75" thickBot="1" x14ac:dyDescent="0.3">
      <c r="A23" s="962"/>
      <c r="B23" s="201"/>
      <c r="C23" s="202"/>
      <c r="D23" s="201"/>
      <c r="E23" s="203"/>
      <c r="F23" s="204"/>
      <c r="G23" s="205" t="s">
        <v>6</v>
      </c>
      <c r="H23" s="206"/>
      <c r="I23" s="207">
        <f>SUM(I18:I22)</f>
        <v>5254953</v>
      </c>
      <c r="J23" s="201"/>
      <c r="K23" s="201"/>
      <c r="L23" s="201"/>
      <c r="M23" s="208"/>
      <c r="N23" s="209">
        <f>SUM(N18:N22)</f>
        <v>5254953</v>
      </c>
      <c r="O23" s="209"/>
      <c r="P23" s="209">
        <v>0</v>
      </c>
      <c r="Q23" s="210"/>
      <c r="R23" s="505"/>
      <c r="S23" s="484"/>
    </row>
    <row r="24" spans="1:19" x14ac:dyDescent="0.25">
      <c r="A24" s="556"/>
      <c r="B24" s="556"/>
      <c r="C24" s="556"/>
      <c r="D24" s="556"/>
      <c r="E24" s="1407"/>
      <c r="F24" s="1407"/>
      <c r="G24" s="1407"/>
      <c r="H24" s="556"/>
      <c r="I24" s="496"/>
      <c r="J24" s="556"/>
      <c r="K24" s="556"/>
      <c r="L24" s="556"/>
      <c r="M24" s="556"/>
      <c r="N24" s="556"/>
      <c r="O24" s="556"/>
      <c r="P24" s="556"/>
      <c r="Q24" s="1415" t="s">
        <v>362</v>
      </c>
      <c r="R24" s="505"/>
      <c r="S24" s="484"/>
    </row>
    <row r="25" spans="1:19" x14ac:dyDescent="0.25">
      <c r="A25" s="556"/>
      <c r="B25" s="556"/>
      <c r="C25" s="556"/>
      <c r="D25" s="556"/>
      <c r="E25" s="1407"/>
      <c r="F25" s="1407"/>
      <c r="G25" s="1407"/>
      <c r="H25" s="556"/>
      <c r="I25" s="496"/>
      <c r="J25" s="556"/>
      <c r="K25" s="556"/>
      <c r="L25" s="556"/>
      <c r="M25" s="556"/>
      <c r="N25" s="556"/>
      <c r="O25" s="556"/>
      <c r="P25" s="556"/>
      <c r="Q25" s="1415"/>
      <c r="R25" s="505"/>
      <c r="S25" s="484"/>
    </row>
    <row r="26" spans="1:19" x14ac:dyDescent="0.25">
      <c r="A26" s="556"/>
      <c r="B26" s="556"/>
      <c r="C26" s="556"/>
      <c r="D26" s="556"/>
      <c r="E26" s="1407"/>
      <c r="F26" s="1407"/>
      <c r="G26" s="1407"/>
      <c r="H26" s="556"/>
      <c r="I26" s="119"/>
      <c r="J26" s="556"/>
      <c r="K26" s="556"/>
      <c r="L26" s="556"/>
      <c r="M26" s="556"/>
      <c r="N26" s="556"/>
      <c r="O26" s="556"/>
      <c r="P26" s="556"/>
      <c r="Q26" s="119"/>
      <c r="R26" s="505"/>
      <c r="S26" s="484"/>
    </row>
    <row r="27" spans="1:19" x14ac:dyDescent="0.25">
      <c r="A27" s="449"/>
      <c r="B27" s="2115" t="s">
        <v>667</v>
      </c>
      <c r="C27" s="2115"/>
      <c r="D27" s="2115"/>
      <c r="E27" s="2115"/>
      <c r="F27" s="2115"/>
      <c r="G27" s="2115"/>
      <c r="H27" s="485"/>
      <c r="I27" s="485"/>
      <c r="J27" s="907" t="s">
        <v>668</v>
      </c>
      <c r="K27" s="907"/>
      <c r="L27" s="907"/>
      <c r="M27" s="485"/>
      <c r="N27" s="2115" t="s">
        <v>669</v>
      </c>
      <c r="O27" s="2115"/>
      <c r="P27" s="2115"/>
      <c r="Q27" s="2115"/>
      <c r="R27" s="506"/>
      <c r="S27" s="485"/>
    </row>
    <row r="28" spans="1:19" x14ac:dyDescent="0.25">
      <c r="A28" s="486"/>
      <c r="B28" s="2454" t="str">
        <f>'Datos Generales'!B15</f>
        <v>Preparado por</v>
      </c>
      <c r="C28" s="2454"/>
      <c r="D28" s="2454"/>
      <c r="E28" s="2454"/>
      <c r="F28" s="2454"/>
      <c r="G28" s="2454"/>
      <c r="H28" s="485"/>
      <c r="I28" s="485"/>
      <c r="J28" s="2454" t="str">
        <f>'Datos Generales'!C15</f>
        <v>Revisado por</v>
      </c>
      <c r="K28" s="2454"/>
      <c r="L28" s="2454"/>
      <c r="M28" s="485"/>
      <c r="N28" s="2454" t="str">
        <f>'Datos Generales'!D15</f>
        <v>Autorizado por</v>
      </c>
      <c r="O28" s="2454"/>
      <c r="P28" s="2454"/>
      <c r="Q28" s="2454"/>
      <c r="R28" s="506"/>
      <c r="S28" s="485"/>
    </row>
    <row r="29" spans="1:19" x14ac:dyDescent="0.25">
      <c r="A29" s="486"/>
      <c r="B29" s="2115" t="s">
        <v>662</v>
      </c>
      <c r="C29" s="2115"/>
      <c r="D29" s="2115"/>
      <c r="E29" s="2115"/>
      <c r="F29" s="2115"/>
      <c r="G29" s="2115"/>
      <c r="H29" s="485"/>
      <c r="I29" s="485"/>
      <c r="J29" s="2115" t="s">
        <v>663</v>
      </c>
      <c r="K29" s="2115"/>
      <c r="L29" s="2115"/>
      <c r="M29" s="485"/>
      <c r="N29" s="2115" t="s">
        <v>664</v>
      </c>
      <c r="O29" s="2115"/>
      <c r="P29" s="2115"/>
      <c r="Q29" s="2115"/>
      <c r="R29" s="506"/>
      <c r="S29" s="485"/>
    </row>
    <row r="30" spans="1:19" x14ac:dyDescent="0.25">
      <c r="A30" s="498"/>
      <c r="B30" s="2455" t="str">
        <f>'Datos Generales'!B16</f>
        <v>Puesto que ocupa</v>
      </c>
      <c r="C30" s="2455"/>
      <c r="D30" s="2455"/>
      <c r="E30" s="2455"/>
      <c r="F30" s="2455"/>
      <c r="G30" s="2455"/>
      <c r="H30" s="487"/>
      <c r="I30" s="487"/>
      <c r="J30" s="2456" t="str">
        <f>'Datos Generales'!B16</f>
        <v>Puesto que ocupa</v>
      </c>
      <c r="K30" s="2456"/>
      <c r="L30" s="2456"/>
      <c r="M30" s="487"/>
      <c r="N30" s="2455" t="str">
        <f>'Datos Generales'!D16</f>
        <v>Puesto que ocupa</v>
      </c>
      <c r="O30" s="2455"/>
      <c r="P30" s="2455"/>
      <c r="Q30" s="2455"/>
      <c r="R30" s="507"/>
      <c r="S30" s="487"/>
    </row>
    <row r="31" spans="1:19" x14ac:dyDescent="0.25">
      <c r="A31" s="498"/>
      <c r="B31" s="2457" t="s">
        <v>665</v>
      </c>
      <c r="C31" s="2457"/>
      <c r="D31" s="2457"/>
      <c r="E31" s="2457"/>
      <c r="F31" s="2457"/>
      <c r="G31" s="2457"/>
      <c r="H31" s="485"/>
      <c r="I31" s="485"/>
      <c r="J31" s="2457" t="s">
        <v>666</v>
      </c>
      <c r="K31" s="2457"/>
      <c r="L31" s="2457"/>
      <c r="M31" s="485"/>
      <c r="N31" s="2457" t="s">
        <v>666</v>
      </c>
      <c r="O31" s="2457"/>
      <c r="P31" s="2457"/>
      <c r="Q31" s="2457"/>
      <c r="R31" s="507"/>
      <c r="S31" s="487"/>
    </row>
    <row r="32" spans="1:19" x14ac:dyDescent="0.25">
      <c r="A32" s="498"/>
      <c r="B32" s="2455" t="s">
        <v>373</v>
      </c>
      <c r="C32" s="2455"/>
      <c r="D32" s="2455"/>
      <c r="E32" s="2455"/>
      <c r="F32" s="2455"/>
      <c r="G32" s="2455"/>
      <c r="H32" s="487"/>
      <c r="I32" s="487"/>
      <c r="J32" s="2456" t="s">
        <v>374</v>
      </c>
      <c r="K32" s="2456"/>
      <c r="L32" s="2456"/>
      <c r="M32" s="487"/>
      <c r="N32" s="2455" t="s">
        <v>388</v>
      </c>
      <c r="O32" s="2455"/>
      <c r="P32" s="2455"/>
      <c r="Q32" s="2455"/>
      <c r="R32" s="507"/>
      <c r="S32" s="487"/>
    </row>
    <row r="33" spans="1:19" x14ac:dyDescent="0.25">
      <c r="A33" s="502"/>
      <c r="B33" s="502"/>
      <c r="C33" s="502"/>
      <c r="D33" s="502"/>
      <c r="E33" s="502"/>
      <c r="F33" s="502"/>
      <c r="G33" s="1516"/>
      <c r="H33" s="502"/>
      <c r="I33" s="503"/>
      <c r="J33" s="502"/>
      <c r="K33" s="502"/>
      <c r="L33" s="502"/>
      <c r="M33" s="502"/>
      <c r="N33" s="502"/>
      <c r="O33" s="502"/>
      <c r="P33" s="502"/>
      <c r="Q33" s="503"/>
      <c r="R33" s="509"/>
      <c r="S33" s="484"/>
    </row>
    <row r="34" spans="1:19" x14ac:dyDescent="0.25">
      <c r="A34" s="484"/>
      <c r="B34" s="484"/>
      <c r="C34" s="484"/>
      <c r="D34" s="484"/>
      <c r="E34" s="484"/>
      <c r="F34" s="484"/>
      <c r="G34" s="473"/>
      <c r="H34" s="484"/>
      <c r="I34" s="489"/>
      <c r="J34" s="484"/>
      <c r="K34" s="484"/>
      <c r="L34" s="484"/>
      <c r="M34" s="484"/>
      <c r="N34" s="484"/>
      <c r="O34" s="484"/>
      <c r="P34" s="484"/>
      <c r="Q34" s="489"/>
      <c r="R34" s="484"/>
      <c r="S34" s="484"/>
    </row>
    <row r="35" spans="1:19" x14ac:dyDescent="0.25">
      <c r="A35" s="484"/>
      <c r="B35" s="484"/>
      <c r="C35" s="484"/>
      <c r="D35" s="484"/>
      <c r="E35" s="484"/>
      <c r="F35" s="484"/>
      <c r="G35" s="473"/>
      <c r="H35" s="484"/>
      <c r="I35" s="489"/>
      <c r="J35" s="484"/>
      <c r="K35" s="484"/>
      <c r="L35" s="484"/>
      <c r="M35" s="484"/>
      <c r="N35" s="484"/>
      <c r="O35" s="484"/>
      <c r="P35" s="484"/>
      <c r="Q35" s="489"/>
      <c r="R35" s="484"/>
      <c r="S35" s="484"/>
    </row>
    <row r="36" spans="1:19" x14ac:dyDescent="0.25">
      <c r="A36" s="484"/>
      <c r="B36" s="484"/>
      <c r="C36" s="484"/>
      <c r="D36" s="484"/>
      <c r="E36" s="484"/>
      <c r="F36" s="484"/>
      <c r="G36" s="473"/>
      <c r="H36" s="484"/>
      <c r="I36" s="489"/>
      <c r="J36" s="484"/>
      <c r="K36" s="484"/>
      <c r="L36" s="484"/>
      <c r="M36" s="484"/>
      <c r="N36" s="484"/>
      <c r="O36" s="484"/>
      <c r="P36" s="484"/>
      <c r="Q36" s="489"/>
      <c r="R36" s="484"/>
      <c r="S36" s="484"/>
    </row>
  </sheetData>
  <mergeCells count="29">
    <mergeCell ref="B31:G31"/>
    <mergeCell ref="J31:L31"/>
    <mergeCell ref="N31:Q31"/>
    <mergeCell ref="B32:G32"/>
    <mergeCell ref="J32:L32"/>
    <mergeCell ref="N32:Q32"/>
    <mergeCell ref="J29:L29"/>
    <mergeCell ref="N29:Q29"/>
    <mergeCell ref="B30:G30"/>
    <mergeCell ref="J30:L30"/>
    <mergeCell ref="N30:Q30"/>
    <mergeCell ref="B29:G29"/>
    <mergeCell ref="B27:G27"/>
    <mergeCell ref="N27:Q27"/>
    <mergeCell ref="B28:G28"/>
    <mergeCell ref="J28:L28"/>
    <mergeCell ref="N28:Q28"/>
    <mergeCell ref="A5:R5"/>
    <mergeCell ref="B6:P6"/>
    <mergeCell ref="B7:P7"/>
    <mergeCell ref="C8:O8"/>
    <mergeCell ref="A9:R9"/>
    <mergeCell ref="A10:R10"/>
    <mergeCell ref="C12:F12"/>
    <mergeCell ref="C13:F13"/>
    <mergeCell ref="C14:F14"/>
    <mergeCell ref="A16:I16"/>
    <mergeCell ref="J16:P16"/>
    <mergeCell ref="Q16:Q17"/>
  </mergeCells>
  <printOptions horizontalCentered="1"/>
  <pageMargins left="0" right="0" top="0.15748031496062992" bottom="0.19685039370078741" header="0.11811023622047245" footer="0.11811023622047245"/>
  <pageSetup paperSize="5" scale="80" orientation="landscape" r:id="rId1"/>
  <headerFooter>
    <oddFooter>&amp;R&amp;P/&amp;N  &amp;D  &amp;T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sqref="A1:A1048576"/>
    </sheetView>
  </sheetViews>
  <sheetFormatPr baseColWidth="10" defaultColWidth="7.5703125"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opLeftCell="B19" workbookViewId="0">
      <selection activeCell="G28" sqref="G28"/>
    </sheetView>
  </sheetViews>
  <sheetFormatPr baseColWidth="10" defaultRowHeight="15" x14ac:dyDescent="0.25"/>
  <cols>
    <col min="1" max="1" width="1.28515625" customWidth="1"/>
    <col min="2" max="2" width="10.28515625" style="1517" customWidth="1"/>
    <col min="3" max="3" width="31.28515625" customWidth="1"/>
    <col min="4" max="4" width="9.85546875" style="1517" customWidth="1"/>
    <col min="5" max="5" width="23.7109375" customWidth="1"/>
    <col min="6" max="6" width="13.7109375" customWidth="1"/>
    <col min="7" max="7" width="13.28515625" customWidth="1"/>
    <col min="8" max="8" width="13" customWidth="1"/>
  </cols>
  <sheetData>
    <row r="1" spans="2:10" ht="15.75" thickBot="1" x14ac:dyDescent="0.3"/>
    <row r="2" spans="2:10" ht="18.75" x14ac:dyDescent="0.3">
      <c r="B2" s="2458" t="s">
        <v>726</v>
      </c>
      <c r="C2" s="2459"/>
      <c r="D2" s="2459"/>
      <c r="E2" s="2459"/>
      <c r="F2" s="2459"/>
      <c r="G2" s="2459"/>
      <c r="H2" s="2460"/>
    </row>
    <row r="3" spans="2:10" ht="15.75" x14ac:dyDescent="0.25">
      <c r="B3" s="2461" t="s">
        <v>727</v>
      </c>
      <c r="C3" s="2462"/>
      <c r="D3" s="2462"/>
      <c r="E3" s="2462"/>
      <c r="F3" s="2462"/>
      <c r="G3" s="2462"/>
      <c r="H3" s="2463"/>
    </row>
    <row r="4" spans="2:10" ht="15.75" x14ac:dyDescent="0.25">
      <c r="B4" s="2461" t="s">
        <v>728</v>
      </c>
      <c r="C4" s="2462"/>
      <c r="D4" s="2462"/>
      <c r="E4" s="2462"/>
      <c r="F4" s="2462"/>
      <c r="G4" s="2462"/>
      <c r="H4" s="2463"/>
      <c r="J4" s="168"/>
    </row>
    <row r="5" spans="2:10" ht="25.5" x14ac:dyDescent="0.25">
      <c r="B5" s="1751" t="s">
        <v>729</v>
      </c>
      <c r="C5" s="1752" t="s">
        <v>95</v>
      </c>
      <c r="D5" s="1752" t="s">
        <v>307</v>
      </c>
      <c r="E5" s="1752" t="s">
        <v>269</v>
      </c>
      <c r="F5" s="1753" t="s">
        <v>730</v>
      </c>
      <c r="G5" s="1752" t="s">
        <v>731</v>
      </c>
      <c r="H5" s="1754" t="s">
        <v>732</v>
      </c>
    </row>
    <row r="6" spans="2:10" ht="34.5" x14ac:dyDescent="0.25">
      <c r="B6" s="1755" t="s">
        <v>733</v>
      </c>
      <c r="C6" s="1748" t="s">
        <v>734</v>
      </c>
      <c r="D6" s="1755" t="s">
        <v>735</v>
      </c>
      <c r="E6" s="1748" t="s">
        <v>736</v>
      </c>
      <c r="F6" s="1758">
        <v>21363818.850000001</v>
      </c>
      <c r="G6" s="1758">
        <v>16471261.43</v>
      </c>
      <c r="H6" s="1758">
        <f>F6-G6</f>
        <v>4892557.4200000018</v>
      </c>
    </row>
    <row r="7" spans="2:10" ht="34.5" x14ac:dyDescent="0.25">
      <c r="B7" s="1756" t="s">
        <v>733</v>
      </c>
      <c r="C7" s="1749" t="s">
        <v>734</v>
      </c>
      <c r="D7" s="1756" t="s">
        <v>737</v>
      </c>
      <c r="E7" s="1749" t="s">
        <v>738</v>
      </c>
      <c r="F7" s="1759">
        <v>3350709.26</v>
      </c>
      <c r="G7" s="1759">
        <v>5818566.9699999997</v>
      </c>
      <c r="H7" s="1759">
        <f t="shared" ref="H7:H22" si="0">F7-G7</f>
        <v>-2467857.71</v>
      </c>
    </row>
    <row r="8" spans="2:10" ht="34.5" x14ac:dyDescent="0.25">
      <c r="B8" s="1755" t="s">
        <v>733</v>
      </c>
      <c r="C8" s="1748" t="s">
        <v>734</v>
      </c>
      <c r="D8" s="1755" t="s">
        <v>739</v>
      </c>
      <c r="E8" s="1748" t="s">
        <v>740</v>
      </c>
      <c r="F8" s="1758">
        <v>857474684.15999997</v>
      </c>
      <c r="G8" s="1758">
        <v>531701337.17999995</v>
      </c>
      <c r="H8" s="1758">
        <f t="shared" si="0"/>
        <v>325773346.98000002</v>
      </c>
    </row>
    <row r="9" spans="2:10" ht="34.5" x14ac:dyDescent="0.25">
      <c r="B9" s="1756" t="s">
        <v>733</v>
      </c>
      <c r="C9" s="1749" t="s">
        <v>734</v>
      </c>
      <c r="D9" s="1756" t="s">
        <v>741</v>
      </c>
      <c r="E9" s="1749" t="s">
        <v>742</v>
      </c>
      <c r="F9" s="1759">
        <v>84446679.450000003</v>
      </c>
      <c r="G9" s="1759">
        <v>90772874.540000007</v>
      </c>
      <c r="H9" s="1759">
        <f t="shared" si="0"/>
        <v>-6326195.0900000036</v>
      </c>
    </row>
    <row r="10" spans="2:10" ht="34.5" x14ac:dyDescent="0.25">
      <c r="B10" s="1755" t="s">
        <v>733</v>
      </c>
      <c r="C10" s="1748" t="s">
        <v>734</v>
      </c>
      <c r="D10" s="1755" t="s">
        <v>743</v>
      </c>
      <c r="E10" s="1748" t="s">
        <v>744</v>
      </c>
      <c r="F10" s="1758">
        <v>1379373.3</v>
      </c>
      <c r="G10" s="1758">
        <v>2703144.86</v>
      </c>
      <c r="H10" s="1758">
        <f t="shared" si="0"/>
        <v>-1323771.5599999998</v>
      </c>
    </row>
    <row r="11" spans="2:10" ht="34.5" x14ac:dyDescent="0.25">
      <c r="B11" s="1756" t="s">
        <v>733</v>
      </c>
      <c r="C11" s="1749" t="s">
        <v>734</v>
      </c>
      <c r="D11" s="1756" t="s">
        <v>683</v>
      </c>
      <c r="E11" s="1749" t="s">
        <v>745</v>
      </c>
      <c r="F11" s="1759">
        <v>215656987.91000003</v>
      </c>
      <c r="G11" s="1759">
        <v>148836176.47999999</v>
      </c>
      <c r="H11" s="1759">
        <f t="shared" si="0"/>
        <v>66820811.430000037</v>
      </c>
    </row>
    <row r="12" spans="2:10" ht="34.5" x14ac:dyDescent="0.25">
      <c r="B12" s="1755" t="s">
        <v>733</v>
      </c>
      <c r="C12" s="1748" t="s">
        <v>734</v>
      </c>
      <c r="D12" s="1755" t="s">
        <v>746</v>
      </c>
      <c r="E12" s="1748" t="s">
        <v>747</v>
      </c>
      <c r="F12" s="1758">
        <v>52831590.850000001</v>
      </c>
      <c r="G12" s="1758">
        <v>40736520.079999998</v>
      </c>
      <c r="H12" s="1758">
        <f t="shared" si="0"/>
        <v>12095070.770000003</v>
      </c>
    </row>
    <row r="13" spans="2:10" ht="34.5" x14ac:dyDescent="0.25">
      <c r="B13" s="1756" t="s">
        <v>733</v>
      </c>
      <c r="C13" s="1749" t="s">
        <v>734</v>
      </c>
      <c r="D13" s="1756" t="s">
        <v>748</v>
      </c>
      <c r="E13" s="1749" t="s">
        <v>749</v>
      </c>
      <c r="F13" s="1759">
        <v>2442133.69</v>
      </c>
      <c r="G13" s="1759">
        <v>108810.25</v>
      </c>
      <c r="H13" s="1759">
        <f t="shared" si="0"/>
        <v>2333323.44</v>
      </c>
    </row>
    <row r="14" spans="2:10" ht="34.5" x14ac:dyDescent="0.25">
      <c r="B14" s="1755" t="s">
        <v>733</v>
      </c>
      <c r="C14" s="1748" t="s">
        <v>734</v>
      </c>
      <c r="D14" s="1755">
        <v>12060100090001</v>
      </c>
      <c r="E14" s="1748" t="s">
        <v>750</v>
      </c>
      <c r="F14" s="1758">
        <v>2293471.34</v>
      </c>
      <c r="G14" s="1758">
        <v>0</v>
      </c>
      <c r="H14" s="1758">
        <f t="shared" si="0"/>
        <v>2293471.34</v>
      </c>
    </row>
    <row r="15" spans="2:10" ht="34.5" x14ac:dyDescent="0.25">
      <c r="B15" s="1756" t="s">
        <v>733</v>
      </c>
      <c r="C15" s="1749" t="s">
        <v>734</v>
      </c>
      <c r="D15" s="1756" t="s">
        <v>751</v>
      </c>
      <c r="E15" s="1749" t="s">
        <v>752</v>
      </c>
      <c r="F15" s="1759">
        <v>5040423.0999999996</v>
      </c>
      <c r="G15" s="1759">
        <v>463689.22</v>
      </c>
      <c r="H15" s="1759">
        <f t="shared" si="0"/>
        <v>4576733.88</v>
      </c>
    </row>
    <row r="16" spans="2:10" ht="34.5" x14ac:dyDescent="0.25">
      <c r="B16" s="1755" t="s">
        <v>733</v>
      </c>
      <c r="C16" s="1748" t="s">
        <v>734</v>
      </c>
      <c r="D16" s="1755" t="s">
        <v>753</v>
      </c>
      <c r="E16" s="1748" t="s">
        <v>754</v>
      </c>
      <c r="F16" s="1758">
        <v>10073437.5</v>
      </c>
      <c r="G16" s="1758">
        <v>5381437.5</v>
      </c>
      <c r="H16" s="1758">
        <f t="shared" si="0"/>
        <v>4692000</v>
      </c>
    </row>
    <row r="17" spans="2:8" ht="34.5" x14ac:dyDescent="0.25">
      <c r="B17" s="1756" t="s">
        <v>733</v>
      </c>
      <c r="C17" s="1749" t="s">
        <v>734</v>
      </c>
      <c r="D17" s="1756" t="s">
        <v>755</v>
      </c>
      <c r="E17" s="1749" t="s">
        <v>756</v>
      </c>
      <c r="F17" s="1759">
        <v>40598656</v>
      </c>
      <c r="G17" s="1759">
        <f>86097.8+37324826</f>
        <v>37410923.799999997</v>
      </c>
      <c r="H17" s="1759">
        <f t="shared" si="0"/>
        <v>3187732.200000003</v>
      </c>
    </row>
    <row r="18" spans="2:8" ht="34.5" x14ac:dyDescent="0.25">
      <c r="B18" s="1755" t="s">
        <v>733</v>
      </c>
      <c r="C18" s="1748" t="s">
        <v>734</v>
      </c>
      <c r="D18" s="1755" t="s">
        <v>757</v>
      </c>
      <c r="E18" s="1748" t="s">
        <v>758</v>
      </c>
      <c r="F18" s="1758">
        <v>28274206.630000003</v>
      </c>
      <c r="G18" s="1758">
        <v>22329054.949999999</v>
      </c>
      <c r="H18" s="1758">
        <f t="shared" si="0"/>
        <v>5945151.6800000034</v>
      </c>
    </row>
    <row r="19" spans="2:8" ht="34.5" x14ac:dyDescent="0.25">
      <c r="B19" s="1756" t="s">
        <v>733</v>
      </c>
      <c r="C19" s="1749" t="s">
        <v>734</v>
      </c>
      <c r="D19" s="1756" t="s">
        <v>759</v>
      </c>
      <c r="E19" s="1749" t="s">
        <v>760</v>
      </c>
      <c r="F19" s="1759">
        <v>151490</v>
      </c>
      <c r="G19" s="1759">
        <v>217228</v>
      </c>
      <c r="H19" s="1759">
        <f t="shared" si="0"/>
        <v>-65738</v>
      </c>
    </row>
    <row r="20" spans="2:8" ht="34.5" x14ac:dyDescent="0.25">
      <c r="B20" s="1755" t="s">
        <v>733</v>
      </c>
      <c r="C20" s="1748" t="s">
        <v>734</v>
      </c>
      <c r="D20" s="1755" t="s">
        <v>761</v>
      </c>
      <c r="E20" s="1748" t="s">
        <v>762</v>
      </c>
      <c r="F20" s="1758">
        <v>0</v>
      </c>
      <c r="G20" s="1758">
        <v>10718</v>
      </c>
      <c r="H20" s="1758">
        <f t="shared" si="0"/>
        <v>-10718</v>
      </c>
    </row>
    <row r="21" spans="2:8" ht="34.5" x14ac:dyDescent="0.25">
      <c r="B21" s="1756" t="s">
        <v>733</v>
      </c>
      <c r="C21" s="1749" t="s">
        <v>734</v>
      </c>
      <c r="D21" s="1756" t="s">
        <v>763</v>
      </c>
      <c r="E21" s="1749" t="s">
        <v>764</v>
      </c>
      <c r="F21" s="1759">
        <v>142265.1</v>
      </c>
      <c r="G21" s="1759">
        <v>2617411.1</v>
      </c>
      <c r="H21" s="1759">
        <f t="shared" si="0"/>
        <v>-2475146</v>
      </c>
    </row>
    <row r="22" spans="2:8" ht="35.25" thickBot="1" x14ac:dyDescent="0.3">
      <c r="B22" s="1757" t="s">
        <v>733</v>
      </c>
      <c r="C22" s="1750" t="s">
        <v>734</v>
      </c>
      <c r="D22" s="1757" t="s">
        <v>765</v>
      </c>
      <c r="E22" s="1750" t="s">
        <v>766</v>
      </c>
      <c r="F22" s="1760">
        <v>2283664.0299999998</v>
      </c>
      <c r="G22" s="1760">
        <v>0</v>
      </c>
      <c r="H22" s="1760">
        <f t="shared" si="0"/>
        <v>2283664.0299999998</v>
      </c>
    </row>
    <row r="23" spans="2:8" ht="19.5" thickBot="1" x14ac:dyDescent="0.35">
      <c r="B23" s="2464" t="s">
        <v>767</v>
      </c>
      <c r="C23" s="2465"/>
      <c r="D23" s="2465"/>
      <c r="E23" s="2466"/>
      <c r="F23" s="1761">
        <f>SUM(F6:F22)</f>
        <v>1327803591.1699998</v>
      </c>
      <c r="G23" s="1761">
        <f>SUM(G6:G22)</f>
        <v>905579154.36000001</v>
      </c>
      <c r="H23" s="1762">
        <f>SUM(H6:H22)</f>
        <v>422224436.80999994</v>
      </c>
    </row>
    <row r="26" spans="2:8" ht="84.75" customHeight="1" x14ac:dyDescent="0.25">
      <c r="B26" s="2467" t="s">
        <v>771</v>
      </c>
      <c r="C26" s="2467"/>
      <c r="D26" s="2467"/>
      <c r="E26" s="2467"/>
      <c r="F26" s="1746"/>
      <c r="G26" s="1746"/>
    </row>
    <row r="27" spans="2:8" x14ac:dyDescent="0.25">
      <c r="F27" s="1747"/>
    </row>
  </sheetData>
  <mergeCells count="5">
    <mergeCell ref="B2:H2"/>
    <mergeCell ref="B3:H3"/>
    <mergeCell ref="B4:H4"/>
    <mergeCell ref="B23:E23"/>
    <mergeCell ref="B26:E26"/>
  </mergeCells>
  <pageMargins left="0.7" right="0.7" top="0.22" bottom="0.2" header="0.3" footer="0.2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H46"/>
  <sheetViews>
    <sheetView topLeftCell="A28" workbookViewId="0">
      <selection activeCell="J35" sqref="J35"/>
    </sheetView>
  </sheetViews>
  <sheetFormatPr baseColWidth="10" defaultRowHeight="15" x14ac:dyDescent="0.25"/>
  <cols>
    <col min="1" max="1" width="2.140625" customWidth="1"/>
    <col min="2" max="2" width="9.42578125" customWidth="1"/>
    <col min="3" max="3" width="42.7109375" customWidth="1"/>
    <col min="4" max="4" width="17.42578125" customWidth="1"/>
    <col min="5" max="5" width="16.85546875" customWidth="1"/>
    <col min="6" max="6" width="15.5703125" customWidth="1"/>
    <col min="7" max="7" width="14.140625" customWidth="1"/>
    <col min="9" max="9" width="13.7109375" bestFit="1" customWidth="1"/>
  </cols>
  <sheetData>
    <row r="3" spans="1:8" s="1763" customFormat="1" ht="48" customHeight="1" x14ac:dyDescent="0.25">
      <c r="B3" s="2469" t="s">
        <v>778</v>
      </c>
      <c r="C3" s="2469"/>
      <c r="D3" s="2469"/>
      <c r="E3" s="2469"/>
      <c r="F3" s="2469"/>
      <c r="G3" s="2469"/>
      <c r="H3" s="1764"/>
    </row>
    <row r="4" spans="1:8" s="1763" customFormat="1" ht="27.75" customHeight="1" x14ac:dyDescent="0.25">
      <c r="B4" s="2469" t="s">
        <v>779</v>
      </c>
      <c r="C4" s="2469"/>
      <c r="D4" s="2469"/>
      <c r="E4" s="2469"/>
      <c r="F4" s="2469"/>
      <c r="G4" s="2469"/>
      <c r="H4" s="1764"/>
    </row>
    <row r="5" spans="1:8" s="1765" customFormat="1" ht="18.95" customHeight="1" x14ac:dyDescent="0.25">
      <c r="B5" s="2470" t="s">
        <v>780</v>
      </c>
      <c r="C5" s="2470"/>
      <c r="D5" s="1766"/>
      <c r="E5" s="1766"/>
      <c r="F5" s="1766"/>
      <c r="G5" s="1766"/>
      <c r="H5" s="1766"/>
    </row>
    <row r="6" spans="1:8" s="1763" customFormat="1" ht="29.25" customHeight="1" thickBot="1" x14ac:dyDescent="0.3">
      <c r="A6" s="1767"/>
      <c r="B6" s="2468" t="s">
        <v>781</v>
      </c>
      <c r="C6" s="2468"/>
      <c r="D6" s="1768" t="s">
        <v>782</v>
      </c>
      <c r="E6" s="1769" t="s">
        <v>783</v>
      </c>
      <c r="F6" s="1768" t="s">
        <v>784</v>
      </c>
      <c r="G6" s="1768" t="s">
        <v>785</v>
      </c>
      <c r="H6" s="1767"/>
    </row>
    <row r="7" spans="1:8" s="1763" customFormat="1" ht="17.25" customHeight="1" thickBot="1" x14ac:dyDescent="0.3">
      <c r="A7" s="1770"/>
      <c r="B7" s="1771" t="s">
        <v>786</v>
      </c>
      <c r="C7" s="1772" t="s">
        <v>787</v>
      </c>
      <c r="D7" s="1773">
        <f>SUM(D8:D32)</f>
        <v>862885870.86000001</v>
      </c>
      <c r="E7" s="1773">
        <v>542849614.05999994</v>
      </c>
      <c r="F7" s="1773">
        <v>320030064.80000001</v>
      </c>
      <c r="G7" s="1774">
        <v>0</v>
      </c>
      <c r="H7" s="1770"/>
    </row>
    <row r="8" spans="1:8" s="1763" customFormat="1" ht="15.75" customHeight="1" x14ac:dyDescent="0.25">
      <c r="A8" s="1775"/>
      <c r="B8" s="1776">
        <v>2611</v>
      </c>
      <c r="C8" s="1777" t="s">
        <v>788</v>
      </c>
      <c r="D8" s="1778">
        <v>23689582.859999999</v>
      </c>
      <c r="E8" s="1778">
        <v>15685904.689999999</v>
      </c>
      <c r="F8" s="1778">
        <v>8002867.1699999999</v>
      </c>
      <c r="G8" s="1779">
        <v>0</v>
      </c>
      <c r="H8" s="1770"/>
    </row>
    <row r="9" spans="1:8" s="1763" customFormat="1" ht="13.5" customHeight="1" x14ac:dyDescent="0.25">
      <c r="A9" s="1780"/>
      <c r="B9" s="1781">
        <v>2612</v>
      </c>
      <c r="C9" s="1782" t="s">
        <v>789</v>
      </c>
      <c r="D9" s="1783">
        <v>463689.22</v>
      </c>
      <c r="E9" s="1783">
        <v>417697.24</v>
      </c>
      <c r="F9" s="1783">
        <v>45989.98</v>
      </c>
      <c r="G9" s="1784">
        <v>0</v>
      </c>
      <c r="H9" s="1767"/>
    </row>
    <row r="10" spans="1:8" s="1763" customFormat="1" ht="14.25" customHeight="1" x14ac:dyDescent="0.25">
      <c r="A10" s="1780"/>
      <c r="B10" s="1781">
        <v>2613</v>
      </c>
      <c r="C10" s="1782" t="s">
        <v>790</v>
      </c>
      <c r="D10" s="1783">
        <v>90772874.540000007</v>
      </c>
      <c r="E10" s="1783">
        <v>88805898.819999993</v>
      </c>
      <c r="F10" s="1783">
        <v>1967360.72</v>
      </c>
      <c r="G10" s="1784">
        <v>0</v>
      </c>
      <c r="H10" s="1767"/>
    </row>
    <row r="11" spans="1:8" s="1763" customFormat="1" ht="13.5" customHeight="1" x14ac:dyDescent="0.25">
      <c r="A11" s="1780"/>
      <c r="B11" s="1781">
        <v>2614</v>
      </c>
      <c r="C11" s="1782" t="s">
        <v>791</v>
      </c>
      <c r="D11" s="1783">
        <v>9699151.6799999997</v>
      </c>
      <c r="E11" s="1783">
        <v>4925174.59</v>
      </c>
      <c r="F11" s="1783" t="s">
        <v>792</v>
      </c>
      <c r="G11" s="1784">
        <v>0</v>
      </c>
      <c r="H11" s="1767"/>
    </row>
    <row r="12" spans="1:8" s="1763" customFormat="1" ht="15" customHeight="1" x14ac:dyDescent="0.25">
      <c r="A12" s="1780"/>
      <c r="B12" s="1781">
        <v>2619</v>
      </c>
      <c r="C12" s="1782" t="s">
        <v>793</v>
      </c>
      <c r="D12" s="1783">
        <v>7360765.54</v>
      </c>
      <c r="E12" s="1783">
        <v>6534748.6600000001</v>
      </c>
      <c r="F12" s="1783" t="s">
        <v>794</v>
      </c>
      <c r="G12" s="1784">
        <v>0</v>
      </c>
      <c r="H12" s="1767"/>
    </row>
    <row r="13" spans="1:8" s="1763" customFormat="1" ht="15.75" customHeight="1" x14ac:dyDescent="0.25">
      <c r="A13" s="1780"/>
      <c r="B13" s="1781">
        <v>2623</v>
      </c>
      <c r="C13" s="1782" t="s">
        <v>795</v>
      </c>
      <c r="D13" s="1783">
        <v>3828459.21</v>
      </c>
      <c r="E13" s="1783">
        <v>2660945.14</v>
      </c>
      <c r="F13" s="1783">
        <v>1167480.07</v>
      </c>
      <c r="G13" s="1784">
        <v>0</v>
      </c>
      <c r="H13" s="1767"/>
    </row>
    <row r="14" spans="1:8" s="1763" customFormat="1" ht="15" customHeight="1" x14ac:dyDescent="0.25">
      <c r="A14" s="1780"/>
      <c r="B14" s="1781">
        <v>2624</v>
      </c>
      <c r="C14" s="1782" t="s">
        <v>796</v>
      </c>
      <c r="D14" s="1783">
        <v>1990107.76</v>
      </c>
      <c r="E14" s="1783">
        <v>961882.51</v>
      </c>
      <c r="F14" s="1783">
        <v>1028219.25</v>
      </c>
      <c r="G14" s="1784">
        <v>0</v>
      </c>
      <c r="H14" s="1767"/>
    </row>
    <row r="15" spans="1:8" s="1763" customFormat="1" ht="15.75" customHeight="1" x14ac:dyDescent="0.25">
      <c r="A15" s="1780"/>
      <c r="B15" s="1781">
        <v>2631</v>
      </c>
      <c r="C15" s="1782" t="s">
        <v>797</v>
      </c>
      <c r="D15" s="1783">
        <v>2541158.7599999998</v>
      </c>
      <c r="E15" s="1783">
        <v>2360088.71</v>
      </c>
      <c r="F15" s="1783">
        <v>181056.05</v>
      </c>
      <c r="G15" s="1784">
        <v>0</v>
      </c>
      <c r="H15" s="1767"/>
    </row>
    <row r="16" spans="1:8" s="1763" customFormat="1" ht="16.5" customHeight="1" x14ac:dyDescent="0.25">
      <c r="A16" s="1780"/>
      <c r="B16" s="1781">
        <v>2632</v>
      </c>
      <c r="C16" s="1782" t="s">
        <v>798</v>
      </c>
      <c r="D16" s="1783">
        <v>161986.1</v>
      </c>
      <c r="E16" s="1783">
        <v>161984.1</v>
      </c>
      <c r="F16" s="1783">
        <v>4</v>
      </c>
      <c r="G16" s="1784">
        <v>0</v>
      </c>
      <c r="H16" s="1767"/>
    </row>
    <row r="17" spans="1:8" s="1763" customFormat="1" ht="14.25" customHeight="1" x14ac:dyDescent="0.25">
      <c r="A17" s="1780"/>
      <c r="B17" s="1781">
        <v>2641</v>
      </c>
      <c r="C17" s="1782" t="s">
        <v>799</v>
      </c>
      <c r="D17" s="1783">
        <v>374227917.92000002</v>
      </c>
      <c r="E17" s="1783">
        <v>187913017.21000001</v>
      </c>
      <c r="F17" s="1783">
        <v>186314840.71000001</v>
      </c>
      <c r="G17" s="1784">
        <v>0</v>
      </c>
      <c r="H17" s="1767"/>
    </row>
    <row r="18" spans="1:8" s="1763" customFormat="1" ht="15.75" customHeight="1" x14ac:dyDescent="0.25">
      <c r="A18" s="1780"/>
      <c r="B18" s="1781">
        <v>2642</v>
      </c>
      <c r="C18" s="1782" t="s">
        <v>800</v>
      </c>
      <c r="D18" s="1783">
        <v>3306274.33</v>
      </c>
      <c r="E18" s="1783">
        <v>2945504.48</v>
      </c>
      <c r="F18" s="1783">
        <v>360765.85</v>
      </c>
      <c r="G18" s="1784">
        <v>0</v>
      </c>
      <c r="H18" s="1767"/>
    </row>
    <row r="19" spans="1:8" s="1763" customFormat="1" ht="15.75" customHeight="1" x14ac:dyDescent="0.25">
      <c r="A19" s="1780"/>
      <c r="B19" s="1781">
        <v>2647</v>
      </c>
      <c r="C19" s="1782" t="s">
        <v>801</v>
      </c>
      <c r="D19" s="1783">
        <v>46677027.520000003</v>
      </c>
      <c r="E19" s="1783">
        <v>15808219.130000001</v>
      </c>
      <c r="F19" s="1783">
        <v>30868786.390000001</v>
      </c>
      <c r="G19" s="1784">
        <v>0</v>
      </c>
      <c r="H19" s="1767"/>
    </row>
    <row r="20" spans="1:8" s="1763" customFormat="1" ht="13.5" customHeight="1" x14ac:dyDescent="0.25">
      <c r="A20" s="1780"/>
      <c r="B20" s="1781">
        <v>2648</v>
      </c>
      <c r="C20" s="1782" t="s">
        <v>802</v>
      </c>
      <c r="D20" s="1783">
        <v>107490117.41</v>
      </c>
      <c r="E20" s="1783">
        <v>82031638.549999997</v>
      </c>
      <c r="F20" s="1783">
        <v>25458206.859999999</v>
      </c>
      <c r="G20" s="1784">
        <v>0</v>
      </c>
      <c r="H20" s="1767"/>
    </row>
    <row r="21" spans="1:8" s="1763" customFormat="1" ht="14.25" customHeight="1" x14ac:dyDescent="0.25">
      <c r="A21" s="1780"/>
      <c r="B21" s="1781">
        <v>2652</v>
      </c>
      <c r="C21" s="1782" t="s">
        <v>803</v>
      </c>
      <c r="D21" s="1783">
        <v>2592000.37</v>
      </c>
      <c r="E21" s="1783">
        <v>2188402.98</v>
      </c>
      <c r="F21" s="1783">
        <v>403601.39</v>
      </c>
      <c r="G21" s="1784">
        <v>0</v>
      </c>
      <c r="H21" s="1767"/>
    </row>
    <row r="22" spans="1:8" s="1763" customFormat="1" ht="15.75" customHeight="1" x14ac:dyDescent="0.25">
      <c r="A22" s="1780"/>
      <c r="B22" s="1781">
        <v>2654</v>
      </c>
      <c r="C22" s="1782" t="s">
        <v>804</v>
      </c>
      <c r="D22" s="1783">
        <v>2516207.31</v>
      </c>
      <c r="E22" s="1783">
        <v>1990829.36</v>
      </c>
      <c r="F22" s="1783">
        <v>525539.94999999995</v>
      </c>
      <c r="G22" s="1784">
        <v>0</v>
      </c>
      <c r="H22" s="1767"/>
    </row>
    <row r="23" spans="1:8" s="1763" customFormat="1" ht="15" customHeight="1" x14ac:dyDescent="0.25">
      <c r="A23" s="1780"/>
      <c r="B23" s="1781">
        <v>2655</v>
      </c>
      <c r="C23" s="1782" t="s">
        <v>805</v>
      </c>
      <c r="D23" s="1783">
        <v>148836176.47999999</v>
      </c>
      <c r="E23" s="1783">
        <v>114570610.43000001</v>
      </c>
      <c r="F23" s="1783">
        <v>34262724.049999997</v>
      </c>
      <c r="G23" s="1784">
        <v>0</v>
      </c>
      <c r="H23" s="1767"/>
    </row>
    <row r="24" spans="1:8" s="1763" customFormat="1" ht="15.75" customHeight="1" x14ac:dyDescent="0.25">
      <c r="A24" s="1780"/>
      <c r="B24" s="1781">
        <v>2656</v>
      </c>
      <c r="C24" s="1782" t="s">
        <v>806</v>
      </c>
      <c r="D24" s="1783">
        <v>11175965.369999999</v>
      </c>
      <c r="E24" s="1783">
        <v>4439330.67</v>
      </c>
      <c r="F24" s="1783">
        <v>6736413.7000000002</v>
      </c>
      <c r="G24" s="1784">
        <v>0</v>
      </c>
      <c r="H24" s="1767"/>
    </row>
    <row r="25" spans="1:8" s="1763" customFormat="1" ht="14.25" customHeight="1" x14ac:dyDescent="0.25">
      <c r="A25" s="1780"/>
      <c r="B25" s="1781">
        <v>2657</v>
      </c>
      <c r="C25" s="1782" t="s">
        <v>807</v>
      </c>
      <c r="D25" s="1783">
        <v>108810.25</v>
      </c>
      <c r="E25" s="1783">
        <v>72281.429999999993</v>
      </c>
      <c r="F25" s="1783">
        <v>36519.82</v>
      </c>
      <c r="G25" s="1784">
        <v>0</v>
      </c>
      <c r="H25" s="1767"/>
    </row>
    <row r="26" spans="1:8" s="1763" customFormat="1" ht="15" customHeight="1" x14ac:dyDescent="0.25">
      <c r="A26" s="1780"/>
      <c r="B26" s="1781">
        <v>2658</v>
      </c>
      <c r="C26" s="1782" t="s">
        <v>808</v>
      </c>
      <c r="D26" s="1783">
        <v>187088.38</v>
      </c>
      <c r="E26" s="1783">
        <v>187088.38</v>
      </c>
      <c r="F26" s="1783">
        <v>9</v>
      </c>
      <c r="G26" s="1784">
        <v>0</v>
      </c>
      <c r="H26" s="1767"/>
    </row>
    <row r="27" spans="1:8" s="1763" customFormat="1" ht="18" customHeight="1" x14ac:dyDescent="0.25">
      <c r="A27" s="1780"/>
      <c r="B27" s="1781">
        <v>2661</v>
      </c>
      <c r="C27" s="1782" t="s">
        <v>809</v>
      </c>
      <c r="D27" s="1783">
        <v>3881374</v>
      </c>
      <c r="E27" s="1783">
        <v>1940668.5</v>
      </c>
      <c r="F27" s="1783">
        <v>1940668.5</v>
      </c>
      <c r="G27" s="1784">
        <v>0</v>
      </c>
      <c r="H27" s="1767"/>
    </row>
    <row r="28" spans="1:8" s="1763" customFormat="1" ht="15.75" customHeight="1" x14ac:dyDescent="0.25">
      <c r="A28" s="1780"/>
      <c r="B28" s="1781">
        <v>2662</v>
      </c>
      <c r="C28" s="1782" t="s">
        <v>810</v>
      </c>
      <c r="D28" s="1783">
        <v>18447680.949999999</v>
      </c>
      <c r="E28" s="1783">
        <v>3558600.19</v>
      </c>
      <c r="F28" s="1783">
        <v>14886965.76</v>
      </c>
      <c r="G28" s="1784">
        <v>0</v>
      </c>
      <c r="H28" s="1767"/>
    </row>
    <row r="29" spans="1:8" s="1763" customFormat="1" ht="16.5" customHeight="1" x14ac:dyDescent="0.25">
      <c r="A29" s="1780"/>
      <c r="B29" s="1781">
        <v>2683</v>
      </c>
      <c r="C29" s="1782" t="s">
        <v>811</v>
      </c>
      <c r="D29" s="1783">
        <v>2617411.1</v>
      </c>
      <c r="E29" s="1783">
        <v>2617409.1</v>
      </c>
      <c r="F29" s="1783">
        <v>2</v>
      </c>
      <c r="G29" s="1784">
        <v>0</v>
      </c>
      <c r="H29" s="1767"/>
    </row>
    <row r="30" spans="1:8" s="1763" customFormat="1" ht="15.75" customHeight="1" x14ac:dyDescent="0.25">
      <c r="A30" s="1780"/>
      <c r="B30" s="1781">
        <v>269502</v>
      </c>
      <c r="C30" s="1782" t="s">
        <v>812</v>
      </c>
      <c r="D30" s="1783">
        <v>217228</v>
      </c>
      <c r="E30" s="1783">
        <v>0</v>
      </c>
      <c r="F30" s="1783">
        <v>217228</v>
      </c>
      <c r="G30" s="1784">
        <v>0</v>
      </c>
      <c r="H30" s="1767"/>
    </row>
    <row r="31" spans="1:8" s="1763" customFormat="1" ht="16.5" customHeight="1" x14ac:dyDescent="0.25">
      <c r="A31" s="1780"/>
      <c r="B31" s="1781">
        <v>2699</v>
      </c>
      <c r="C31" s="1782" t="s">
        <v>813</v>
      </c>
      <c r="D31" s="1783">
        <v>86097.8</v>
      </c>
      <c r="E31" s="1783">
        <v>60971.19</v>
      </c>
      <c r="F31" s="1783">
        <v>25121.61</v>
      </c>
      <c r="G31" s="1784">
        <v>0</v>
      </c>
      <c r="H31" s="1767"/>
    </row>
    <row r="32" spans="1:8" s="1763" customFormat="1" ht="15.75" customHeight="1" x14ac:dyDescent="0.25">
      <c r="A32" s="1785"/>
      <c r="B32" s="1781">
        <v>2714</v>
      </c>
      <c r="C32" s="1782" t="s">
        <v>814</v>
      </c>
      <c r="D32" s="1783">
        <v>10718</v>
      </c>
      <c r="E32" s="1783">
        <v>10718</v>
      </c>
      <c r="F32" s="1783">
        <v>1</v>
      </c>
      <c r="G32" s="1784">
        <v>0</v>
      </c>
      <c r="H32" s="1786"/>
    </row>
    <row r="33" spans="1:8" x14ac:dyDescent="0.25">
      <c r="D33" s="1787"/>
    </row>
    <row r="34" spans="1:8" ht="15.75" thickBot="1" x14ac:dyDescent="0.3"/>
    <row r="35" spans="1:8" ht="19.5" thickBot="1" x14ac:dyDescent="0.3">
      <c r="B35" s="2471" t="s">
        <v>815</v>
      </c>
      <c r="C35" s="2472"/>
      <c r="D35" s="2473"/>
      <c r="E35" s="2472"/>
      <c r="F35" s="2472"/>
      <c r="G35" s="2474"/>
    </row>
    <row r="36" spans="1:8" ht="39" thickBot="1" x14ac:dyDescent="0.3">
      <c r="B36" s="2468" t="s">
        <v>781</v>
      </c>
      <c r="C36" s="2468"/>
      <c r="D36" s="1788" t="s">
        <v>782</v>
      </c>
      <c r="E36" s="1789" t="s">
        <v>783</v>
      </c>
      <c r="F36" s="1768" t="s">
        <v>784</v>
      </c>
      <c r="G36" s="1768" t="s">
        <v>785</v>
      </c>
    </row>
    <row r="37" spans="1:8" s="1763" customFormat="1" ht="17.25" customHeight="1" thickBot="1" x14ac:dyDescent="0.3">
      <c r="A37" s="1770"/>
      <c r="B37" s="1771" t="s">
        <v>786</v>
      </c>
      <c r="C37" s="1772" t="s">
        <v>787</v>
      </c>
      <c r="D37" s="1773">
        <f>SUM(D38:D39)</f>
        <v>42706263.5</v>
      </c>
      <c r="E37" s="1773">
        <v>542849614.05999994</v>
      </c>
      <c r="F37" s="1773">
        <v>320030064.80000001</v>
      </c>
      <c r="G37" s="1774">
        <v>0</v>
      </c>
      <c r="H37" s="1770"/>
    </row>
    <row r="38" spans="1:8" x14ac:dyDescent="0.25">
      <c r="B38" s="1790">
        <v>622</v>
      </c>
      <c r="C38" s="1791" t="s">
        <v>816</v>
      </c>
      <c r="D38" s="1778">
        <v>37324826</v>
      </c>
      <c r="E38" s="1792" t="s">
        <v>817</v>
      </c>
      <c r="F38" s="1778">
        <v>24816374.760000002</v>
      </c>
      <c r="G38" s="1779">
        <v>0</v>
      </c>
    </row>
    <row r="39" spans="1:8" x14ac:dyDescent="0.25">
      <c r="B39" s="1781">
        <v>9693</v>
      </c>
      <c r="C39" s="1793" t="s">
        <v>818</v>
      </c>
      <c r="D39" s="1783">
        <v>5381437.5</v>
      </c>
      <c r="E39" s="1794">
        <v>0</v>
      </c>
      <c r="F39" s="1794">
        <v>0</v>
      </c>
      <c r="G39" s="1784">
        <v>0</v>
      </c>
    </row>
    <row r="46" spans="1:8" x14ac:dyDescent="0.25">
      <c r="D46" s="90"/>
    </row>
  </sheetData>
  <mergeCells count="6">
    <mergeCell ref="B36:C36"/>
    <mergeCell ref="B3:G3"/>
    <mergeCell ref="B4:G4"/>
    <mergeCell ref="B5:C5"/>
    <mergeCell ref="B6:C6"/>
    <mergeCell ref="B35:G35"/>
  </mergeCells>
  <pageMargins left="0.70866141732283472" right="0.70866141732283472" top="0.35433070866141736" bottom="0.27559055118110237" header="0.31496062992125984" footer="0.31496062992125984"/>
  <pageSetup scale="8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27" workbookViewId="0">
      <selection activeCell="L48" sqref="L4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showGridLines="0" topLeftCell="A10" zoomScale="84" zoomScaleNormal="84" zoomScaleSheetLayoutView="75" workbookViewId="0">
      <selection activeCell="G38" sqref="G38"/>
    </sheetView>
  </sheetViews>
  <sheetFormatPr baseColWidth="10" defaultRowHeight="15" x14ac:dyDescent="0.25"/>
  <cols>
    <col min="1" max="1" width="2" customWidth="1"/>
    <col min="2" max="2" width="3.42578125" customWidth="1"/>
    <col min="4" max="4" width="13.140625" customWidth="1"/>
    <col min="8" max="8" width="14.42578125" customWidth="1"/>
    <col min="12" max="12" width="10.42578125" customWidth="1"/>
    <col min="15" max="15" width="27" customWidth="1"/>
    <col min="16" max="16" width="7.7109375" customWidth="1"/>
  </cols>
  <sheetData>
    <row r="1" spans="1:16" x14ac:dyDescent="0.25">
      <c r="A1" s="1102"/>
      <c r="B1" s="1102"/>
      <c r="C1" s="1518"/>
      <c r="D1" s="1102"/>
      <c r="E1" s="1102"/>
      <c r="F1" s="1102"/>
      <c r="G1" s="1102"/>
      <c r="H1" s="1102"/>
      <c r="I1" s="1102"/>
      <c r="J1" s="1102"/>
      <c r="K1" s="1102"/>
      <c r="L1" s="1102"/>
      <c r="M1" s="1101"/>
      <c r="N1" s="1101"/>
      <c r="O1" s="1519"/>
      <c r="P1" s="1102"/>
    </row>
    <row r="2" spans="1:16" x14ac:dyDescent="0.25">
      <c r="A2" s="1102"/>
      <c r="B2" s="1520"/>
      <c r="C2" s="1521"/>
      <c r="D2" s="1522"/>
      <c r="E2" s="1522"/>
      <c r="F2" s="1522"/>
      <c r="G2" s="1522"/>
      <c r="H2" s="1522"/>
      <c r="I2" s="1522"/>
      <c r="J2" s="1522"/>
      <c r="K2" s="1522"/>
      <c r="L2" s="1522"/>
      <c r="M2" s="1523"/>
      <c r="N2" s="1523"/>
      <c r="O2" s="1521"/>
      <c r="P2" s="1524"/>
    </row>
    <row r="3" spans="1:16" x14ac:dyDescent="0.25">
      <c r="A3" s="1102"/>
      <c r="B3" s="1525"/>
      <c r="C3" s="1519"/>
      <c r="D3" s="1101"/>
      <c r="E3" s="1101"/>
      <c r="F3" s="1101"/>
      <c r="G3" s="1101"/>
      <c r="H3" s="1101"/>
      <c r="I3" s="1101"/>
      <c r="J3" s="1101"/>
      <c r="K3" s="1101"/>
      <c r="L3" s="1101"/>
      <c r="M3" s="1101"/>
      <c r="N3" s="1101"/>
      <c r="O3" s="1519"/>
      <c r="P3" s="1526"/>
    </row>
    <row r="4" spans="1:16" ht="20.25" x14ac:dyDescent="0.3">
      <c r="A4" s="1527"/>
      <c r="B4" s="1528"/>
      <c r="C4" s="1529"/>
      <c r="D4" s="1497"/>
      <c r="E4" s="1497"/>
      <c r="F4" s="1497"/>
      <c r="G4" s="1497"/>
      <c r="H4" s="1497"/>
      <c r="I4" s="1497"/>
      <c r="J4" s="1497"/>
      <c r="K4" s="1497"/>
      <c r="L4" s="1497"/>
      <c r="M4" s="1497"/>
      <c r="N4" s="1497"/>
      <c r="O4" s="1529"/>
      <c r="P4" s="1530"/>
    </row>
    <row r="5" spans="1:16" ht="20.25" x14ac:dyDescent="0.3">
      <c r="A5" s="1527"/>
      <c r="B5" s="1528"/>
      <c r="C5" s="1529"/>
      <c r="D5" s="1497"/>
      <c r="E5" s="1497"/>
      <c r="F5" s="1497"/>
      <c r="G5" s="1497"/>
      <c r="H5" s="1497"/>
      <c r="I5" s="1497"/>
      <c r="J5" s="1497"/>
      <c r="K5" s="1497"/>
      <c r="L5" s="1497"/>
      <c r="M5" s="1497"/>
      <c r="N5" s="1497"/>
      <c r="O5" s="1529"/>
      <c r="P5" s="1530"/>
    </row>
    <row r="6" spans="1:16" ht="20.25" x14ac:dyDescent="0.3">
      <c r="A6" s="1527"/>
      <c r="B6" s="2477" t="s">
        <v>36</v>
      </c>
      <c r="C6" s="2449"/>
      <c r="D6" s="2449"/>
      <c r="E6" s="2449"/>
      <c r="F6" s="2449"/>
      <c r="G6" s="2449"/>
      <c r="H6" s="2449"/>
      <c r="I6" s="2449"/>
      <c r="J6" s="2449"/>
      <c r="K6" s="2449"/>
      <c r="L6" s="2449"/>
      <c r="M6" s="2449"/>
      <c r="N6" s="2449"/>
      <c r="O6" s="2449"/>
      <c r="P6" s="2478"/>
    </row>
    <row r="7" spans="1:16" ht="20.25" x14ac:dyDescent="0.3">
      <c r="A7" s="1527"/>
      <c r="B7" s="2475" t="s">
        <v>375</v>
      </c>
      <c r="C7" s="2450"/>
      <c r="D7" s="2450"/>
      <c r="E7" s="2450"/>
      <c r="F7" s="2450"/>
      <c r="G7" s="2450"/>
      <c r="H7" s="2450"/>
      <c r="I7" s="2450"/>
      <c r="J7" s="2450"/>
      <c r="K7" s="2450"/>
      <c r="L7" s="2450"/>
      <c r="M7" s="2450"/>
      <c r="N7" s="2450"/>
      <c r="O7" s="2450"/>
      <c r="P7" s="2476"/>
    </row>
    <row r="8" spans="1:16" ht="20.25" x14ac:dyDescent="0.3">
      <c r="A8" s="1527"/>
      <c r="B8" s="1528"/>
      <c r="C8" s="2451" t="s">
        <v>0</v>
      </c>
      <c r="D8" s="2451"/>
      <c r="E8" s="2451"/>
      <c r="F8" s="2451"/>
      <c r="G8" s="2451"/>
      <c r="H8" s="2451"/>
      <c r="I8" s="2451"/>
      <c r="J8" s="2451"/>
      <c r="K8" s="2451"/>
      <c r="L8" s="2451"/>
      <c r="M8" s="2451"/>
      <c r="N8" s="2451"/>
      <c r="O8" s="2451"/>
      <c r="P8" s="1530"/>
    </row>
    <row r="9" spans="1:16" ht="20.25" x14ac:dyDescent="0.3">
      <c r="A9" s="1527"/>
      <c r="B9" s="1528"/>
      <c r="C9" s="1423" t="s">
        <v>53</v>
      </c>
      <c r="D9" s="1532" t="s">
        <v>457</v>
      </c>
      <c r="E9" s="447"/>
      <c r="F9" s="512"/>
      <c r="G9" s="512"/>
      <c r="H9" s="512"/>
      <c r="I9" s="512"/>
      <c r="J9" s="512"/>
      <c r="K9" s="512"/>
      <c r="L9" s="512"/>
      <c r="M9" s="1423" t="s">
        <v>40</v>
      </c>
      <c r="N9" s="1533">
        <v>2</v>
      </c>
      <c r="O9" s="1529"/>
      <c r="P9" s="1530"/>
    </row>
    <row r="10" spans="1:16" ht="20.25" x14ac:dyDescent="0.3">
      <c r="A10" s="1527"/>
      <c r="B10" s="1528"/>
      <c r="C10" s="1423" t="s">
        <v>322</v>
      </c>
      <c r="D10" s="1076">
        <f>+'Datos Generales'!B11</f>
        <v>44742</v>
      </c>
      <c r="E10" s="447"/>
      <c r="F10" s="513"/>
      <c r="G10" s="513"/>
      <c r="H10" s="513"/>
      <c r="I10" s="513"/>
      <c r="J10" s="513"/>
      <c r="K10" s="513"/>
      <c r="L10" s="513"/>
      <c r="M10" s="1423" t="s">
        <v>26</v>
      </c>
      <c r="N10" s="1533">
        <v>1</v>
      </c>
      <c r="O10" s="1529"/>
      <c r="P10" s="1530"/>
    </row>
    <row r="11" spans="1:16" ht="20.25" x14ac:dyDescent="0.3">
      <c r="A11" s="1527"/>
      <c r="B11" s="1528"/>
      <c r="C11" s="1423" t="s">
        <v>20</v>
      </c>
      <c r="D11" s="1533">
        <v>202</v>
      </c>
      <c r="E11" s="474"/>
      <c r="F11" s="512"/>
      <c r="G11" s="512"/>
      <c r="H11" s="512"/>
      <c r="I11" s="512"/>
      <c r="J11" s="512"/>
      <c r="K11" s="512"/>
      <c r="L11" s="512"/>
      <c r="M11" s="1423" t="s">
        <v>29</v>
      </c>
      <c r="N11" s="1534">
        <v>5</v>
      </c>
      <c r="O11" s="1529"/>
      <c r="P11" s="1530"/>
    </row>
    <row r="12" spans="1:16" x14ac:dyDescent="0.25">
      <c r="A12" s="1102"/>
      <c r="B12" s="1525"/>
      <c r="C12" s="1535"/>
      <c r="D12" s="1129"/>
      <c r="E12" s="1129"/>
      <c r="F12" s="1129"/>
      <c r="G12" s="1129"/>
      <c r="H12" s="1129"/>
      <c r="I12" s="1129"/>
      <c r="J12" s="1101"/>
      <c r="K12" s="1101"/>
      <c r="L12" s="1101"/>
      <c r="M12" s="1536"/>
      <c r="N12" s="1536"/>
      <c r="O12" s="1537" t="s">
        <v>9</v>
      </c>
      <c r="P12" s="1526"/>
    </row>
    <row r="13" spans="1:16" x14ac:dyDescent="0.25">
      <c r="A13" s="1102"/>
      <c r="B13" s="1525"/>
      <c r="C13" s="2479" t="s">
        <v>10</v>
      </c>
      <c r="D13" s="2480"/>
      <c r="E13" s="2480"/>
      <c r="F13" s="2480"/>
      <c r="G13" s="2480"/>
      <c r="H13" s="2480"/>
      <c r="I13" s="2480"/>
      <c r="J13" s="2480"/>
      <c r="K13" s="2480"/>
      <c r="L13" s="2481"/>
      <c r="M13" s="2482" t="s">
        <v>11</v>
      </c>
      <c r="N13" s="2482"/>
      <c r="O13" s="2486" t="s">
        <v>3</v>
      </c>
      <c r="P13" s="434"/>
    </row>
    <row r="14" spans="1:16" ht="38.25" x14ac:dyDescent="0.25">
      <c r="A14" s="1538"/>
      <c r="B14" s="1539"/>
      <c r="C14" s="1540" t="s">
        <v>149</v>
      </c>
      <c r="D14" s="1540" t="s">
        <v>309</v>
      </c>
      <c r="E14" s="1540" t="s">
        <v>310</v>
      </c>
      <c r="F14" s="1540" t="s">
        <v>140</v>
      </c>
      <c r="G14" s="1540" t="s">
        <v>150</v>
      </c>
      <c r="H14" s="1540" t="s">
        <v>332</v>
      </c>
      <c r="I14" s="1540" t="s">
        <v>308</v>
      </c>
      <c r="J14" s="1540" t="s">
        <v>97</v>
      </c>
      <c r="K14" s="1540" t="s">
        <v>130</v>
      </c>
      <c r="L14" s="1541" t="s">
        <v>307</v>
      </c>
      <c r="M14" s="1541" t="s">
        <v>47</v>
      </c>
      <c r="N14" s="1541" t="s">
        <v>152</v>
      </c>
      <c r="O14" s="2487"/>
      <c r="P14" s="434"/>
    </row>
    <row r="15" spans="1:16" x14ac:dyDescent="0.25">
      <c r="A15" s="1542"/>
      <c r="B15" s="1543"/>
      <c r="C15" s="1544"/>
      <c r="D15" s="1545"/>
      <c r="E15" s="1545"/>
      <c r="F15" s="1545"/>
      <c r="G15" s="1545"/>
      <c r="H15" s="1545"/>
      <c r="I15" s="1545"/>
      <c r="J15" s="1546"/>
      <c r="K15" s="1546"/>
      <c r="L15" s="1546"/>
      <c r="M15" s="1547"/>
      <c r="N15" s="1547"/>
      <c r="O15" s="1548"/>
      <c r="P15" s="434"/>
    </row>
    <row r="16" spans="1:16" x14ac:dyDescent="0.25">
      <c r="A16" s="1542"/>
      <c r="B16" s="1543"/>
      <c r="C16" s="1549"/>
      <c r="D16" s="1550"/>
      <c r="E16" s="1550"/>
      <c r="F16" s="1550"/>
      <c r="G16" s="1550"/>
      <c r="H16" s="1550"/>
      <c r="I16" s="1550"/>
      <c r="J16" s="1551"/>
      <c r="K16" s="1551"/>
      <c r="L16" s="1551"/>
      <c r="M16" s="1552"/>
      <c r="N16" s="1552"/>
      <c r="O16" s="1553"/>
      <c r="P16" s="1554"/>
    </row>
    <row r="17" spans="1:19" x14ac:dyDescent="0.25">
      <c r="A17" s="1542"/>
      <c r="B17" s="1543"/>
      <c r="C17" s="1549"/>
      <c r="D17" s="1550"/>
      <c r="E17" s="1550"/>
      <c r="F17" s="1550"/>
      <c r="G17" s="1550"/>
      <c r="H17" s="1555" t="s">
        <v>455</v>
      </c>
      <c r="I17" s="1550"/>
      <c r="J17" s="1556"/>
      <c r="K17" s="1556"/>
      <c r="L17" s="1556"/>
      <c r="M17" s="1552"/>
      <c r="N17" s="1552"/>
      <c r="O17" s="1553"/>
      <c r="P17" s="1554"/>
    </row>
    <row r="18" spans="1:19" x14ac:dyDescent="0.25">
      <c r="A18" s="1542"/>
      <c r="B18" s="1543"/>
      <c r="C18" s="1549"/>
      <c r="D18" s="1550"/>
      <c r="E18" s="1550"/>
      <c r="F18" s="1550"/>
      <c r="G18" s="1550"/>
      <c r="H18" s="1550"/>
      <c r="I18" s="1550"/>
      <c r="J18" s="1556"/>
      <c r="K18" s="1556"/>
      <c r="L18" s="1556"/>
      <c r="M18" s="1557"/>
      <c r="N18" s="1552"/>
      <c r="O18" s="1553"/>
      <c r="P18" s="1554"/>
    </row>
    <row r="19" spans="1:19" x14ac:dyDescent="0.25">
      <c r="A19" s="1542"/>
      <c r="B19" s="1543"/>
      <c r="C19" s="1549"/>
      <c r="D19" s="1550"/>
      <c r="E19" s="1550"/>
      <c r="F19" s="1550"/>
      <c r="G19" s="1550"/>
      <c r="H19" s="1550"/>
      <c r="I19" s="1550"/>
      <c r="J19" s="1556"/>
      <c r="K19" s="1556"/>
      <c r="L19" s="1556"/>
      <c r="M19" s="1557"/>
      <c r="N19" s="1552"/>
      <c r="O19" s="1553"/>
      <c r="P19" s="1554"/>
    </row>
    <row r="20" spans="1:19" x14ac:dyDescent="0.25">
      <c r="A20" s="1542"/>
      <c r="B20" s="1543"/>
      <c r="C20" s="1549"/>
      <c r="D20" s="1550"/>
      <c r="E20" s="1550"/>
      <c r="F20" s="1550"/>
      <c r="G20" s="1550"/>
      <c r="H20" s="1550"/>
      <c r="I20" s="1550"/>
      <c r="J20" s="1556"/>
      <c r="K20" s="1556"/>
      <c r="L20" s="1556"/>
      <c r="M20" s="1557"/>
      <c r="N20" s="1552"/>
      <c r="O20" s="1553"/>
      <c r="P20" s="1554"/>
    </row>
    <row r="21" spans="1:19" x14ac:dyDescent="0.25">
      <c r="A21" s="1542"/>
      <c r="B21" s="1543"/>
      <c r="C21" s="2488" t="s">
        <v>718</v>
      </c>
      <c r="D21" s="2488"/>
      <c r="E21" s="2488"/>
      <c r="F21" s="2488"/>
      <c r="G21" s="2488"/>
      <c r="H21" s="2488"/>
      <c r="I21" s="2488"/>
      <c r="J21" s="2488"/>
      <c r="K21" s="2488"/>
      <c r="L21" s="2488"/>
      <c r="M21" s="1557"/>
      <c r="N21" s="1552"/>
      <c r="O21" s="1553"/>
      <c r="P21" s="1554"/>
    </row>
    <row r="22" spans="1:19" x14ac:dyDescent="0.25">
      <c r="A22" s="1542"/>
      <c r="B22" s="1543"/>
      <c r="C22" s="1549"/>
      <c r="D22" s="1550"/>
      <c r="E22" s="1550"/>
      <c r="F22" s="1550"/>
      <c r="G22" s="1550"/>
      <c r="H22" s="1550"/>
      <c r="I22" s="1550"/>
      <c r="J22" s="1556"/>
      <c r="K22" s="1556"/>
      <c r="L22" s="1556"/>
      <c r="M22" s="1557"/>
      <c r="N22" s="1552"/>
      <c r="O22" s="1553"/>
      <c r="P22" s="1554"/>
    </row>
    <row r="23" spans="1:19" x14ac:dyDescent="0.25">
      <c r="A23" s="1558"/>
      <c r="B23" s="1559"/>
      <c r="C23" s="1560"/>
      <c r="D23" s="1561"/>
      <c r="E23" s="1561"/>
      <c r="F23" s="1562"/>
      <c r="G23" s="1563">
        <f>SUM(G15:G22)</f>
        <v>0</v>
      </c>
      <c r="H23" s="1564"/>
      <c r="I23" s="1564"/>
      <c r="J23" s="1565"/>
      <c r="K23" s="1564"/>
      <c r="L23" s="1564"/>
      <c r="M23" s="1566"/>
      <c r="N23" s="1567"/>
      <c r="O23" s="1568"/>
      <c r="P23" s="1569"/>
    </row>
    <row r="24" spans="1:19" ht="12" customHeight="1" x14ac:dyDescent="0.25">
      <c r="A24" s="1102"/>
      <c r="B24" s="1525"/>
      <c r="C24" s="1519"/>
      <c r="D24" s="1101"/>
      <c r="E24" s="1101"/>
      <c r="F24" s="1101"/>
      <c r="G24" s="1101"/>
      <c r="H24" s="1101"/>
      <c r="I24" s="1101"/>
      <c r="J24" s="1101"/>
      <c r="K24" s="1101"/>
      <c r="L24" s="1101"/>
      <c r="M24" s="1101"/>
      <c r="N24" s="1101"/>
      <c r="O24" s="1570" t="s">
        <v>363</v>
      </c>
      <c r="P24" s="1526"/>
    </row>
    <row r="25" spans="1:19" ht="19.5" customHeight="1" x14ac:dyDescent="0.25">
      <c r="A25" s="1102"/>
      <c r="B25" s="1525"/>
      <c r="C25" s="2483" t="s">
        <v>768</v>
      </c>
      <c r="D25" s="2483"/>
      <c r="E25" s="2483"/>
      <c r="F25" s="2483"/>
      <c r="G25" s="2069" t="s">
        <v>668</v>
      </c>
      <c r="H25" s="2069"/>
      <c r="I25" s="2069"/>
      <c r="J25" s="2069"/>
      <c r="K25" s="2069"/>
      <c r="M25" s="2115" t="s">
        <v>673</v>
      </c>
      <c r="N25" s="2115"/>
      <c r="O25" s="2115"/>
      <c r="P25" s="1526"/>
    </row>
    <row r="26" spans="1:19" x14ac:dyDescent="0.25">
      <c r="A26" s="449"/>
      <c r="B26" s="1571" t="s">
        <v>672</v>
      </c>
      <c r="C26" s="2454" t="s">
        <v>7</v>
      </c>
      <c r="D26" s="2454"/>
      <c r="E26" s="2454"/>
      <c r="F26" s="2454"/>
      <c r="G26" s="340"/>
      <c r="H26" s="2489" t="s">
        <v>671</v>
      </c>
      <c r="I26" s="2489"/>
      <c r="J26" s="2489"/>
      <c r="K26" s="2489"/>
      <c r="L26" s="340"/>
      <c r="M26" s="2148" t="s">
        <v>372</v>
      </c>
      <c r="N26" s="2148"/>
      <c r="O26" s="2148"/>
      <c r="P26" s="1526"/>
      <c r="Q26" s="340"/>
      <c r="S26" s="485"/>
    </row>
    <row r="27" spans="1:19" x14ac:dyDescent="0.25">
      <c r="A27" s="486"/>
      <c r="B27" s="457" t="s">
        <v>772</v>
      </c>
      <c r="C27" s="2115" t="s">
        <v>662</v>
      </c>
      <c r="D27" s="2115"/>
      <c r="E27" s="2115"/>
      <c r="F27" s="2115"/>
      <c r="G27" s="983"/>
      <c r="H27" s="2115" t="s">
        <v>663</v>
      </c>
      <c r="I27" s="2115"/>
      <c r="J27" s="2115"/>
      <c r="K27" s="2115"/>
      <c r="L27" s="983"/>
      <c r="M27" s="2115" t="s">
        <v>664</v>
      </c>
      <c r="N27" s="2115"/>
      <c r="O27" s="2115"/>
      <c r="P27" s="1526"/>
      <c r="Q27" s="983"/>
      <c r="S27" s="485"/>
    </row>
    <row r="28" spans="1:19" x14ac:dyDescent="0.25">
      <c r="A28" s="486"/>
      <c r="B28" s="2484" t="s">
        <v>371</v>
      </c>
      <c r="C28" s="2485"/>
      <c r="D28" s="2485"/>
      <c r="E28" s="2485"/>
      <c r="F28" s="2485"/>
      <c r="G28" s="486"/>
      <c r="H28" s="2455" t="s">
        <v>371</v>
      </c>
      <c r="I28" s="2455"/>
      <c r="J28" s="2455"/>
      <c r="K28" s="2455"/>
      <c r="L28" s="340"/>
      <c r="M28" s="487"/>
      <c r="N28" s="1573" t="s">
        <v>371</v>
      </c>
      <c r="O28" s="1573"/>
      <c r="P28" s="1526"/>
      <c r="Q28" s="340"/>
      <c r="S28" s="485"/>
    </row>
    <row r="29" spans="1:19" x14ac:dyDescent="0.25">
      <c r="A29" s="498"/>
      <c r="B29" s="527"/>
      <c r="C29" s="2457" t="s">
        <v>665</v>
      </c>
      <c r="D29" s="2457"/>
      <c r="E29" s="2457"/>
      <c r="F29" s="2457"/>
      <c r="G29" s="1573"/>
      <c r="H29" s="2457" t="s">
        <v>666</v>
      </c>
      <c r="I29" s="2457"/>
      <c r="J29" s="2457"/>
      <c r="K29" s="2457"/>
      <c r="L29" s="474"/>
      <c r="M29" s="2457" t="s">
        <v>666</v>
      </c>
      <c r="N29" s="2457"/>
      <c r="O29" s="2457"/>
      <c r="P29" s="1526"/>
      <c r="Q29" s="1573"/>
      <c r="S29" s="487"/>
    </row>
    <row r="30" spans="1:19" x14ac:dyDescent="0.25">
      <c r="A30" s="498"/>
      <c r="B30" s="527"/>
      <c r="C30" s="2485" t="s">
        <v>373</v>
      </c>
      <c r="D30" s="2485"/>
      <c r="E30" s="2485"/>
      <c r="F30" s="2485"/>
      <c r="G30" s="1574"/>
      <c r="H30" s="2456" t="s">
        <v>374</v>
      </c>
      <c r="I30" s="2456"/>
      <c r="J30" s="2456"/>
      <c r="K30" s="2456"/>
      <c r="L30" s="1574"/>
      <c r="N30" s="1573" t="s">
        <v>388</v>
      </c>
      <c r="O30" s="1573"/>
      <c r="P30" s="1526"/>
      <c r="Q30" s="1574"/>
      <c r="S30" s="487"/>
    </row>
    <row r="31" spans="1:19" x14ac:dyDescent="0.25">
      <c r="A31" s="498"/>
      <c r="B31" s="527"/>
      <c r="G31" s="1573"/>
      <c r="L31" s="474"/>
      <c r="M31" s="487"/>
      <c r="P31" s="1526"/>
      <c r="Q31" s="1573"/>
      <c r="S31" s="487"/>
    </row>
    <row r="32" spans="1:19" x14ac:dyDescent="0.25">
      <c r="A32" s="1102"/>
      <c r="B32" s="1525"/>
      <c r="C32" s="1519"/>
      <c r="D32" s="1101"/>
      <c r="E32" s="1101"/>
      <c r="F32" s="1101"/>
      <c r="G32" s="1101"/>
      <c r="H32" s="1101"/>
      <c r="I32" s="1101"/>
      <c r="J32" s="1101"/>
      <c r="K32" s="1101"/>
      <c r="L32" s="1101"/>
      <c r="M32" s="1101"/>
      <c r="N32" s="1101"/>
      <c r="O32" s="1519"/>
      <c r="P32" s="1526"/>
    </row>
    <row r="33" spans="1:16" x14ac:dyDescent="0.25">
      <c r="A33" s="1102"/>
      <c r="B33" s="1575"/>
      <c r="C33" s="1576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8"/>
      <c r="O33" s="378"/>
      <c r="P33" s="379"/>
    </row>
    <row r="34" spans="1:16" x14ac:dyDescent="0.25">
      <c r="A34" s="1102"/>
      <c r="B34" s="1102"/>
      <c r="C34" s="1518"/>
      <c r="D34" s="356"/>
      <c r="E34" s="356"/>
      <c r="F34" s="356"/>
      <c r="G34" s="356"/>
      <c r="H34" s="356"/>
      <c r="I34" s="356"/>
      <c r="J34" s="356"/>
      <c r="K34" s="356"/>
      <c r="L34" s="356"/>
      <c r="M34" s="356"/>
      <c r="N34" s="356"/>
      <c r="O34" s="356"/>
      <c r="P34" s="356"/>
    </row>
    <row r="35" spans="1:16" x14ac:dyDescent="0.25">
      <c r="A35" s="1102"/>
      <c r="B35" s="1102"/>
      <c r="C35" s="1518"/>
      <c r="D35" s="1102"/>
      <c r="E35" s="1102"/>
      <c r="F35" s="1102"/>
      <c r="G35" s="1102"/>
      <c r="H35" s="1102"/>
      <c r="I35" s="1102"/>
      <c r="J35" s="1102"/>
      <c r="K35" s="1102"/>
      <c r="L35" s="1102"/>
      <c r="M35" s="1102"/>
      <c r="N35" s="1102"/>
      <c r="O35" s="1518"/>
      <c r="P35" s="1102"/>
    </row>
    <row r="36" spans="1:16" x14ac:dyDescent="0.25">
      <c r="A36" s="1102"/>
      <c r="B36" s="1102"/>
      <c r="C36" s="1518"/>
      <c r="D36" s="1102"/>
      <c r="E36" s="1102"/>
      <c r="F36" s="1102"/>
      <c r="G36" s="1102"/>
      <c r="H36" s="1102"/>
      <c r="I36" s="1102"/>
      <c r="J36" s="1102"/>
      <c r="K36" s="1102"/>
      <c r="L36" s="1102"/>
      <c r="M36" s="1102"/>
      <c r="N36" s="1102"/>
      <c r="O36" s="1518"/>
      <c r="P36" s="1102"/>
    </row>
    <row r="37" spans="1:16" x14ac:dyDescent="0.25">
      <c r="A37" s="1102"/>
      <c r="B37" s="1102"/>
      <c r="C37" s="1518"/>
      <c r="D37" s="1102"/>
      <c r="E37" s="1102"/>
      <c r="F37" s="1102"/>
      <c r="G37" s="1102"/>
      <c r="H37" s="1102"/>
      <c r="I37" s="1102"/>
      <c r="J37" s="1102"/>
      <c r="K37" s="1102"/>
      <c r="L37" s="1102"/>
      <c r="M37" s="1102"/>
      <c r="N37" s="1102"/>
      <c r="O37" s="1518"/>
      <c r="P37" s="1102"/>
    </row>
    <row r="38" spans="1:16" x14ac:dyDescent="0.25">
      <c r="A38" s="1102"/>
      <c r="B38" s="1102"/>
      <c r="C38" s="1518"/>
      <c r="D38" s="1102"/>
      <c r="E38" s="1102"/>
      <c r="F38" s="1102"/>
      <c r="G38" s="1102"/>
      <c r="H38" s="1102"/>
      <c r="I38" s="1102"/>
      <c r="J38" s="1102"/>
      <c r="K38" s="1102"/>
      <c r="L38" s="1102"/>
      <c r="M38" s="1102"/>
      <c r="N38" s="1102"/>
      <c r="O38" s="1518"/>
      <c r="P38" s="1102"/>
    </row>
  </sheetData>
  <sortState ref="C13:C14">
    <sortCondition ref="C13:C14"/>
  </sortState>
  <mergeCells count="23">
    <mergeCell ref="C30:F30"/>
    <mergeCell ref="H30:K30"/>
    <mergeCell ref="C21:L21"/>
    <mergeCell ref="M25:O25"/>
    <mergeCell ref="C26:F26"/>
    <mergeCell ref="H26:K26"/>
    <mergeCell ref="M26:O26"/>
    <mergeCell ref="G25:K25"/>
    <mergeCell ref="H27:K27"/>
    <mergeCell ref="M27:O27"/>
    <mergeCell ref="C29:F29"/>
    <mergeCell ref="H28:K28"/>
    <mergeCell ref="H29:K29"/>
    <mergeCell ref="B7:P7"/>
    <mergeCell ref="B6:P6"/>
    <mergeCell ref="C13:L13"/>
    <mergeCell ref="M13:N13"/>
    <mergeCell ref="M29:O29"/>
    <mergeCell ref="C25:F25"/>
    <mergeCell ref="C27:F27"/>
    <mergeCell ref="B28:F28"/>
    <mergeCell ref="O13:O14"/>
    <mergeCell ref="C8:O8"/>
  </mergeCells>
  <printOptions horizontalCentered="1"/>
  <pageMargins left="0" right="0" top="0.15748031496062992" bottom="0.19685039370078741" header="0.11811023622047245" footer="0.11811023622047245"/>
  <pageSetup paperSize="5" scale="90" orientation="landscape" r:id="rId1"/>
  <headerFooter>
    <oddFooter>&amp;R&amp;P/&amp;N  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5"/>
  <sheetViews>
    <sheetView showGridLines="0" topLeftCell="B10" zoomScale="75" zoomScaleNormal="75" zoomScaleSheetLayoutView="100" workbookViewId="0">
      <selection activeCell="B52" sqref="B52:C52"/>
    </sheetView>
  </sheetViews>
  <sheetFormatPr baseColWidth="10" defaultRowHeight="15.75" x14ac:dyDescent="0.25"/>
  <cols>
    <col min="1" max="1" width="2.140625" style="10" hidden="1" customWidth="1"/>
    <col min="2" max="2" width="19.42578125" style="10" customWidth="1"/>
    <col min="3" max="3" width="20.7109375" style="10" customWidth="1"/>
    <col min="4" max="4" width="1.85546875" style="10" customWidth="1"/>
    <col min="5" max="5" width="13.140625" style="10" customWidth="1"/>
    <col min="6" max="6" width="12.7109375" style="10" customWidth="1"/>
    <col min="7" max="7" width="1.7109375" style="10" customWidth="1"/>
    <col min="8" max="8" width="15.140625" style="10" customWidth="1"/>
    <col min="9" max="9" width="22.28515625" style="125" customWidth="1"/>
    <col min="10" max="10" width="4.140625" style="10" customWidth="1"/>
    <col min="11" max="11" width="3.5703125" style="10" customWidth="1"/>
    <col min="12" max="255" width="11.42578125" style="10"/>
    <col min="256" max="256" width="2.140625" style="10" customWidth="1"/>
    <col min="257" max="257" width="11.85546875" style="10" customWidth="1"/>
    <col min="258" max="258" width="9.85546875" style="10" customWidth="1"/>
    <col min="259" max="259" width="10.7109375" style="10" customWidth="1"/>
    <col min="260" max="260" width="8.5703125" style="10" customWidth="1"/>
    <col min="261" max="261" width="0" style="10" hidden="1" customWidth="1"/>
    <col min="262" max="262" width="13.140625" style="10" customWidth="1"/>
    <col min="263" max="263" width="5.42578125" style="10" customWidth="1"/>
    <col min="264" max="264" width="8.85546875" style="10" customWidth="1"/>
    <col min="265" max="265" width="17.7109375" style="10" customWidth="1"/>
    <col min="266" max="266" width="4" style="10" customWidth="1"/>
    <col min="267" max="511" width="11.42578125" style="10"/>
    <col min="512" max="512" width="2.140625" style="10" customWidth="1"/>
    <col min="513" max="513" width="11.85546875" style="10" customWidth="1"/>
    <col min="514" max="514" width="9.85546875" style="10" customWidth="1"/>
    <col min="515" max="515" width="10.7109375" style="10" customWidth="1"/>
    <col min="516" max="516" width="8.5703125" style="10" customWidth="1"/>
    <col min="517" max="517" width="0" style="10" hidden="1" customWidth="1"/>
    <col min="518" max="518" width="13.140625" style="10" customWidth="1"/>
    <col min="519" max="519" width="5.42578125" style="10" customWidth="1"/>
    <col min="520" max="520" width="8.85546875" style="10" customWidth="1"/>
    <col min="521" max="521" width="17.7109375" style="10" customWidth="1"/>
    <col min="522" max="522" width="4" style="10" customWidth="1"/>
    <col min="523" max="767" width="11.42578125" style="10"/>
    <col min="768" max="768" width="2.140625" style="10" customWidth="1"/>
    <col min="769" max="769" width="11.85546875" style="10" customWidth="1"/>
    <col min="770" max="770" width="9.85546875" style="10" customWidth="1"/>
    <col min="771" max="771" width="10.7109375" style="10" customWidth="1"/>
    <col min="772" max="772" width="8.5703125" style="10" customWidth="1"/>
    <col min="773" max="773" width="0" style="10" hidden="1" customWidth="1"/>
    <col min="774" max="774" width="13.140625" style="10" customWidth="1"/>
    <col min="775" max="775" width="5.42578125" style="10" customWidth="1"/>
    <col min="776" max="776" width="8.85546875" style="10" customWidth="1"/>
    <col min="777" max="777" width="17.7109375" style="10" customWidth="1"/>
    <col min="778" max="778" width="4" style="10" customWidth="1"/>
    <col min="779" max="1023" width="11.42578125" style="10"/>
    <col min="1024" max="1024" width="2.140625" style="10" customWidth="1"/>
    <col min="1025" max="1025" width="11.85546875" style="10" customWidth="1"/>
    <col min="1026" max="1026" width="9.85546875" style="10" customWidth="1"/>
    <col min="1027" max="1027" width="10.7109375" style="10" customWidth="1"/>
    <col min="1028" max="1028" width="8.5703125" style="10" customWidth="1"/>
    <col min="1029" max="1029" width="0" style="10" hidden="1" customWidth="1"/>
    <col min="1030" max="1030" width="13.140625" style="10" customWidth="1"/>
    <col min="1031" max="1031" width="5.42578125" style="10" customWidth="1"/>
    <col min="1032" max="1032" width="8.85546875" style="10" customWidth="1"/>
    <col min="1033" max="1033" width="17.7109375" style="10" customWidth="1"/>
    <col min="1034" max="1034" width="4" style="10" customWidth="1"/>
    <col min="1035" max="1279" width="11.42578125" style="10"/>
    <col min="1280" max="1280" width="2.140625" style="10" customWidth="1"/>
    <col min="1281" max="1281" width="11.85546875" style="10" customWidth="1"/>
    <col min="1282" max="1282" width="9.85546875" style="10" customWidth="1"/>
    <col min="1283" max="1283" width="10.7109375" style="10" customWidth="1"/>
    <col min="1284" max="1284" width="8.5703125" style="10" customWidth="1"/>
    <col min="1285" max="1285" width="0" style="10" hidden="1" customWidth="1"/>
    <col min="1286" max="1286" width="13.140625" style="10" customWidth="1"/>
    <col min="1287" max="1287" width="5.42578125" style="10" customWidth="1"/>
    <col min="1288" max="1288" width="8.85546875" style="10" customWidth="1"/>
    <col min="1289" max="1289" width="17.7109375" style="10" customWidth="1"/>
    <col min="1290" max="1290" width="4" style="10" customWidth="1"/>
    <col min="1291" max="1535" width="11.42578125" style="10"/>
    <col min="1536" max="1536" width="2.140625" style="10" customWidth="1"/>
    <col min="1537" max="1537" width="11.85546875" style="10" customWidth="1"/>
    <col min="1538" max="1538" width="9.85546875" style="10" customWidth="1"/>
    <col min="1539" max="1539" width="10.7109375" style="10" customWidth="1"/>
    <col min="1540" max="1540" width="8.5703125" style="10" customWidth="1"/>
    <col min="1541" max="1541" width="0" style="10" hidden="1" customWidth="1"/>
    <col min="1542" max="1542" width="13.140625" style="10" customWidth="1"/>
    <col min="1543" max="1543" width="5.42578125" style="10" customWidth="1"/>
    <col min="1544" max="1544" width="8.85546875" style="10" customWidth="1"/>
    <col min="1545" max="1545" width="17.7109375" style="10" customWidth="1"/>
    <col min="1546" max="1546" width="4" style="10" customWidth="1"/>
    <col min="1547" max="1791" width="11.42578125" style="10"/>
    <col min="1792" max="1792" width="2.140625" style="10" customWidth="1"/>
    <col min="1793" max="1793" width="11.85546875" style="10" customWidth="1"/>
    <col min="1794" max="1794" width="9.85546875" style="10" customWidth="1"/>
    <col min="1795" max="1795" width="10.7109375" style="10" customWidth="1"/>
    <col min="1796" max="1796" width="8.5703125" style="10" customWidth="1"/>
    <col min="1797" max="1797" width="0" style="10" hidden="1" customWidth="1"/>
    <col min="1798" max="1798" width="13.140625" style="10" customWidth="1"/>
    <col min="1799" max="1799" width="5.42578125" style="10" customWidth="1"/>
    <col min="1800" max="1800" width="8.85546875" style="10" customWidth="1"/>
    <col min="1801" max="1801" width="17.7109375" style="10" customWidth="1"/>
    <col min="1802" max="1802" width="4" style="10" customWidth="1"/>
    <col min="1803" max="2047" width="11.42578125" style="10"/>
    <col min="2048" max="2048" width="2.140625" style="10" customWidth="1"/>
    <col min="2049" max="2049" width="11.85546875" style="10" customWidth="1"/>
    <col min="2050" max="2050" width="9.85546875" style="10" customWidth="1"/>
    <col min="2051" max="2051" width="10.7109375" style="10" customWidth="1"/>
    <col min="2052" max="2052" width="8.5703125" style="10" customWidth="1"/>
    <col min="2053" max="2053" width="0" style="10" hidden="1" customWidth="1"/>
    <col min="2054" max="2054" width="13.140625" style="10" customWidth="1"/>
    <col min="2055" max="2055" width="5.42578125" style="10" customWidth="1"/>
    <col min="2056" max="2056" width="8.85546875" style="10" customWidth="1"/>
    <col min="2057" max="2057" width="17.7109375" style="10" customWidth="1"/>
    <col min="2058" max="2058" width="4" style="10" customWidth="1"/>
    <col min="2059" max="2303" width="11.42578125" style="10"/>
    <col min="2304" max="2304" width="2.140625" style="10" customWidth="1"/>
    <col min="2305" max="2305" width="11.85546875" style="10" customWidth="1"/>
    <col min="2306" max="2306" width="9.85546875" style="10" customWidth="1"/>
    <col min="2307" max="2307" width="10.7109375" style="10" customWidth="1"/>
    <col min="2308" max="2308" width="8.5703125" style="10" customWidth="1"/>
    <col min="2309" max="2309" width="0" style="10" hidden="1" customWidth="1"/>
    <col min="2310" max="2310" width="13.140625" style="10" customWidth="1"/>
    <col min="2311" max="2311" width="5.42578125" style="10" customWidth="1"/>
    <col min="2312" max="2312" width="8.85546875" style="10" customWidth="1"/>
    <col min="2313" max="2313" width="17.7109375" style="10" customWidth="1"/>
    <col min="2314" max="2314" width="4" style="10" customWidth="1"/>
    <col min="2315" max="2559" width="11.42578125" style="10"/>
    <col min="2560" max="2560" width="2.140625" style="10" customWidth="1"/>
    <col min="2561" max="2561" width="11.85546875" style="10" customWidth="1"/>
    <col min="2562" max="2562" width="9.85546875" style="10" customWidth="1"/>
    <col min="2563" max="2563" width="10.7109375" style="10" customWidth="1"/>
    <col min="2564" max="2564" width="8.5703125" style="10" customWidth="1"/>
    <col min="2565" max="2565" width="0" style="10" hidden="1" customWidth="1"/>
    <col min="2566" max="2566" width="13.140625" style="10" customWidth="1"/>
    <col min="2567" max="2567" width="5.42578125" style="10" customWidth="1"/>
    <col min="2568" max="2568" width="8.85546875" style="10" customWidth="1"/>
    <col min="2569" max="2569" width="17.7109375" style="10" customWidth="1"/>
    <col min="2570" max="2570" width="4" style="10" customWidth="1"/>
    <col min="2571" max="2815" width="11.42578125" style="10"/>
    <col min="2816" max="2816" width="2.140625" style="10" customWidth="1"/>
    <col min="2817" max="2817" width="11.85546875" style="10" customWidth="1"/>
    <col min="2818" max="2818" width="9.85546875" style="10" customWidth="1"/>
    <col min="2819" max="2819" width="10.7109375" style="10" customWidth="1"/>
    <col min="2820" max="2820" width="8.5703125" style="10" customWidth="1"/>
    <col min="2821" max="2821" width="0" style="10" hidden="1" customWidth="1"/>
    <col min="2822" max="2822" width="13.140625" style="10" customWidth="1"/>
    <col min="2823" max="2823" width="5.42578125" style="10" customWidth="1"/>
    <col min="2824" max="2824" width="8.85546875" style="10" customWidth="1"/>
    <col min="2825" max="2825" width="17.7109375" style="10" customWidth="1"/>
    <col min="2826" max="2826" width="4" style="10" customWidth="1"/>
    <col min="2827" max="3071" width="11.42578125" style="10"/>
    <col min="3072" max="3072" width="2.140625" style="10" customWidth="1"/>
    <col min="3073" max="3073" width="11.85546875" style="10" customWidth="1"/>
    <col min="3074" max="3074" width="9.85546875" style="10" customWidth="1"/>
    <col min="3075" max="3075" width="10.7109375" style="10" customWidth="1"/>
    <col min="3076" max="3076" width="8.5703125" style="10" customWidth="1"/>
    <col min="3077" max="3077" width="0" style="10" hidden="1" customWidth="1"/>
    <col min="3078" max="3078" width="13.140625" style="10" customWidth="1"/>
    <col min="3079" max="3079" width="5.42578125" style="10" customWidth="1"/>
    <col min="3080" max="3080" width="8.85546875" style="10" customWidth="1"/>
    <col min="3081" max="3081" width="17.7109375" style="10" customWidth="1"/>
    <col min="3082" max="3082" width="4" style="10" customWidth="1"/>
    <col min="3083" max="3327" width="11.42578125" style="10"/>
    <col min="3328" max="3328" width="2.140625" style="10" customWidth="1"/>
    <col min="3329" max="3329" width="11.85546875" style="10" customWidth="1"/>
    <col min="3330" max="3330" width="9.85546875" style="10" customWidth="1"/>
    <col min="3331" max="3331" width="10.7109375" style="10" customWidth="1"/>
    <col min="3332" max="3332" width="8.5703125" style="10" customWidth="1"/>
    <col min="3333" max="3333" width="0" style="10" hidden="1" customWidth="1"/>
    <col min="3334" max="3334" width="13.140625" style="10" customWidth="1"/>
    <col min="3335" max="3335" width="5.42578125" style="10" customWidth="1"/>
    <col min="3336" max="3336" width="8.85546875" style="10" customWidth="1"/>
    <col min="3337" max="3337" width="17.7109375" style="10" customWidth="1"/>
    <col min="3338" max="3338" width="4" style="10" customWidth="1"/>
    <col min="3339" max="3583" width="11.42578125" style="10"/>
    <col min="3584" max="3584" width="2.140625" style="10" customWidth="1"/>
    <col min="3585" max="3585" width="11.85546875" style="10" customWidth="1"/>
    <col min="3586" max="3586" width="9.85546875" style="10" customWidth="1"/>
    <col min="3587" max="3587" width="10.7109375" style="10" customWidth="1"/>
    <col min="3588" max="3588" width="8.5703125" style="10" customWidth="1"/>
    <col min="3589" max="3589" width="0" style="10" hidden="1" customWidth="1"/>
    <col min="3590" max="3590" width="13.140625" style="10" customWidth="1"/>
    <col min="3591" max="3591" width="5.42578125" style="10" customWidth="1"/>
    <col min="3592" max="3592" width="8.85546875" style="10" customWidth="1"/>
    <col min="3593" max="3593" width="17.7109375" style="10" customWidth="1"/>
    <col min="3594" max="3594" width="4" style="10" customWidth="1"/>
    <col min="3595" max="3839" width="11.42578125" style="10"/>
    <col min="3840" max="3840" width="2.140625" style="10" customWidth="1"/>
    <col min="3841" max="3841" width="11.85546875" style="10" customWidth="1"/>
    <col min="3842" max="3842" width="9.85546875" style="10" customWidth="1"/>
    <col min="3843" max="3843" width="10.7109375" style="10" customWidth="1"/>
    <col min="3844" max="3844" width="8.5703125" style="10" customWidth="1"/>
    <col min="3845" max="3845" width="0" style="10" hidden="1" customWidth="1"/>
    <col min="3846" max="3846" width="13.140625" style="10" customWidth="1"/>
    <col min="3847" max="3847" width="5.42578125" style="10" customWidth="1"/>
    <col min="3848" max="3848" width="8.85546875" style="10" customWidth="1"/>
    <col min="3849" max="3849" width="17.7109375" style="10" customWidth="1"/>
    <col min="3850" max="3850" width="4" style="10" customWidth="1"/>
    <col min="3851" max="4095" width="11.42578125" style="10"/>
    <col min="4096" max="4096" width="2.140625" style="10" customWidth="1"/>
    <col min="4097" max="4097" width="11.85546875" style="10" customWidth="1"/>
    <col min="4098" max="4098" width="9.85546875" style="10" customWidth="1"/>
    <col min="4099" max="4099" width="10.7109375" style="10" customWidth="1"/>
    <col min="4100" max="4100" width="8.5703125" style="10" customWidth="1"/>
    <col min="4101" max="4101" width="0" style="10" hidden="1" customWidth="1"/>
    <col min="4102" max="4102" width="13.140625" style="10" customWidth="1"/>
    <col min="4103" max="4103" width="5.42578125" style="10" customWidth="1"/>
    <col min="4104" max="4104" width="8.85546875" style="10" customWidth="1"/>
    <col min="4105" max="4105" width="17.7109375" style="10" customWidth="1"/>
    <col min="4106" max="4106" width="4" style="10" customWidth="1"/>
    <col min="4107" max="4351" width="11.42578125" style="10"/>
    <col min="4352" max="4352" width="2.140625" style="10" customWidth="1"/>
    <col min="4353" max="4353" width="11.85546875" style="10" customWidth="1"/>
    <col min="4354" max="4354" width="9.85546875" style="10" customWidth="1"/>
    <col min="4355" max="4355" width="10.7109375" style="10" customWidth="1"/>
    <col min="4356" max="4356" width="8.5703125" style="10" customWidth="1"/>
    <col min="4357" max="4357" width="0" style="10" hidden="1" customWidth="1"/>
    <col min="4358" max="4358" width="13.140625" style="10" customWidth="1"/>
    <col min="4359" max="4359" width="5.42578125" style="10" customWidth="1"/>
    <col min="4360" max="4360" width="8.85546875" style="10" customWidth="1"/>
    <col min="4361" max="4361" width="17.7109375" style="10" customWidth="1"/>
    <col min="4362" max="4362" width="4" style="10" customWidth="1"/>
    <col min="4363" max="4607" width="11.42578125" style="10"/>
    <col min="4608" max="4608" width="2.140625" style="10" customWidth="1"/>
    <col min="4609" max="4609" width="11.85546875" style="10" customWidth="1"/>
    <col min="4610" max="4610" width="9.85546875" style="10" customWidth="1"/>
    <col min="4611" max="4611" width="10.7109375" style="10" customWidth="1"/>
    <col min="4612" max="4612" width="8.5703125" style="10" customWidth="1"/>
    <col min="4613" max="4613" width="0" style="10" hidden="1" customWidth="1"/>
    <col min="4614" max="4614" width="13.140625" style="10" customWidth="1"/>
    <col min="4615" max="4615" width="5.42578125" style="10" customWidth="1"/>
    <col min="4616" max="4616" width="8.85546875" style="10" customWidth="1"/>
    <col min="4617" max="4617" width="17.7109375" style="10" customWidth="1"/>
    <col min="4618" max="4618" width="4" style="10" customWidth="1"/>
    <col min="4619" max="4863" width="11.42578125" style="10"/>
    <col min="4864" max="4864" width="2.140625" style="10" customWidth="1"/>
    <col min="4865" max="4865" width="11.85546875" style="10" customWidth="1"/>
    <col min="4866" max="4866" width="9.85546875" style="10" customWidth="1"/>
    <col min="4867" max="4867" width="10.7109375" style="10" customWidth="1"/>
    <col min="4868" max="4868" width="8.5703125" style="10" customWidth="1"/>
    <col min="4869" max="4869" width="0" style="10" hidden="1" customWidth="1"/>
    <col min="4870" max="4870" width="13.140625" style="10" customWidth="1"/>
    <col min="4871" max="4871" width="5.42578125" style="10" customWidth="1"/>
    <col min="4872" max="4872" width="8.85546875" style="10" customWidth="1"/>
    <col min="4873" max="4873" width="17.7109375" style="10" customWidth="1"/>
    <col min="4874" max="4874" width="4" style="10" customWidth="1"/>
    <col min="4875" max="5119" width="11.42578125" style="10"/>
    <col min="5120" max="5120" width="2.140625" style="10" customWidth="1"/>
    <col min="5121" max="5121" width="11.85546875" style="10" customWidth="1"/>
    <col min="5122" max="5122" width="9.85546875" style="10" customWidth="1"/>
    <col min="5123" max="5123" width="10.7109375" style="10" customWidth="1"/>
    <col min="5124" max="5124" width="8.5703125" style="10" customWidth="1"/>
    <col min="5125" max="5125" width="0" style="10" hidden="1" customWidth="1"/>
    <col min="5126" max="5126" width="13.140625" style="10" customWidth="1"/>
    <col min="5127" max="5127" width="5.42578125" style="10" customWidth="1"/>
    <col min="5128" max="5128" width="8.85546875" style="10" customWidth="1"/>
    <col min="5129" max="5129" width="17.7109375" style="10" customWidth="1"/>
    <col min="5130" max="5130" width="4" style="10" customWidth="1"/>
    <col min="5131" max="5375" width="11.42578125" style="10"/>
    <col min="5376" max="5376" width="2.140625" style="10" customWidth="1"/>
    <col min="5377" max="5377" width="11.85546875" style="10" customWidth="1"/>
    <col min="5378" max="5378" width="9.85546875" style="10" customWidth="1"/>
    <col min="5379" max="5379" width="10.7109375" style="10" customWidth="1"/>
    <col min="5380" max="5380" width="8.5703125" style="10" customWidth="1"/>
    <col min="5381" max="5381" width="0" style="10" hidden="1" customWidth="1"/>
    <col min="5382" max="5382" width="13.140625" style="10" customWidth="1"/>
    <col min="5383" max="5383" width="5.42578125" style="10" customWidth="1"/>
    <col min="5384" max="5384" width="8.85546875" style="10" customWidth="1"/>
    <col min="5385" max="5385" width="17.7109375" style="10" customWidth="1"/>
    <col min="5386" max="5386" width="4" style="10" customWidth="1"/>
    <col min="5387" max="5631" width="11.42578125" style="10"/>
    <col min="5632" max="5632" width="2.140625" style="10" customWidth="1"/>
    <col min="5633" max="5633" width="11.85546875" style="10" customWidth="1"/>
    <col min="5634" max="5634" width="9.85546875" style="10" customWidth="1"/>
    <col min="5635" max="5635" width="10.7109375" style="10" customWidth="1"/>
    <col min="5636" max="5636" width="8.5703125" style="10" customWidth="1"/>
    <col min="5637" max="5637" width="0" style="10" hidden="1" customWidth="1"/>
    <col min="5638" max="5638" width="13.140625" style="10" customWidth="1"/>
    <col min="5639" max="5639" width="5.42578125" style="10" customWidth="1"/>
    <col min="5640" max="5640" width="8.85546875" style="10" customWidth="1"/>
    <col min="5641" max="5641" width="17.7109375" style="10" customWidth="1"/>
    <col min="5642" max="5642" width="4" style="10" customWidth="1"/>
    <col min="5643" max="5887" width="11.42578125" style="10"/>
    <col min="5888" max="5888" width="2.140625" style="10" customWidth="1"/>
    <col min="5889" max="5889" width="11.85546875" style="10" customWidth="1"/>
    <col min="5890" max="5890" width="9.85546875" style="10" customWidth="1"/>
    <col min="5891" max="5891" width="10.7109375" style="10" customWidth="1"/>
    <col min="5892" max="5892" width="8.5703125" style="10" customWidth="1"/>
    <col min="5893" max="5893" width="0" style="10" hidden="1" customWidth="1"/>
    <col min="5894" max="5894" width="13.140625" style="10" customWidth="1"/>
    <col min="5895" max="5895" width="5.42578125" style="10" customWidth="1"/>
    <col min="5896" max="5896" width="8.85546875" style="10" customWidth="1"/>
    <col min="5897" max="5897" width="17.7109375" style="10" customWidth="1"/>
    <col min="5898" max="5898" width="4" style="10" customWidth="1"/>
    <col min="5899" max="6143" width="11.42578125" style="10"/>
    <col min="6144" max="6144" width="2.140625" style="10" customWidth="1"/>
    <col min="6145" max="6145" width="11.85546875" style="10" customWidth="1"/>
    <col min="6146" max="6146" width="9.85546875" style="10" customWidth="1"/>
    <col min="6147" max="6147" width="10.7109375" style="10" customWidth="1"/>
    <col min="6148" max="6148" width="8.5703125" style="10" customWidth="1"/>
    <col min="6149" max="6149" width="0" style="10" hidden="1" customWidth="1"/>
    <col min="6150" max="6150" width="13.140625" style="10" customWidth="1"/>
    <col min="6151" max="6151" width="5.42578125" style="10" customWidth="1"/>
    <col min="6152" max="6152" width="8.85546875" style="10" customWidth="1"/>
    <col min="6153" max="6153" width="17.7109375" style="10" customWidth="1"/>
    <col min="6154" max="6154" width="4" style="10" customWidth="1"/>
    <col min="6155" max="6399" width="11.42578125" style="10"/>
    <col min="6400" max="6400" width="2.140625" style="10" customWidth="1"/>
    <col min="6401" max="6401" width="11.85546875" style="10" customWidth="1"/>
    <col min="6402" max="6402" width="9.85546875" style="10" customWidth="1"/>
    <col min="6403" max="6403" width="10.7109375" style="10" customWidth="1"/>
    <col min="6404" max="6404" width="8.5703125" style="10" customWidth="1"/>
    <col min="6405" max="6405" width="0" style="10" hidden="1" customWidth="1"/>
    <col min="6406" max="6406" width="13.140625" style="10" customWidth="1"/>
    <col min="6407" max="6407" width="5.42578125" style="10" customWidth="1"/>
    <col min="6408" max="6408" width="8.85546875" style="10" customWidth="1"/>
    <col min="6409" max="6409" width="17.7109375" style="10" customWidth="1"/>
    <col min="6410" max="6410" width="4" style="10" customWidth="1"/>
    <col min="6411" max="6655" width="11.42578125" style="10"/>
    <col min="6656" max="6656" width="2.140625" style="10" customWidth="1"/>
    <col min="6657" max="6657" width="11.85546875" style="10" customWidth="1"/>
    <col min="6658" max="6658" width="9.85546875" style="10" customWidth="1"/>
    <col min="6659" max="6659" width="10.7109375" style="10" customWidth="1"/>
    <col min="6660" max="6660" width="8.5703125" style="10" customWidth="1"/>
    <col min="6661" max="6661" width="0" style="10" hidden="1" customWidth="1"/>
    <col min="6662" max="6662" width="13.140625" style="10" customWidth="1"/>
    <col min="6663" max="6663" width="5.42578125" style="10" customWidth="1"/>
    <col min="6664" max="6664" width="8.85546875" style="10" customWidth="1"/>
    <col min="6665" max="6665" width="17.7109375" style="10" customWidth="1"/>
    <col min="6666" max="6666" width="4" style="10" customWidth="1"/>
    <col min="6667" max="6911" width="11.42578125" style="10"/>
    <col min="6912" max="6912" width="2.140625" style="10" customWidth="1"/>
    <col min="6913" max="6913" width="11.85546875" style="10" customWidth="1"/>
    <col min="6914" max="6914" width="9.85546875" style="10" customWidth="1"/>
    <col min="6915" max="6915" width="10.7109375" style="10" customWidth="1"/>
    <col min="6916" max="6916" width="8.5703125" style="10" customWidth="1"/>
    <col min="6917" max="6917" width="0" style="10" hidden="1" customWidth="1"/>
    <col min="6918" max="6918" width="13.140625" style="10" customWidth="1"/>
    <col min="6919" max="6919" width="5.42578125" style="10" customWidth="1"/>
    <col min="6920" max="6920" width="8.85546875" style="10" customWidth="1"/>
    <col min="6921" max="6921" width="17.7109375" style="10" customWidth="1"/>
    <col min="6922" max="6922" width="4" style="10" customWidth="1"/>
    <col min="6923" max="7167" width="11.42578125" style="10"/>
    <col min="7168" max="7168" width="2.140625" style="10" customWidth="1"/>
    <col min="7169" max="7169" width="11.85546875" style="10" customWidth="1"/>
    <col min="7170" max="7170" width="9.85546875" style="10" customWidth="1"/>
    <col min="7171" max="7171" width="10.7109375" style="10" customWidth="1"/>
    <col min="7172" max="7172" width="8.5703125" style="10" customWidth="1"/>
    <col min="7173" max="7173" width="0" style="10" hidden="1" customWidth="1"/>
    <col min="7174" max="7174" width="13.140625" style="10" customWidth="1"/>
    <col min="7175" max="7175" width="5.42578125" style="10" customWidth="1"/>
    <col min="7176" max="7176" width="8.85546875" style="10" customWidth="1"/>
    <col min="7177" max="7177" width="17.7109375" style="10" customWidth="1"/>
    <col min="7178" max="7178" width="4" style="10" customWidth="1"/>
    <col min="7179" max="7423" width="11.42578125" style="10"/>
    <col min="7424" max="7424" width="2.140625" style="10" customWidth="1"/>
    <col min="7425" max="7425" width="11.85546875" style="10" customWidth="1"/>
    <col min="7426" max="7426" width="9.85546875" style="10" customWidth="1"/>
    <col min="7427" max="7427" width="10.7109375" style="10" customWidth="1"/>
    <col min="7428" max="7428" width="8.5703125" style="10" customWidth="1"/>
    <col min="7429" max="7429" width="0" style="10" hidden="1" customWidth="1"/>
    <col min="7430" max="7430" width="13.140625" style="10" customWidth="1"/>
    <col min="7431" max="7431" width="5.42578125" style="10" customWidth="1"/>
    <col min="7432" max="7432" width="8.85546875" style="10" customWidth="1"/>
    <col min="7433" max="7433" width="17.7109375" style="10" customWidth="1"/>
    <col min="7434" max="7434" width="4" style="10" customWidth="1"/>
    <col min="7435" max="7679" width="11.42578125" style="10"/>
    <col min="7680" max="7680" width="2.140625" style="10" customWidth="1"/>
    <col min="7681" max="7681" width="11.85546875" style="10" customWidth="1"/>
    <col min="7682" max="7682" width="9.85546875" style="10" customWidth="1"/>
    <col min="7683" max="7683" width="10.7109375" style="10" customWidth="1"/>
    <col min="7684" max="7684" width="8.5703125" style="10" customWidth="1"/>
    <col min="7685" max="7685" width="0" style="10" hidden="1" customWidth="1"/>
    <col min="7686" max="7686" width="13.140625" style="10" customWidth="1"/>
    <col min="7687" max="7687" width="5.42578125" style="10" customWidth="1"/>
    <col min="7688" max="7688" width="8.85546875" style="10" customWidth="1"/>
    <col min="7689" max="7689" width="17.7109375" style="10" customWidth="1"/>
    <col min="7690" max="7690" width="4" style="10" customWidth="1"/>
    <col min="7691" max="7935" width="11.42578125" style="10"/>
    <col min="7936" max="7936" width="2.140625" style="10" customWidth="1"/>
    <col min="7937" max="7937" width="11.85546875" style="10" customWidth="1"/>
    <col min="7938" max="7938" width="9.85546875" style="10" customWidth="1"/>
    <col min="7939" max="7939" width="10.7109375" style="10" customWidth="1"/>
    <col min="7940" max="7940" width="8.5703125" style="10" customWidth="1"/>
    <col min="7941" max="7941" width="0" style="10" hidden="1" customWidth="1"/>
    <col min="7942" max="7942" width="13.140625" style="10" customWidth="1"/>
    <col min="7943" max="7943" width="5.42578125" style="10" customWidth="1"/>
    <col min="7944" max="7944" width="8.85546875" style="10" customWidth="1"/>
    <col min="7945" max="7945" width="17.7109375" style="10" customWidth="1"/>
    <col min="7946" max="7946" width="4" style="10" customWidth="1"/>
    <col min="7947" max="8191" width="11.42578125" style="10"/>
    <col min="8192" max="8192" width="2.140625" style="10" customWidth="1"/>
    <col min="8193" max="8193" width="11.85546875" style="10" customWidth="1"/>
    <col min="8194" max="8194" width="9.85546875" style="10" customWidth="1"/>
    <col min="8195" max="8195" width="10.7109375" style="10" customWidth="1"/>
    <col min="8196" max="8196" width="8.5703125" style="10" customWidth="1"/>
    <col min="8197" max="8197" width="0" style="10" hidden="1" customWidth="1"/>
    <col min="8198" max="8198" width="13.140625" style="10" customWidth="1"/>
    <col min="8199" max="8199" width="5.42578125" style="10" customWidth="1"/>
    <col min="8200" max="8200" width="8.85546875" style="10" customWidth="1"/>
    <col min="8201" max="8201" width="17.7109375" style="10" customWidth="1"/>
    <col min="8202" max="8202" width="4" style="10" customWidth="1"/>
    <col min="8203" max="8447" width="11.42578125" style="10"/>
    <col min="8448" max="8448" width="2.140625" style="10" customWidth="1"/>
    <col min="8449" max="8449" width="11.85546875" style="10" customWidth="1"/>
    <col min="8450" max="8450" width="9.85546875" style="10" customWidth="1"/>
    <col min="8451" max="8451" width="10.7109375" style="10" customWidth="1"/>
    <col min="8452" max="8452" width="8.5703125" style="10" customWidth="1"/>
    <col min="8453" max="8453" width="0" style="10" hidden="1" customWidth="1"/>
    <col min="8454" max="8454" width="13.140625" style="10" customWidth="1"/>
    <col min="8455" max="8455" width="5.42578125" style="10" customWidth="1"/>
    <col min="8456" max="8456" width="8.85546875" style="10" customWidth="1"/>
    <col min="8457" max="8457" width="17.7109375" style="10" customWidth="1"/>
    <col min="8458" max="8458" width="4" style="10" customWidth="1"/>
    <col min="8459" max="8703" width="11.42578125" style="10"/>
    <col min="8704" max="8704" width="2.140625" style="10" customWidth="1"/>
    <col min="8705" max="8705" width="11.85546875" style="10" customWidth="1"/>
    <col min="8706" max="8706" width="9.85546875" style="10" customWidth="1"/>
    <col min="8707" max="8707" width="10.7109375" style="10" customWidth="1"/>
    <col min="8708" max="8708" width="8.5703125" style="10" customWidth="1"/>
    <col min="8709" max="8709" width="0" style="10" hidden="1" customWidth="1"/>
    <col min="8710" max="8710" width="13.140625" style="10" customWidth="1"/>
    <col min="8711" max="8711" width="5.42578125" style="10" customWidth="1"/>
    <col min="8712" max="8712" width="8.85546875" style="10" customWidth="1"/>
    <col min="8713" max="8713" width="17.7109375" style="10" customWidth="1"/>
    <col min="8714" max="8714" width="4" style="10" customWidth="1"/>
    <col min="8715" max="8959" width="11.42578125" style="10"/>
    <col min="8960" max="8960" width="2.140625" style="10" customWidth="1"/>
    <col min="8961" max="8961" width="11.85546875" style="10" customWidth="1"/>
    <col min="8962" max="8962" width="9.85546875" style="10" customWidth="1"/>
    <col min="8963" max="8963" width="10.7109375" style="10" customWidth="1"/>
    <col min="8964" max="8964" width="8.5703125" style="10" customWidth="1"/>
    <col min="8965" max="8965" width="0" style="10" hidden="1" customWidth="1"/>
    <col min="8966" max="8966" width="13.140625" style="10" customWidth="1"/>
    <col min="8967" max="8967" width="5.42578125" style="10" customWidth="1"/>
    <col min="8968" max="8968" width="8.85546875" style="10" customWidth="1"/>
    <col min="8969" max="8969" width="17.7109375" style="10" customWidth="1"/>
    <col min="8970" max="8970" width="4" style="10" customWidth="1"/>
    <col min="8971" max="9215" width="11.42578125" style="10"/>
    <col min="9216" max="9216" width="2.140625" style="10" customWidth="1"/>
    <col min="9217" max="9217" width="11.85546875" style="10" customWidth="1"/>
    <col min="9218" max="9218" width="9.85546875" style="10" customWidth="1"/>
    <col min="9219" max="9219" width="10.7109375" style="10" customWidth="1"/>
    <col min="9220" max="9220" width="8.5703125" style="10" customWidth="1"/>
    <col min="9221" max="9221" width="0" style="10" hidden="1" customWidth="1"/>
    <col min="9222" max="9222" width="13.140625" style="10" customWidth="1"/>
    <col min="9223" max="9223" width="5.42578125" style="10" customWidth="1"/>
    <col min="9224" max="9224" width="8.85546875" style="10" customWidth="1"/>
    <col min="9225" max="9225" width="17.7109375" style="10" customWidth="1"/>
    <col min="9226" max="9226" width="4" style="10" customWidth="1"/>
    <col min="9227" max="9471" width="11.42578125" style="10"/>
    <col min="9472" max="9472" width="2.140625" style="10" customWidth="1"/>
    <col min="9473" max="9473" width="11.85546875" style="10" customWidth="1"/>
    <col min="9474" max="9474" width="9.85546875" style="10" customWidth="1"/>
    <col min="9475" max="9475" width="10.7109375" style="10" customWidth="1"/>
    <col min="9476" max="9476" width="8.5703125" style="10" customWidth="1"/>
    <col min="9477" max="9477" width="0" style="10" hidden="1" customWidth="1"/>
    <col min="9478" max="9478" width="13.140625" style="10" customWidth="1"/>
    <col min="9479" max="9479" width="5.42578125" style="10" customWidth="1"/>
    <col min="9480" max="9480" width="8.85546875" style="10" customWidth="1"/>
    <col min="9481" max="9481" width="17.7109375" style="10" customWidth="1"/>
    <col min="9482" max="9482" width="4" style="10" customWidth="1"/>
    <col min="9483" max="9727" width="11.42578125" style="10"/>
    <col min="9728" max="9728" width="2.140625" style="10" customWidth="1"/>
    <col min="9729" max="9729" width="11.85546875" style="10" customWidth="1"/>
    <col min="9730" max="9730" width="9.85546875" style="10" customWidth="1"/>
    <col min="9731" max="9731" width="10.7109375" style="10" customWidth="1"/>
    <col min="9732" max="9732" width="8.5703125" style="10" customWidth="1"/>
    <col min="9733" max="9733" width="0" style="10" hidden="1" customWidth="1"/>
    <col min="9734" max="9734" width="13.140625" style="10" customWidth="1"/>
    <col min="9735" max="9735" width="5.42578125" style="10" customWidth="1"/>
    <col min="9736" max="9736" width="8.85546875" style="10" customWidth="1"/>
    <col min="9737" max="9737" width="17.7109375" style="10" customWidth="1"/>
    <col min="9738" max="9738" width="4" style="10" customWidth="1"/>
    <col min="9739" max="9983" width="11.42578125" style="10"/>
    <col min="9984" max="9984" width="2.140625" style="10" customWidth="1"/>
    <col min="9985" max="9985" width="11.85546875" style="10" customWidth="1"/>
    <col min="9986" max="9986" width="9.85546875" style="10" customWidth="1"/>
    <col min="9987" max="9987" width="10.7109375" style="10" customWidth="1"/>
    <col min="9988" max="9988" width="8.5703125" style="10" customWidth="1"/>
    <col min="9989" max="9989" width="0" style="10" hidden="1" customWidth="1"/>
    <col min="9990" max="9990" width="13.140625" style="10" customWidth="1"/>
    <col min="9991" max="9991" width="5.42578125" style="10" customWidth="1"/>
    <col min="9992" max="9992" width="8.85546875" style="10" customWidth="1"/>
    <col min="9993" max="9993" width="17.7109375" style="10" customWidth="1"/>
    <col min="9994" max="9994" width="4" style="10" customWidth="1"/>
    <col min="9995" max="10239" width="11.42578125" style="10"/>
    <col min="10240" max="10240" width="2.140625" style="10" customWidth="1"/>
    <col min="10241" max="10241" width="11.85546875" style="10" customWidth="1"/>
    <col min="10242" max="10242" width="9.85546875" style="10" customWidth="1"/>
    <col min="10243" max="10243" width="10.7109375" style="10" customWidth="1"/>
    <col min="10244" max="10244" width="8.5703125" style="10" customWidth="1"/>
    <col min="10245" max="10245" width="0" style="10" hidden="1" customWidth="1"/>
    <col min="10246" max="10246" width="13.140625" style="10" customWidth="1"/>
    <col min="10247" max="10247" width="5.42578125" style="10" customWidth="1"/>
    <col min="10248" max="10248" width="8.85546875" style="10" customWidth="1"/>
    <col min="10249" max="10249" width="17.7109375" style="10" customWidth="1"/>
    <col min="10250" max="10250" width="4" style="10" customWidth="1"/>
    <col min="10251" max="10495" width="11.42578125" style="10"/>
    <col min="10496" max="10496" width="2.140625" style="10" customWidth="1"/>
    <col min="10497" max="10497" width="11.85546875" style="10" customWidth="1"/>
    <col min="10498" max="10498" width="9.85546875" style="10" customWidth="1"/>
    <col min="10499" max="10499" width="10.7109375" style="10" customWidth="1"/>
    <col min="10500" max="10500" width="8.5703125" style="10" customWidth="1"/>
    <col min="10501" max="10501" width="0" style="10" hidden="1" customWidth="1"/>
    <col min="10502" max="10502" width="13.140625" style="10" customWidth="1"/>
    <col min="10503" max="10503" width="5.42578125" style="10" customWidth="1"/>
    <col min="10504" max="10504" width="8.85546875" style="10" customWidth="1"/>
    <col min="10505" max="10505" width="17.7109375" style="10" customWidth="1"/>
    <col min="10506" max="10506" width="4" style="10" customWidth="1"/>
    <col min="10507" max="10751" width="11.42578125" style="10"/>
    <col min="10752" max="10752" width="2.140625" style="10" customWidth="1"/>
    <col min="10753" max="10753" width="11.85546875" style="10" customWidth="1"/>
    <col min="10754" max="10754" width="9.85546875" style="10" customWidth="1"/>
    <col min="10755" max="10755" width="10.7109375" style="10" customWidth="1"/>
    <col min="10756" max="10756" width="8.5703125" style="10" customWidth="1"/>
    <col min="10757" max="10757" width="0" style="10" hidden="1" customWidth="1"/>
    <col min="10758" max="10758" width="13.140625" style="10" customWidth="1"/>
    <col min="10759" max="10759" width="5.42578125" style="10" customWidth="1"/>
    <col min="10760" max="10760" width="8.85546875" style="10" customWidth="1"/>
    <col min="10761" max="10761" width="17.7109375" style="10" customWidth="1"/>
    <col min="10762" max="10762" width="4" style="10" customWidth="1"/>
    <col min="10763" max="11007" width="11.42578125" style="10"/>
    <col min="11008" max="11008" width="2.140625" style="10" customWidth="1"/>
    <col min="11009" max="11009" width="11.85546875" style="10" customWidth="1"/>
    <col min="11010" max="11010" width="9.85546875" style="10" customWidth="1"/>
    <col min="11011" max="11011" width="10.7109375" style="10" customWidth="1"/>
    <col min="11012" max="11012" width="8.5703125" style="10" customWidth="1"/>
    <col min="11013" max="11013" width="0" style="10" hidden="1" customWidth="1"/>
    <col min="11014" max="11014" width="13.140625" style="10" customWidth="1"/>
    <col min="11015" max="11015" width="5.42578125" style="10" customWidth="1"/>
    <col min="11016" max="11016" width="8.85546875" style="10" customWidth="1"/>
    <col min="11017" max="11017" width="17.7109375" style="10" customWidth="1"/>
    <col min="11018" max="11018" width="4" style="10" customWidth="1"/>
    <col min="11019" max="11263" width="11.42578125" style="10"/>
    <col min="11264" max="11264" width="2.140625" style="10" customWidth="1"/>
    <col min="11265" max="11265" width="11.85546875" style="10" customWidth="1"/>
    <col min="11266" max="11266" width="9.85546875" style="10" customWidth="1"/>
    <col min="11267" max="11267" width="10.7109375" style="10" customWidth="1"/>
    <col min="11268" max="11268" width="8.5703125" style="10" customWidth="1"/>
    <col min="11269" max="11269" width="0" style="10" hidden="1" customWidth="1"/>
    <col min="11270" max="11270" width="13.140625" style="10" customWidth="1"/>
    <col min="11271" max="11271" width="5.42578125" style="10" customWidth="1"/>
    <col min="11272" max="11272" width="8.85546875" style="10" customWidth="1"/>
    <col min="11273" max="11273" width="17.7109375" style="10" customWidth="1"/>
    <col min="11274" max="11274" width="4" style="10" customWidth="1"/>
    <col min="11275" max="11519" width="11.42578125" style="10"/>
    <col min="11520" max="11520" width="2.140625" style="10" customWidth="1"/>
    <col min="11521" max="11521" width="11.85546875" style="10" customWidth="1"/>
    <col min="11522" max="11522" width="9.85546875" style="10" customWidth="1"/>
    <col min="11523" max="11523" width="10.7109375" style="10" customWidth="1"/>
    <col min="11524" max="11524" width="8.5703125" style="10" customWidth="1"/>
    <col min="11525" max="11525" width="0" style="10" hidden="1" customWidth="1"/>
    <col min="11526" max="11526" width="13.140625" style="10" customWidth="1"/>
    <col min="11527" max="11527" width="5.42578125" style="10" customWidth="1"/>
    <col min="11528" max="11528" width="8.85546875" style="10" customWidth="1"/>
    <col min="11529" max="11529" width="17.7109375" style="10" customWidth="1"/>
    <col min="11530" max="11530" width="4" style="10" customWidth="1"/>
    <col min="11531" max="11775" width="11.42578125" style="10"/>
    <col min="11776" max="11776" width="2.140625" style="10" customWidth="1"/>
    <col min="11777" max="11777" width="11.85546875" style="10" customWidth="1"/>
    <col min="11778" max="11778" width="9.85546875" style="10" customWidth="1"/>
    <col min="11779" max="11779" width="10.7109375" style="10" customWidth="1"/>
    <col min="11780" max="11780" width="8.5703125" style="10" customWidth="1"/>
    <col min="11781" max="11781" width="0" style="10" hidden="1" customWidth="1"/>
    <col min="11782" max="11782" width="13.140625" style="10" customWidth="1"/>
    <col min="11783" max="11783" width="5.42578125" style="10" customWidth="1"/>
    <col min="11784" max="11784" width="8.85546875" style="10" customWidth="1"/>
    <col min="11785" max="11785" width="17.7109375" style="10" customWidth="1"/>
    <col min="11786" max="11786" width="4" style="10" customWidth="1"/>
    <col min="11787" max="12031" width="11.42578125" style="10"/>
    <col min="12032" max="12032" width="2.140625" style="10" customWidth="1"/>
    <col min="12033" max="12033" width="11.85546875" style="10" customWidth="1"/>
    <col min="12034" max="12034" width="9.85546875" style="10" customWidth="1"/>
    <col min="12035" max="12035" width="10.7109375" style="10" customWidth="1"/>
    <col min="12036" max="12036" width="8.5703125" style="10" customWidth="1"/>
    <col min="12037" max="12037" width="0" style="10" hidden="1" customWidth="1"/>
    <col min="12038" max="12038" width="13.140625" style="10" customWidth="1"/>
    <col min="12039" max="12039" width="5.42578125" style="10" customWidth="1"/>
    <col min="12040" max="12040" width="8.85546875" style="10" customWidth="1"/>
    <col min="12041" max="12041" width="17.7109375" style="10" customWidth="1"/>
    <col min="12042" max="12042" width="4" style="10" customWidth="1"/>
    <col min="12043" max="12287" width="11.42578125" style="10"/>
    <col min="12288" max="12288" width="2.140625" style="10" customWidth="1"/>
    <col min="12289" max="12289" width="11.85546875" style="10" customWidth="1"/>
    <col min="12290" max="12290" width="9.85546875" style="10" customWidth="1"/>
    <col min="12291" max="12291" width="10.7109375" style="10" customWidth="1"/>
    <col min="12292" max="12292" width="8.5703125" style="10" customWidth="1"/>
    <col min="12293" max="12293" width="0" style="10" hidden="1" customWidth="1"/>
    <col min="12294" max="12294" width="13.140625" style="10" customWidth="1"/>
    <col min="12295" max="12295" width="5.42578125" style="10" customWidth="1"/>
    <col min="12296" max="12296" width="8.85546875" style="10" customWidth="1"/>
    <col min="12297" max="12297" width="17.7109375" style="10" customWidth="1"/>
    <col min="12298" max="12298" width="4" style="10" customWidth="1"/>
    <col min="12299" max="12543" width="11.42578125" style="10"/>
    <col min="12544" max="12544" width="2.140625" style="10" customWidth="1"/>
    <col min="12545" max="12545" width="11.85546875" style="10" customWidth="1"/>
    <col min="12546" max="12546" width="9.85546875" style="10" customWidth="1"/>
    <col min="12547" max="12547" width="10.7109375" style="10" customWidth="1"/>
    <col min="12548" max="12548" width="8.5703125" style="10" customWidth="1"/>
    <col min="12549" max="12549" width="0" style="10" hidden="1" customWidth="1"/>
    <col min="12550" max="12550" width="13.140625" style="10" customWidth="1"/>
    <col min="12551" max="12551" width="5.42578125" style="10" customWidth="1"/>
    <col min="12552" max="12552" width="8.85546875" style="10" customWidth="1"/>
    <col min="12553" max="12553" width="17.7109375" style="10" customWidth="1"/>
    <col min="12554" max="12554" width="4" style="10" customWidth="1"/>
    <col min="12555" max="12799" width="11.42578125" style="10"/>
    <col min="12800" max="12800" width="2.140625" style="10" customWidth="1"/>
    <col min="12801" max="12801" width="11.85546875" style="10" customWidth="1"/>
    <col min="12802" max="12802" width="9.85546875" style="10" customWidth="1"/>
    <col min="12803" max="12803" width="10.7109375" style="10" customWidth="1"/>
    <col min="12804" max="12804" width="8.5703125" style="10" customWidth="1"/>
    <col min="12805" max="12805" width="0" style="10" hidden="1" customWidth="1"/>
    <col min="12806" max="12806" width="13.140625" style="10" customWidth="1"/>
    <col min="12807" max="12807" width="5.42578125" style="10" customWidth="1"/>
    <col min="12808" max="12808" width="8.85546875" style="10" customWidth="1"/>
    <col min="12809" max="12809" width="17.7109375" style="10" customWidth="1"/>
    <col min="12810" max="12810" width="4" style="10" customWidth="1"/>
    <col min="12811" max="13055" width="11.42578125" style="10"/>
    <col min="13056" max="13056" width="2.140625" style="10" customWidth="1"/>
    <col min="13057" max="13057" width="11.85546875" style="10" customWidth="1"/>
    <col min="13058" max="13058" width="9.85546875" style="10" customWidth="1"/>
    <col min="13059" max="13059" width="10.7109375" style="10" customWidth="1"/>
    <col min="13060" max="13060" width="8.5703125" style="10" customWidth="1"/>
    <col min="13061" max="13061" width="0" style="10" hidden="1" customWidth="1"/>
    <col min="13062" max="13062" width="13.140625" style="10" customWidth="1"/>
    <col min="13063" max="13063" width="5.42578125" style="10" customWidth="1"/>
    <col min="13064" max="13064" width="8.85546875" style="10" customWidth="1"/>
    <col min="13065" max="13065" width="17.7109375" style="10" customWidth="1"/>
    <col min="13066" max="13066" width="4" style="10" customWidth="1"/>
    <col min="13067" max="13311" width="11.42578125" style="10"/>
    <col min="13312" max="13312" width="2.140625" style="10" customWidth="1"/>
    <col min="13313" max="13313" width="11.85546875" style="10" customWidth="1"/>
    <col min="13314" max="13314" width="9.85546875" style="10" customWidth="1"/>
    <col min="13315" max="13315" width="10.7109375" style="10" customWidth="1"/>
    <col min="13316" max="13316" width="8.5703125" style="10" customWidth="1"/>
    <col min="13317" max="13317" width="0" style="10" hidden="1" customWidth="1"/>
    <col min="13318" max="13318" width="13.140625" style="10" customWidth="1"/>
    <col min="13319" max="13319" width="5.42578125" style="10" customWidth="1"/>
    <col min="13320" max="13320" width="8.85546875" style="10" customWidth="1"/>
    <col min="13321" max="13321" width="17.7109375" style="10" customWidth="1"/>
    <col min="13322" max="13322" width="4" style="10" customWidth="1"/>
    <col min="13323" max="13567" width="11.42578125" style="10"/>
    <col min="13568" max="13568" width="2.140625" style="10" customWidth="1"/>
    <col min="13569" max="13569" width="11.85546875" style="10" customWidth="1"/>
    <col min="13570" max="13570" width="9.85546875" style="10" customWidth="1"/>
    <col min="13571" max="13571" width="10.7109375" style="10" customWidth="1"/>
    <col min="13572" max="13572" width="8.5703125" style="10" customWidth="1"/>
    <col min="13573" max="13573" width="0" style="10" hidden="1" customWidth="1"/>
    <col min="13574" max="13574" width="13.140625" style="10" customWidth="1"/>
    <col min="13575" max="13575" width="5.42578125" style="10" customWidth="1"/>
    <col min="13576" max="13576" width="8.85546875" style="10" customWidth="1"/>
    <col min="13577" max="13577" width="17.7109375" style="10" customWidth="1"/>
    <col min="13578" max="13578" width="4" style="10" customWidth="1"/>
    <col min="13579" max="13823" width="11.42578125" style="10"/>
    <col min="13824" max="13824" width="2.140625" style="10" customWidth="1"/>
    <col min="13825" max="13825" width="11.85546875" style="10" customWidth="1"/>
    <col min="13826" max="13826" width="9.85546875" style="10" customWidth="1"/>
    <col min="13827" max="13827" width="10.7109375" style="10" customWidth="1"/>
    <col min="13828" max="13828" width="8.5703125" style="10" customWidth="1"/>
    <col min="13829" max="13829" width="0" style="10" hidden="1" customWidth="1"/>
    <col min="13830" max="13830" width="13.140625" style="10" customWidth="1"/>
    <col min="13831" max="13831" width="5.42578125" style="10" customWidth="1"/>
    <col min="13832" max="13832" width="8.85546875" style="10" customWidth="1"/>
    <col min="13833" max="13833" width="17.7109375" style="10" customWidth="1"/>
    <col min="13834" max="13834" width="4" style="10" customWidth="1"/>
    <col min="13835" max="14079" width="11.42578125" style="10"/>
    <col min="14080" max="14080" width="2.140625" style="10" customWidth="1"/>
    <col min="14081" max="14081" width="11.85546875" style="10" customWidth="1"/>
    <col min="14082" max="14082" width="9.85546875" style="10" customWidth="1"/>
    <col min="14083" max="14083" width="10.7109375" style="10" customWidth="1"/>
    <col min="14084" max="14084" width="8.5703125" style="10" customWidth="1"/>
    <col min="14085" max="14085" width="0" style="10" hidden="1" customWidth="1"/>
    <col min="14086" max="14086" width="13.140625" style="10" customWidth="1"/>
    <col min="14087" max="14087" width="5.42578125" style="10" customWidth="1"/>
    <col min="14088" max="14088" width="8.85546875" style="10" customWidth="1"/>
    <col min="14089" max="14089" width="17.7109375" style="10" customWidth="1"/>
    <col min="14090" max="14090" width="4" style="10" customWidth="1"/>
    <col min="14091" max="14335" width="11.42578125" style="10"/>
    <col min="14336" max="14336" width="2.140625" style="10" customWidth="1"/>
    <col min="14337" max="14337" width="11.85546875" style="10" customWidth="1"/>
    <col min="14338" max="14338" width="9.85546875" style="10" customWidth="1"/>
    <col min="14339" max="14339" width="10.7109375" style="10" customWidth="1"/>
    <col min="14340" max="14340" width="8.5703125" style="10" customWidth="1"/>
    <col min="14341" max="14341" width="0" style="10" hidden="1" customWidth="1"/>
    <col min="14342" max="14342" width="13.140625" style="10" customWidth="1"/>
    <col min="14343" max="14343" width="5.42578125" style="10" customWidth="1"/>
    <col min="14344" max="14344" width="8.85546875" style="10" customWidth="1"/>
    <col min="14345" max="14345" width="17.7109375" style="10" customWidth="1"/>
    <col min="14346" max="14346" width="4" style="10" customWidth="1"/>
    <col min="14347" max="14591" width="11.42578125" style="10"/>
    <col min="14592" max="14592" width="2.140625" style="10" customWidth="1"/>
    <col min="14593" max="14593" width="11.85546875" style="10" customWidth="1"/>
    <col min="14594" max="14594" width="9.85546875" style="10" customWidth="1"/>
    <col min="14595" max="14595" width="10.7109375" style="10" customWidth="1"/>
    <col min="14596" max="14596" width="8.5703125" style="10" customWidth="1"/>
    <col min="14597" max="14597" width="0" style="10" hidden="1" customWidth="1"/>
    <col min="14598" max="14598" width="13.140625" style="10" customWidth="1"/>
    <col min="14599" max="14599" width="5.42578125" style="10" customWidth="1"/>
    <col min="14600" max="14600" width="8.85546875" style="10" customWidth="1"/>
    <col min="14601" max="14601" width="17.7109375" style="10" customWidth="1"/>
    <col min="14602" max="14602" width="4" style="10" customWidth="1"/>
    <col min="14603" max="14847" width="11.42578125" style="10"/>
    <col min="14848" max="14848" width="2.140625" style="10" customWidth="1"/>
    <col min="14849" max="14849" width="11.85546875" style="10" customWidth="1"/>
    <col min="14850" max="14850" width="9.85546875" style="10" customWidth="1"/>
    <col min="14851" max="14851" width="10.7109375" style="10" customWidth="1"/>
    <col min="14852" max="14852" width="8.5703125" style="10" customWidth="1"/>
    <col min="14853" max="14853" width="0" style="10" hidden="1" customWidth="1"/>
    <col min="14854" max="14854" width="13.140625" style="10" customWidth="1"/>
    <col min="14855" max="14855" width="5.42578125" style="10" customWidth="1"/>
    <col min="14856" max="14856" width="8.85546875" style="10" customWidth="1"/>
    <col min="14857" max="14857" width="17.7109375" style="10" customWidth="1"/>
    <col min="14858" max="14858" width="4" style="10" customWidth="1"/>
    <col min="14859" max="15103" width="11.42578125" style="10"/>
    <col min="15104" max="15104" width="2.140625" style="10" customWidth="1"/>
    <col min="15105" max="15105" width="11.85546875" style="10" customWidth="1"/>
    <col min="15106" max="15106" width="9.85546875" style="10" customWidth="1"/>
    <col min="15107" max="15107" width="10.7109375" style="10" customWidth="1"/>
    <col min="15108" max="15108" width="8.5703125" style="10" customWidth="1"/>
    <col min="15109" max="15109" width="0" style="10" hidden="1" customWidth="1"/>
    <col min="15110" max="15110" width="13.140625" style="10" customWidth="1"/>
    <col min="15111" max="15111" width="5.42578125" style="10" customWidth="1"/>
    <col min="15112" max="15112" width="8.85546875" style="10" customWidth="1"/>
    <col min="15113" max="15113" width="17.7109375" style="10" customWidth="1"/>
    <col min="15114" max="15114" width="4" style="10" customWidth="1"/>
    <col min="15115" max="15359" width="11.42578125" style="10"/>
    <col min="15360" max="15360" width="2.140625" style="10" customWidth="1"/>
    <col min="15361" max="15361" width="11.85546875" style="10" customWidth="1"/>
    <col min="15362" max="15362" width="9.85546875" style="10" customWidth="1"/>
    <col min="15363" max="15363" width="10.7109375" style="10" customWidth="1"/>
    <col min="15364" max="15364" width="8.5703125" style="10" customWidth="1"/>
    <col min="15365" max="15365" width="0" style="10" hidden="1" customWidth="1"/>
    <col min="15366" max="15366" width="13.140625" style="10" customWidth="1"/>
    <col min="15367" max="15367" width="5.42578125" style="10" customWidth="1"/>
    <col min="15368" max="15368" width="8.85546875" style="10" customWidth="1"/>
    <col min="15369" max="15369" width="17.7109375" style="10" customWidth="1"/>
    <col min="15370" max="15370" width="4" style="10" customWidth="1"/>
    <col min="15371" max="15615" width="11.42578125" style="10"/>
    <col min="15616" max="15616" width="2.140625" style="10" customWidth="1"/>
    <col min="15617" max="15617" width="11.85546875" style="10" customWidth="1"/>
    <col min="15618" max="15618" width="9.85546875" style="10" customWidth="1"/>
    <col min="15619" max="15619" width="10.7109375" style="10" customWidth="1"/>
    <col min="15620" max="15620" width="8.5703125" style="10" customWidth="1"/>
    <col min="15621" max="15621" width="0" style="10" hidden="1" customWidth="1"/>
    <col min="15622" max="15622" width="13.140625" style="10" customWidth="1"/>
    <col min="15623" max="15623" width="5.42578125" style="10" customWidth="1"/>
    <col min="15624" max="15624" width="8.85546875" style="10" customWidth="1"/>
    <col min="15625" max="15625" width="17.7109375" style="10" customWidth="1"/>
    <col min="15626" max="15626" width="4" style="10" customWidth="1"/>
    <col min="15627" max="15871" width="11.42578125" style="10"/>
    <col min="15872" max="15872" width="2.140625" style="10" customWidth="1"/>
    <col min="15873" max="15873" width="11.85546875" style="10" customWidth="1"/>
    <col min="15874" max="15874" width="9.85546875" style="10" customWidth="1"/>
    <col min="15875" max="15875" width="10.7109375" style="10" customWidth="1"/>
    <col min="15876" max="15876" width="8.5703125" style="10" customWidth="1"/>
    <col min="15877" max="15877" width="0" style="10" hidden="1" customWidth="1"/>
    <col min="15878" max="15878" width="13.140625" style="10" customWidth="1"/>
    <col min="15879" max="15879" width="5.42578125" style="10" customWidth="1"/>
    <col min="15880" max="15880" width="8.85546875" style="10" customWidth="1"/>
    <col min="15881" max="15881" width="17.7109375" style="10" customWidth="1"/>
    <col min="15882" max="15882" width="4" style="10" customWidth="1"/>
    <col min="15883" max="16127" width="11.42578125" style="10"/>
    <col min="16128" max="16128" width="2.140625" style="10" customWidth="1"/>
    <col min="16129" max="16129" width="11.85546875" style="10" customWidth="1"/>
    <col min="16130" max="16130" width="9.85546875" style="10" customWidth="1"/>
    <col min="16131" max="16131" width="10.7109375" style="10" customWidth="1"/>
    <col min="16132" max="16132" width="8.5703125" style="10" customWidth="1"/>
    <col min="16133" max="16133" width="0" style="10" hidden="1" customWidth="1"/>
    <col min="16134" max="16134" width="13.140625" style="10" customWidth="1"/>
    <col min="16135" max="16135" width="5.42578125" style="10" customWidth="1"/>
    <col min="16136" max="16136" width="8.85546875" style="10" customWidth="1"/>
    <col min="16137" max="16137" width="17.7109375" style="10" customWidth="1"/>
    <col min="16138" max="16138" width="4" style="10" customWidth="1"/>
    <col min="16139" max="16384" width="11.42578125" style="10"/>
  </cols>
  <sheetData>
    <row r="2" spans="1:11" ht="14.25" customHeight="1" x14ac:dyDescent="0.25">
      <c r="A2" s="913"/>
      <c r="B2" s="914"/>
      <c r="C2" s="914"/>
      <c r="D2" s="914"/>
      <c r="E2" s="914"/>
      <c r="F2" s="914"/>
      <c r="G2" s="914"/>
      <c r="H2" s="914"/>
      <c r="I2" s="915"/>
      <c r="J2" s="916"/>
    </row>
    <row r="3" spans="1:11" ht="14.25" customHeight="1" x14ac:dyDescent="0.25">
      <c r="A3" s="60"/>
      <c r="B3" s="23"/>
      <c r="C3" s="23"/>
      <c r="D3" s="23"/>
      <c r="E3" s="23"/>
      <c r="F3" s="23"/>
      <c r="G3" s="23"/>
      <c r="H3" s="23"/>
      <c r="I3" s="126"/>
      <c r="J3" s="61"/>
    </row>
    <row r="4" spans="1:11" ht="14.25" customHeight="1" x14ac:dyDescent="0.25">
      <c r="A4" s="60"/>
      <c r="B4" s="23"/>
      <c r="C4" s="23"/>
      <c r="D4" s="23"/>
      <c r="E4" s="23"/>
      <c r="F4" s="23"/>
      <c r="G4" s="23"/>
      <c r="H4" s="23"/>
      <c r="I4" s="126"/>
      <c r="J4" s="61"/>
    </row>
    <row r="5" spans="1:11" ht="14.25" customHeight="1" x14ac:dyDescent="0.25">
      <c r="A5" s="60"/>
      <c r="B5" s="23"/>
      <c r="C5" s="23"/>
      <c r="D5" s="23"/>
      <c r="E5" s="23"/>
      <c r="F5" s="23"/>
      <c r="G5" s="23"/>
      <c r="H5" s="23"/>
      <c r="I5" s="126"/>
      <c r="J5" s="61"/>
    </row>
    <row r="6" spans="1:11" ht="18.75" x14ac:dyDescent="0.3">
      <c r="A6" s="2075" t="s">
        <v>36</v>
      </c>
      <c r="B6" s="2076"/>
      <c r="C6" s="2076"/>
      <c r="D6" s="2076"/>
      <c r="E6" s="2076"/>
      <c r="F6" s="2076"/>
      <c r="G6" s="2076"/>
      <c r="H6" s="2076"/>
      <c r="I6" s="2076"/>
      <c r="J6" s="2077"/>
    </row>
    <row r="7" spans="1:11" x14ac:dyDescent="0.25">
      <c r="A7" s="2061" t="s">
        <v>407</v>
      </c>
      <c r="B7" s="2062"/>
      <c r="C7" s="2062"/>
      <c r="D7" s="2062"/>
      <c r="E7" s="2062"/>
      <c r="F7" s="2062"/>
      <c r="G7" s="2062"/>
      <c r="H7" s="2062"/>
      <c r="I7" s="2062"/>
      <c r="J7" s="2063"/>
    </row>
    <row r="8" spans="1:11" x14ac:dyDescent="0.25">
      <c r="A8" s="2078" t="s">
        <v>456</v>
      </c>
      <c r="B8" s="2079"/>
      <c r="C8" s="2079"/>
      <c r="D8" s="2079"/>
      <c r="E8" s="2079"/>
      <c r="F8" s="2079"/>
      <c r="G8" s="2079"/>
      <c r="H8" s="2079"/>
      <c r="I8" s="2079"/>
      <c r="J8" s="2080"/>
    </row>
    <row r="9" spans="1:11" x14ac:dyDescent="0.25">
      <c r="A9" s="2078" t="s">
        <v>207</v>
      </c>
      <c r="B9" s="2079"/>
      <c r="C9" s="2079"/>
      <c r="D9" s="2079"/>
      <c r="E9" s="2079"/>
      <c r="F9" s="2079"/>
      <c r="G9" s="2079"/>
      <c r="H9" s="2079"/>
      <c r="I9" s="2079"/>
      <c r="J9" s="2080"/>
    </row>
    <row r="10" spans="1:11" ht="18.75" customHeight="1" x14ac:dyDescent="0.25">
      <c r="A10" s="62"/>
      <c r="B10" s="63"/>
      <c r="C10" s="63"/>
      <c r="D10" s="63"/>
      <c r="E10" s="63"/>
      <c r="F10" s="63"/>
      <c r="G10" s="63"/>
      <c r="H10" s="63"/>
      <c r="I10" s="127"/>
      <c r="J10" s="64"/>
    </row>
    <row r="11" spans="1:11" ht="18.75" customHeight="1" x14ac:dyDescent="0.25">
      <c r="A11" s="65"/>
      <c r="B11" s="564" t="s">
        <v>55</v>
      </c>
      <c r="C11" s="1742" t="s">
        <v>535</v>
      </c>
      <c r="D11" s="66"/>
      <c r="E11" s="1373"/>
      <c r="F11" s="1373"/>
      <c r="G11" s="1373"/>
      <c r="H11" s="67"/>
      <c r="I11" s="128"/>
      <c r="J11" s="61"/>
    </row>
    <row r="12" spans="1:11" ht="18.75" customHeight="1" x14ac:dyDescent="0.25">
      <c r="A12" s="65"/>
      <c r="B12" s="921" t="s">
        <v>20</v>
      </c>
      <c r="C12" s="1346">
        <v>202</v>
      </c>
      <c r="E12" s="921" t="s">
        <v>349</v>
      </c>
      <c r="F12" s="1346">
        <v>2</v>
      </c>
      <c r="G12" s="921" t="s">
        <v>26</v>
      </c>
      <c r="H12" s="1346">
        <v>1</v>
      </c>
      <c r="I12" s="921" t="s">
        <v>29</v>
      </c>
      <c r="J12" s="1287">
        <v>5</v>
      </c>
    </row>
    <row r="13" spans="1:11" ht="18.75" customHeight="1" x14ac:dyDescent="0.25">
      <c r="A13" s="65"/>
      <c r="B13" s="895" t="s">
        <v>56</v>
      </c>
      <c r="C13" s="907" t="s">
        <v>458</v>
      </c>
      <c r="D13" s="908"/>
      <c r="E13" s="2081" t="s">
        <v>457</v>
      </c>
      <c r="F13" s="2081"/>
      <c r="G13" s="2082" t="s">
        <v>57</v>
      </c>
      <c r="H13" s="2082"/>
      <c r="I13" s="911" t="s">
        <v>459</v>
      </c>
      <c r="J13" s="917"/>
      <c r="K13" s="11"/>
    </row>
    <row r="14" spans="1:11" ht="18.75" customHeight="1" x14ac:dyDescent="0.25">
      <c r="A14" s="65"/>
      <c r="B14" s="895" t="s">
        <v>58</v>
      </c>
      <c r="C14" s="1345" t="s">
        <v>460</v>
      </c>
      <c r="D14" s="68"/>
      <c r="E14" s="69"/>
      <c r="F14" s="894"/>
      <c r="G14" s="2060" t="s">
        <v>406</v>
      </c>
      <c r="H14" s="2060"/>
      <c r="I14" s="1344" t="s">
        <v>83</v>
      </c>
      <c r="J14" s="61"/>
      <c r="K14" s="11"/>
    </row>
    <row r="15" spans="1:11" ht="16.5" customHeight="1" x14ac:dyDescent="0.25">
      <c r="A15" s="65"/>
      <c r="B15" s="909" t="s">
        <v>508</v>
      </c>
      <c r="C15" s="904"/>
      <c r="D15" s="904"/>
      <c r="E15" s="905"/>
      <c r="F15" s="910" t="s">
        <v>365</v>
      </c>
      <c r="G15" s="70"/>
      <c r="H15" s="71"/>
      <c r="I15" s="906"/>
      <c r="J15" s="61"/>
    </row>
    <row r="16" spans="1:11" ht="16.5" thickBot="1" x14ac:dyDescent="0.3">
      <c r="A16" s="65"/>
      <c r="B16" s="11"/>
      <c r="C16" s="11"/>
      <c r="D16" s="11"/>
      <c r="E16" s="11"/>
      <c r="F16" s="11"/>
      <c r="G16" s="895"/>
      <c r="H16" s="898"/>
      <c r="I16" s="126"/>
      <c r="J16" s="61"/>
    </row>
    <row r="17" spans="1:10" ht="16.5" thickTop="1" x14ac:dyDescent="0.25">
      <c r="A17" s="72"/>
      <c r="B17" s="73"/>
      <c r="C17" s="73"/>
      <c r="D17" s="73"/>
      <c r="E17" s="73"/>
      <c r="F17" s="73"/>
      <c r="G17" s="73"/>
      <c r="H17" s="73"/>
      <c r="I17" s="129"/>
      <c r="J17" s="74"/>
    </row>
    <row r="18" spans="1:10" ht="12.95" customHeight="1" x14ac:dyDescent="0.25">
      <c r="A18" s="65"/>
      <c r="B18" s="11"/>
      <c r="C18" s="11"/>
      <c r="D18" s="11"/>
      <c r="E18" s="11"/>
      <c r="F18" s="11"/>
      <c r="G18" s="11"/>
      <c r="H18" s="11"/>
      <c r="I18" s="196" t="s">
        <v>59</v>
      </c>
      <c r="J18" s="61"/>
    </row>
    <row r="19" spans="1:10" ht="12.95" customHeight="1" x14ac:dyDescent="0.25">
      <c r="A19" s="65"/>
      <c r="B19" s="75" t="s">
        <v>33</v>
      </c>
      <c r="C19" s="75"/>
      <c r="D19" s="75"/>
      <c r="E19" s="75"/>
      <c r="F19" s="75"/>
      <c r="G19" s="2065"/>
      <c r="H19" s="2065"/>
      <c r="I19" s="130">
        <v>5206209.87</v>
      </c>
      <c r="J19" s="61"/>
    </row>
    <row r="20" spans="1:10" ht="12.95" customHeight="1" x14ac:dyDescent="0.25">
      <c r="A20" s="65"/>
      <c r="B20" s="11"/>
      <c r="C20" s="11"/>
      <c r="D20" s="11"/>
      <c r="E20" s="11"/>
      <c r="F20" s="11"/>
      <c r="G20" s="11"/>
      <c r="H20" s="11"/>
      <c r="I20" s="130"/>
      <c r="J20" s="61"/>
    </row>
    <row r="21" spans="1:10" ht="12.95" customHeight="1" x14ac:dyDescent="0.25">
      <c r="A21" s="65"/>
      <c r="B21" s="76" t="s">
        <v>60</v>
      </c>
      <c r="C21" s="76"/>
      <c r="D21" s="76"/>
      <c r="E21" s="76"/>
      <c r="F21" s="76"/>
      <c r="G21" s="11"/>
      <c r="H21" s="11"/>
      <c r="I21" s="130">
        <v>570000</v>
      </c>
      <c r="J21" s="61"/>
    </row>
    <row r="22" spans="1:10" ht="12.95" customHeight="1" x14ac:dyDescent="0.25">
      <c r="A22" s="65"/>
      <c r="B22" s="11" t="s">
        <v>311</v>
      </c>
      <c r="C22" s="11"/>
      <c r="D22" s="11"/>
      <c r="E22" s="11"/>
      <c r="F22" s="11"/>
      <c r="G22" s="2066"/>
      <c r="H22" s="2066"/>
      <c r="I22" s="130"/>
      <c r="J22" s="61"/>
    </row>
    <row r="23" spans="1:10" ht="12.95" customHeight="1" x14ac:dyDescent="0.25">
      <c r="A23" s="65"/>
      <c r="B23" s="11" t="s">
        <v>61</v>
      </c>
      <c r="C23" s="11"/>
      <c r="D23" s="11"/>
      <c r="E23" s="11"/>
      <c r="F23" s="11"/>
      <c r="G23" s="2065"/>
      <c r="H23" s="2065"/>
      <c r="I23" s="130"/>
      <c r="J23" s="61"/>
    </row>
    <row r="24" spans="1:10" ht="12.95" customHeight="1" x14ac:dyDescent="0.25">
      <c r="A24" s="65"/>
      <c r="B24" s="11"/>
      <c r="C24" s="11"/>
      <c r="D24" s="11"/>
      <c r="E24" s="11"/>
      <c r="F24" s="11"/>
      <c r="G24" s="896"/>
      <c r="H24" s="896"/>
      <c r="I24" s="130"/>
      <c r="J24" s="61"/>
    </row>
    <row r="25" spans="1:10" ht="12.95" customHeight="1" x14ac:dyDescent="0.25">
      <c r="A25" s="65"/>
      <c r="B25" s="75" t="s">
        <v>62</v>
      </c>
      <c r="C25" s="75"/>
      <c r="D25" s="75"/>
      <c r="E25" s="75"/>
      <c r="F25" s="75"/>
      <c r="G25" s="11"/>
      <c r="H25" s="11"/>
      <c r="I25" s="919">
        <f>SUM(I19:I23)</f>
        <v>5776209.8700000001</v>
      </c>
      <c r="J25" s="61"/>
    </row>
    <row r="26" spans="1:10" ht="12.95" customHeight="1" x14ac:dyDescent="0.25">
      <c r="A26" s="65"/>
      <c r="B26" s="11"/>
      <c r="C26" s="11"/>
      <c r="D26" s="11"/>
      <c r="E26" s="11"/>
      <c r="F26" s="11"/>
      <c r="G26" s="11"/>
      <c r="H26" s="11"/>
      <c r="I26" s="130"/>
      <c r="J26" s="61"/>
    </row>
    <row r="27" spans="1:10" ht="12.95" customHeight="1" x14ac:dyDescent="0.25">
      <c r="A27" s="65"/>
      <c r="B27" s="76" t="s">
        <v>63</v>
      </c>
      <c r="C27" s="76"/>
      <c r="D27" s="76"/>
      <c r="E27" s="76"/>
      <c r="F27" s="76"/>
      <c r="G27" s="11"/>
      <c r="H27" s="11"/>
      <c r="I27" s="130"/>
      <c r="J27" s="61"/>
    </row>
    <row r="28" spans="1:10" ht="12.95" customHeight="1" x14ac:dyDescent="0.25">
      <c r="A28" s="65"/>
      <c r="B28" s="11" t="s">
        <v>64</v>
      </c>
      <c r="C28" s="11"/>
      <c r="D28" s="11"/>
      <c r="E28" s="11"/>
      <c r="F28" s="11"/>
      <c r="G28" s="2065"/>
      <c r="H28" s="2065"/>
      <c r="I28" s="130">
        <v>1429458.97</v>
      </c>
      <c r="J28" s="61"/>
    </row>
    <row r="29" spans="1:10" ht="12.95" customHeight="1" x14ac:dyDescent="0.25">
      <c r="A29" s="65"/>
      <c r="B29" s="11" t="s">
        <v>65</v>
      </c>
      <c r="C29" s="11"/>
      <c r="D29" s="11"/>
      <c r="E29" s="11"/>
      <c r="F29" s="11"/>
      <c r="G29" s="2065"/>
      <c r="H29" s="2065"/>
      <c r="I29" s="130"/>
      <c r="J29" s="61"/>
    </row>
    <row r="30" spans="1:10" ht="14.25" customHeight="1" x14ac:dyDescent="0.25">
      <c r="A30" s="65"/>
      <c r="B30" s="11" t="s">
        <v>66</v>
      </c>
      <c r="C30" s="11"/>
      <c r="D30" s="11"/>
      <c r="E30" s="11"/>
      <c r="F30" s="11"/>
      <c r="G30" s="896"/>
      <c r="H30" s="896"/>
      <c r="I30" s="130">
        <v>2313.2600000000002</v>
      </c>
      <c r="J30" s="61"/>
    </row>
    <row r="31" spans="1:10" x14ac:dyDescent="0.25">
      <c r="A31" s="65"/>
      <c r="B31" s="11"/>
      <c r="C31" s="11"/>
      <c r="D31" s="11"/>
      <c r="E31" s="11"/>
      <c r="F31" s="11"/>
      <c r="G31" s="896"/>
      <c r="H31" s="896"/>
      <c r="I31" s="130"/>
      <c r="J31" s="61"/>
    </row>
    <row r="32" spans="1:10" ht="18" customHeight="1" thickBot="1" x14ac:dyDescent="0.3">
      <c r="A32" s="65"/>
      <c r="B32" s="75" t="s">
        <v>67</v>
      </c>
      <c r="C32" s="75"/>
      <c r="D32" s="75"/>
      <c r="E32" s="75"/>
      <c r="F32" s="75"/>
      <c r="G32" s="2065"/>
      <c r="H32" s="2065"/>
      <c r="I32" s="918">
        <f>SUM(I25-I28-I29-I30)</f>
        <v>4344437.6400000006</v>
      </c>
      <c r="J32" s="61"/>
    </row>
    <row r="33" spans="1:10" ht="14.25" customHeight="1" thickTop="1" x14ac:dyDescent="0.25">
      <c r="A33" s="65"/>
      <c r="B33" s="77"/>
      <c r="C33" s="77"/>
      <c r="D33" s="77"/>
      <c r="E33" s="77"/>
      <c r="F33" s="77"/>
      <c r="G33" s="77"/>
      <c r="H33" s="77"/>
      <c r="I33" s="131"/>
      <c r="J33" s="61"/>
    </row>
    <row r="34" spans="1:10" ht="12.95" customHeight="1" x14ac:dyDescent="0.25">
      <c r="A34" s="65"/>
      <c r="B34" s="11"/>
      <c r="C34" s="11"/>
      <c r="D34" s="11"/>
      <c r="E34" s="11"/>
      <c r="F34" s="11"/>
      <c r="G34" s="11"/>
      <c r="H34" s="11"/>
      <c r="I34" s="126"/>
      <c r="J34" s="61"/>
    </row>
    <row r="35" spans="1:10" ht="12.95" customHeight="1" x14ac:dyDescent="0.25">
      <c r="A35" s="65"/>
      <c r="B35" s="11"/>
      <c r="C35" s="11"/>
      <c r="D35" s="11"/>
      <c r="E35" s="11"/>
      <c r="F35" s="11"/>
      <c r="G35" s="11"/>
      <c r="H35" s="11"/>
      <c r="I35" s="196" t="s">
        <v>68</v>
      </c>
      <c r="J35" s="61"/>
    </row>
    <row r="36" spans="1:10" ht="12.95" customHeight="1" x14ac:dyDescent="0.25">
      <c r="A36" s="65"/>
      <c r="B36" s="75" t="s">
        <v>69</v>
      </c>
      <c r="C36" s="75"/>
      <c r="D36" s="75"/>
      <c r="E36" s="75"/>
      <c r="F36" s="75"/>
      <c r="G36" s="2065"/>
      <c r="H36" s="2065"/>
      <c r="I36" s="130">
        <v>4743467.9400000004</v>
      </c>
      <c r="J36" s="61"/>
    </row>
    <row r="37" spans="1:10" ht="12.95" customHeight="1" x14ac:dyDescent="0.25">
      <c r="A37" s="65"/>
      <c r="B37" s="75"/>
      <c r="C37" s="75"/>
      <c r="D37" s="75"/>
      <c r="E37" s="75"/>
      <c r="F37" s="75"/>
      <c r="G37" s="896"/>
      <c r="H37" s="896"/>
      <c r="I37" s="130"/>
      <c r="J37" s="61"/>
    </row>
    <row r="38" spans="1:10" ht="12.95" customHeight="1" x14ac:dyDescent="0.25">
      <c r="A38" s="65"/>
      <c r="B38" s="76" t="s">
        <v>60</v>
      </c>
      <c r="C38" s="76"/>
      <c r="D38" s="76"/>
      <c r="E38" s="76"/>
      <c r="F38" s="76"/>
      <c r="G38" s="11"/>
      <c r="H38" s="11"/>
      <c r="I38" s="132"/>
      <c r="J38" s="61"/>
    </row>
    <row r="39" spans="1:10" ht="12.95" customHeight="1" x14ac:dyDescent="0.25">
      <c r="A39" s="65"/>
      <c r="B39" s="11" t="s">
        <v>70</v>
      </c>
      <c r="C39" s="11"/>
      <c r="D39" s="11"/>
      <c r="E39" s="11"/>
      <c r="F39" s="11"/>
      <c r="G39" s="2065"/>
      <c r="H39" s="2065"/>
      <c r="I39" s="130"/>
      <c r="J39" s="61"/>
    </row>
    <row r="40" spans="1:10" ht="12.95" customHeight="1" x14ac:dyDescent="0.25">
      <c r="A40" s="65"/>
      <c r="B40" s="11"/>
      <c r="C40" s="11"/>
      <c r="D40" s="11"/>
      <c r="E40" s="11"/>
      <c r="F40" s="11"/>
      <c r="G40" s="896"/>
      <c r="H40" s="896"/>
      <c r="I40" s="130"/>
      <c r="J40" s="61"/>
    </row>
    <row r="41" spans="1:10" ht="12.95" customHeight="1" x14ac:dyDescent="0.25">
      <c r="A41" s="65"/>
      <c r="B41" s="75" t="s">
        <v>62</v>
      </c>
      <c r="C41" s="75"/>
      <c r="D41" s="75"/>
      <c r="E41" s="75"/>
      <c r="F41" s="75"/>
      <c r="G41" s="2071"/>
      <c r="H41" s="2071"/>
      <c r="I41" s="920">
        <f>SUM(I36:I40)</f>
        <v>4743467.9400000004</v>
      </c>
      <c r="J41" s="61"/>
    </row>
    <row r="42" spans="1:10" ht="12.95" customHeight="1" x14ac:dyDescent="0.25">
      <c r="A42" s="65"/>
      <c r="B42" s="11"/>
      <c r="C42" s="11"/>
      <c r="D42" s="11"/>
      <c r="E42" s="11"/>
      <c r="F42" s="11"/>
      <c r="G42" s="11"/>
      <c r="H42" s="11"/>
      <c r="I42" s="132"/>
      <c r="J42" s="61"/>
    </row>
    <row r="43" spans="1:10" ht="12.95" customHeight="1" x14ac:dyDescent="0.25">
      <c r="A43" s="65"/>
      <c r="B43" s="76" t="s">
        <v>63</v>
      </c>
      <c r="C43" s="76"/>
      <c r="D43" s="76"/>
      <c r="E43" s="76"/>
      <c r="F43" s="76"/>
      <c r="G43" s="11"/>
      <c r="H43" s="11"/>
      <c r="I43" s="130"/>
      <c r="J43" s="61"/>
    </row>
    <row r="44" spans="1:10" ht="14.25" customHeight="1" x14ac:dyDescent="0.25">
      <c r="A44" s="65"/>
      <c r="B44" s="11" t="s">
        <v>71</v>
      </c>
      <c r="C44" s="11"/>
      <c r="D44" s="11"/>
      <c r="E44" s="11"/>
      <c r="F44" s="11"/>
      <c r="G44" s="2071"/>
      <c r="H44" s="2071"/>
      <c r="I44" s="130">
        <v>399030.3</v>
      </c>
      <c r="J44" s="61"/>
    </row>
    <row r="45" spans="1:10" ht="14.1" customHeight="1" x14ac:dyDescent="0.25">
      <c r="A45" s="65"/>
      <c r="B45" s="11"/>
      <c r="C45" s="11"/>
      <c r="D45" s="11"/>
      <c r="E45" s="11"/>
      <c r="F45" s="11"/>
      <c r="G45" s="897"/>
      <c r="H45" s="897"/>
      <c r="I45" s="130"/>
      <c r="J45" s="61"/>
    </row>
    <row r="46" spans="1:10" ht="16.5" thickBot="1" x14ac:dyDescent="0.3">
      <c r="A46" s="65"/>
      <c r="B46" s="75" t="s">
        <v>67</v>
      </c>
      <c r="C46" s="75"/>
      <c r="D46" s="75"/>
      <c r="E46" s="75"/>
      <c r="F46" s="75"/>
      <c r="G46" s="11"/>
      <c r="H46" s="11"/>
      <c r="I46" s="918">
        <f>SUM(I41-I44)</f>
        <v>4344437.6400000006</v>
      </c>
      <c r="J46" s="61"/>
    </row>
    <row r="47" spans="1:10" s="980" customFormat="1" ht="18" customHeight="1" thickTop="1" x14ac:dyDescent="0.25">
      <c r="A47" s="72"/>
      <c r="B47" s="78"/>
      <c r="C47" s="78"/>
      <c r="D47" s="78"/>
      <c r="E47" s="78"/>
      <c r="F47" s="78"/>
      <c r="G47" s="73"/>
      <c r="H47" s="73"/>
      <c r="I47" s="2072" t="s">
        <v>72</v>
      </c>
      <c r="J47" s="2073"/>
    </row>
    <row r="48" spans="1:10" s="53" customFormat="1" ht="15" x14ac:dyDescent="0.25">
      <c r="A48" s="976"/>
      <c r="B48" s="2068" t="s">
        <v>556</v>
      </c>
      <c r="C48" s="2068"/>
      <c r="D48" s="977"/>
      <c r="E48" s="2074" t="s">
        <v>521</v>
      </c>
      <c r="F48" s="2074"/>
      <c r="G48" s="978"/>
      <c r="H48" s="2070" t="s">
        <v>499</v>
      </c>
      <c r="I48" s="2070"/>
      <c r="J48" s="979"/>
    </row>
    <row r="49" spans="1:12" s="53" customFormat="1" ht="13.5" customHeight="1" x14ac:dyDescent="0.25">
      <c r="A49" s="461"/>
      <c r="B49" s="2067" t="str">
        <f>'Datos Generales'!B15</f>
        <v>Preparado por</v>
      </c>
      <c r="C49" s="2067"/>
      <c r="D49" s="974"/>
      <c r="E49" s="2069" t="str">
        <f>'Datos Generales'!C15</f>
        <v>Revisado por</v>
      </c>
      <c r="F49" s="2069"/>
      <c r="G49" s="974"/>
      <c r="H49" s="2069" t="str">
        <f>'Datos Generales'!D15</f>
        <v>Autorizado por</v>
      </c>
      <c r="I49" s="2069"/>
      <c r="J49" s="981"/>
    </row>
    <row r="50" spans="1:12" s="53" customFormat="1" ht="15" x14ac:dyDescent="0.25">
      <c r="A50" s="461"/>
      <c r="B50" s="982"/>
      <c r="C50" s="982"/>
      <c r="D50" s="974"/>
      <c r="E50" s="901"/>
      <c r="F50" s="901"/>
      <c r="G50" s="974"/>
      <c r="H50" s="901"/>
      <c r="I50" s="901"/>
      <c r="J50" s="981"/>
    </row>
    <row r="51" spans="1:12" s="53" customFormat="1" ht="15" x14ac:dyDescent="0.25">
      <c r="A51" s="461"/>
      <c r="B51" s="2068" t="s">
        <v>725</v>
      </c>
      <c r="C51" s="2068"/>
      <c r="D51" s="983"/>
      <c r="E51" s="2068" t="s">
        <v>522</v>
      </c>
      <c r="F51" s="2068"/>
      <c r="G51" s="364"/>
      <c r="H51" s="2068" t="s">
        <v>462</v>
      </c>
      <c r="I51" s="2068"/>
      <c r="J51" s="585"/>
    </row>
    <row r="52" spans="1:12" x14ac:dyDescent="0.25">
      <c r="A52" s="461"/>
      <c r="B52" s="2067" t="str">
        <f>'Datos Generales'!B16</f>
        <v>Puesto que ocupa</v>
      </c>
      <c r="C52" s="2067"/>
      <c r="D52" s="983"/>
      <c r="E52" s="2069" t="str">
        <f>'Datos Generales'!C16</f>
        <v>Puesto que ocupa</v>
      </c>
      <c r="F52" s="2069"/>
      <c r="G52" s="364"/>
      <c r="H52" s="2067" t="str">
        <f>'Datos Generales'!D16</f>
        <v>Puesto que ocupa</v>
      </c>
      <c r="I52" s="2067"/>
      <c r="J52" s="585"/>
    </row>
    <row r="53" spans="1:12" x14ac:dyDescent="0.25">
      <c r="A53" s="65"/>
      <c r="B53" s="1343"/>
      <c r="C53" s="893"/>
      <c r="D53" s="79"/>
      <c r="E53" s="341"/>
      <c r="F53" s="341"/>
      <c r="G53" s="11"/>
      <c r="H53" s="341"/>
      <c r="I53" s="341"/>
      <c r="J53" s="61"/>
    </row>
    <row r="54" spans="1:12" x14ac:dyDescent="0.25">
      <c r="A54" s="65"/>
      <c r="B54" s="2064">
        <v>44743</v>
      </c>
      <c r="C54" s="2064"/>
      <c r="D54" s="983"/>
      <c r="E54" s="2064">
        <v>44743</v>
      </c>
      <c r="F54" s="2064"/>
      <c r="G54" s="364"/>
      <c r="H54" s="2064">
        <v>44747</v>
      </c>
      <c r="I54" s="2064"/>
      <c r="J54" s="61"/>
    </row>
    <row r="55" spans="1:12" ht="13.5" customHeight="1" x14ac:dyDescent="0.25">
      <c r="A55" s="65"/>
      <c r="B55" s="2067" t="s">
        <v>373</v>
      </c>
      <c r="C55" s="2067"/>
      <c r="D55" s="983"/>
      <c r="E55" s="2069" t="s">
        <v>374</v>
      </c>
      <c r="F55" s="2069"/>
      <c r="G55" s="364"/>
      <c r="H55" s="2067" t="s">
        <v>388</v>
      </c>
      <c r="I55" s="2067"/>
      <c r="J55" s="61"/>
    </row>
    <row r="56" spans="1:12" ht="9.75" customHeight="1" x14ac:dyDescent="0.25">
      <c r="A56" s="65"/>
      <c r="B56" s="1019"/>
      <c r="C56" s="1019"/>
      <c r="D56" s="983"/>
      <c r="E56" s="1020"/>
      <c r="F56" s="1020"/>
      <c r="G56" s="364"/>
      <c r="H56" s="1019"/>
      <c r="I56" s="1019"/>
      <c r="J56" s="61"/>
    </row>
    <row r="57" spans="1:12" x14ac:dyDescent="0.25">
      <c r="A57" s="80"/>
      <c r="B57" s="81"/>
      <c r="C57" s="81"/>
      <c r="D57" s="81"/>
      <c r="E57" s="899"/>
      <c r="F57" s="899"/>
      <c r="G57" s="67"/>
      <c r="H57" s="963"/>
      <c r="I57" s="67"/>
      <c r="J57" s="912" t="s">
        <v>13</v>
      </c>
    </row>
    <row r="58" spans="1:12" x14ac:dyDescent="0.25">
      <c r="A58" s="11"/>
      <c r="B58" s="79"/>
      <c r="C58" s="79"/>
      <c r="D58" s="79"/>
      <c r="E58" s="896"/>
      <c r="G58" s="79"/>
      <c r="H58" s="896"/>
      <c r="I58" s="133"/>
      <c r="J58" s="896"/>
      <c r="K58" s="356"/>
      <c r="L58" s="356"/>
    </row>
    <row r="59" spans="1:12" x14ac:dyDescent="0.25">
      <c r="A59" s="11"/>
      <c r="B59" s="75"/>
      <c r="C59" s="75"/>
      <c r="D59" s="75"/>
      <c r="E59" s="75"/>
      <c r="F59" s="75"/>
      <c r="G59" s="356"/>
      <c r="H59" s="356"/>
      <c r="I59" s="356"/>
      <c r="J59" s="356"/>
      <c r="K59" s="356"/>
      <c r="L59" s="356"/>
    </row>
    <row r="60" spans="1:12" x14ac:dyDescent="0.25">
      <c r="A60" s="11"/>
      <c r="B60" s="11"/>
      <c r="C60" s="11"/>
      <c r="D60" s="11"/>
      <c r="E60" s="11"/>
      <c r="F60" s="11"/>
      <c r="G60" s="356"/>
      <c r="H60" s="356"/>
      <c r="I60" s="356"/>
      <c r="J60" s="356"/>
      <c r="K60" s="356"/>
      <c r="L60" s="356"/>
    </row>
    <row r="61" spans="1:12" x14ac:dyDescent="0.25">
      <c r="G61" s="356"/>
      <c r="H61" s="356"/>
      <c r="I61" s="356"/>
      <c r="J61" s="356"/>
      <c r="K61" s="356"/>
      <c r="L61" s="356"/>
    </row>
    <row r="62" spans="1:12" x14ac:dyDescent="0.25">
      <c r="G62" s="356"/>
      <c r="H62" s="356"/>
      <c r="I62" s="356"/>
      <c r="J62" s="356"/>
      <c r="K62" s="356"/>
      <c r="L62" s="356"/>
    </row>
    <row r="63" spans="1:12" x14ac:dyDescent="0.25">
      <c r="G63" s="356"/>
      <c r="H63" s="356"/>
      <c r="I63" s="356"/>
      <c r="J63" s="356"/>
      <c r="K63" s="356"/>
      <c r="L63" s="356"/>
    </row>
    <row r="64" spans="1:12" x14ac:dyDescent="0.25">
      <c r="G64" s="356"/>
      <c r="H64" s="356"/>
      <c r="I64" s="356"/>
      <c r="J64" s="356"/>
      <c r="K64" s="356"/>
      <c r="L64" s="356"/>
    </row>
    <row r="65" spans="7:10" x14ac:dyDescent="0.25">
      <c r="G65" s="356"/>
      <c r="H65" s="356"/>
      <c r="I65" s="356"/>
      <c r="J65" s="356"/>
    </row>
  </sheetData>
  <protectedRanges>
    <protectedRange sqref="H14:H15" name="Rango1"/>
    <protectedRange sqref="F48 H48 B48" name="Rango1_2_1"/>
  </protectedRanges>
  <mergeCells count="36">
    <mergeCell ref="A6:J6"/>
    <mergeCell ref="A8:J8"/>
    <mergeCell ref="E13:F13"/>
    <mergeCell ref="G13:H13"/>
    <mergeCell ref="A9:J9"/>
    <mergeCell ref="B55:C55"/>
    <mergeCell ref="E55:F55"/>
    <mergeCell ref="H55:I55"/>
    <mergeCell ref="G32:H32"/>
    <mergeCell ref="H48:I48"/>
    <mergeCell ref="G36:H36"/>
    <mergeCell ref="G39:H39"/>
    <mergeCell ref="G41:H41"/>
    <mergeCell ref="G44:H44"/>
    <mergeCell ref="I47:J47"/>
    <mergeCell ref="B49:C49"/>
    <mergeCell ref="H49:I49"/>
    <mergeCell ref="E49:F49"/>
    <mergeCell ref="E48:F48"/>
    <mergeCell ref="B48:C48"/>
    <mergeCell ref="B51:C51"/>
    <mergeCell ref="G14:H14"/>
    <mergeCell ref="A7:J7"/>
    <mergeCell ref="B54:C54"/>
    <mergeCell ref="E54:F54"/>
    <mergeCell ref="H54:I54"/>
    <mergeCell ref="G19:H19"/>
    <mergeCell ref="G22:H22"/>
    <mergeCell ref="G23:H23"/>
    <mergeCell ref="G28:H28"/>
    <mergeCell ref="G29:H29"/>
    <mergeCell ref="B52:C52"/>
    <mergeCell ref="E51:F51"/>
    <mergeCell ref="H51:I51"/>
    <mergeCell ref="E52:F52"/>
    <mergeCell ref="H52:I52"/>
  </mergeCells>
  <printOptions horizontalCentered="1"/>
  <pageMargins left="0.2" right="0" top="0.26" bottom="0.19685039370078741" header="0.11811023622047245" footer="0.11811023622047245"/>
  <pageSetup scale="95" orientation="portrait" r:id="rId1"/>
  <headerFooter>
    <oddFooter>&amp;R&amp;P/&amp;N  &amp;D  &amp;T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showGridLines="0" topLeftCell="A13" zoomScale="73" zoomScaleNormal="73" zoomScaleSheetLayoutView="75" workbookViewId="0">
      <selection activeCell="G37" sqref="G37"/>
    </sheetView>
  </sheetViews>
  <sheetFormatPr baseColWidth="10" defaultRowHeight="15" x14ac:dyDescent="0.25"/>
  <cols>
    <col min="1" max="1" width="2.85546875" customWidth="1"/>
    <col min="2" max="2" width="8.7109375" customWidth="1"/>
    <col min="3" max="3" width="9.5703125" customWidth="1"/>
    <col min="4" max="5" width="9.7109375" customWidth="1"/>
    <col min="8" max="8" width="9.28515625" customWidth="1"/>
    <col min="12" max="12" width="13.28515625" customWidth="1"/>
    <col min="14" max="14" width="9.85546875" customWidth="1"/>
    <col min="15" max="15" width="8.28515625" customWidth="1"/>
    <col min="16" max="16" width="11.140625" customWidth="1"/>
    <col min="18" max="18" width="19.28515625" customWidth="1"/>
    <col min="19" max="19" width="11.5703125" customWidth="1"/>
    <col min="20" max="20" width="14" customWidth="1"/>
    <col min="21" max="21" width="12" customWidth="1"/>
    <col min="22" max="22" width="14.85546875" customWidth="1"/>
    <col min="23" max="23" width="8" customWidth="1"/>
  </cols>
  <sheetData>
    <row r="1" spans="1:24" x14ac:dyDescent="0.25">
      <c r="A1" s="1520"/>
      <c r="B1" s="1522"/>
      <c r="C1" s="1522"/>
      <c r="D1" s="1522"/>
      <c r="E1" s="1522"/>
      <c r="F1" s="1577"/>
      <c r="G1" s="1577"/>
      <c r="H1" s="1522"/>
      <c r="I1" s="1522"/>
      <c r="J1" s="1521"/>
      <c r="K1" s="1522"/>
      <c r="L1" s="1522"/>
      <c r="M1" s="1522"/>
      <c r="N1" s="1522"/>
      <c r="O1" s="1522"/>
      <c r="P1" s="1522"/>
      <c r="Q1" s="1521"/>
      <c r="R1" s="1521"/>
      <c r="S1" s="1521"/>
      <c r="T1" s="1521"/>
      <c r="U1" s="1521"/>
      <c r="V1" s="1521"/>
      <c r="W1" s="1524"/>
      <c r="X1" s="1102"/>
    </row>
    <row r="2" spans="1:24" x14ac:dyDescent="0.25">
      <c r="A2" s="1525"/>
      <c r="B2" s="1101"/>
      <c r="C2" s="1101"/>
      <c r="D2" s="1101"/>
      <c r="E2" s="1101"/>
      <c r="F2" s="1129"/>
      <c r="G2" s="1129"/>
      <c r="H2" s="1101"/>
      <c r="I2" s="1101"/>
      <c r="J2" s="1519"/>
      <c r="K2" s="1101"/>
      <c r="L2" s="1101"/>
      <c r="M2" s="1101"/>
      <c r="N2" s="1101"/>
      <c r="O2" s="1101"/>
      <c r="P2" s="1101"/>
      <c r="Q2" s="1519"/>
      <c r="R2" s="1519"/>
      <c r="S2" s="1519"/>
      <c r="T2" s="1519"/>
      <c r="U2" s="1519"/>
      <c r="V2" s="1519"/>
      <c r="W2" s="1526"/>
      <c r="X2" s="1102"/>
    </row>
    <row r="3" spans="1:24" ht="20.25" x14ac:dyDescent="0.3">
      <c r="A3" s="1528"/>
      <c r="B3" s="1497"/>
      <c r="C3" s="1497"/>
      <c r="D3" s="1497"/>
      <c r="E3" s="1497"/>
      <c r="F3" s="1578"/>
      <c r="G3" s="1578"/>
      <c r="H3" s="1497"/>
      <c r="I3" s="1497"/>
      <c r="J3" s="1529"/>
      <c r="K3" s="1497"/>
      <c r="L3" s="1497"/>
      <c r="M3" s="1497"/>
      <c r="N3" s="1497"/>
      <c r="O3" s="1497"/>
      <c r="P3" s="1497"/>
      <c r="Q3" s="1529"/>
      <c r="R3" s="1529"/>
      <c r="S3" s="1529"/>
      <c r="T3" s="1529"/>
      <c r="U3" s="1529"/>
      <c r="V3" s="1579"/>
      <c r="W3" s="1530"/>
      <c r="X3" s="1527"/>
    </row>
    <row r="4" spans="1:24" ht="20.25" x14ac:dyDescent="0.3">
      <c r="A4" s="1528"/>
      <c r="B4" s="1497"/>
      <c r="C4" s="1497"/>
      <c r="D4" s="1497"/>
      <c r="E4" s="1497"/>
      <c r="F4" s="1578"/>
      <c r="G4" s="1578"/>
      <c r="H4" s="1497"/>
      <c r="I4" s="1497"/>
      <c r="J4" s="1529"/>
      <c r="K4" s="1497"/>
      <c r="L4" s="1497"/>
      <c r="M4" s="1497"/>
      <c r="N4" s="1497"/>
      <c r="O4" s="1497"/>
      <c r="P4" s="1497"/>
      <c r="Q4" s="1529"/>
      <c r="R4" s="1529"/>
      <c r="S4" s="1529"/>
      <c r="T4" s="1529"/>
      <c r="U4" s="1529"/>
      <c r="V4" s="1579"/>
      <c r="W4" s="1530"/>
      <c r="X4" s="1527"/>
    </row>
    <row r="5" spans="1:24" ht="20.25" x14ac:dyDescent="0.3">
      <c r="A5" s="1528"/>
      <c r="B5" s="2449" t="s">
        <v>36</v>
      </c>
      <c r="C5" s="2449"/>
      <c r="D5" s="2449"/>
      <c r="E5" s="2449"/>
      <c r="F5" s="2449"/>
      <c r="G5" s="2449"/>
      <c r="H5" s="2449"/>
      <c r="I5" s="2449"/>
      <c r="J5" s="2449"/>
      <c r="K5" s="2449"/>
      <c r="L5" s="2449"/>
      <c r="M5" s="2449"/>
      <c r="N5" s="2449"/>
      <c r="O5" s="2449"/>
      <c r="P5" s="2449"/>
      <c r="Q5" s="2449"/>
      <c r="R5" s="2449"/>
      <c r="S5" s="2449"/>
      <c r="T5" s="2449"/>
      <c r="U5" s="2449"/>
      <c r="V5" s="2449"/>
      <c r="W5" s="1530"/>
      <c r="X5" s="1527"/>
    </row>
    <row r="6" spans="1:24" ht="20.25" x14ac:dyDescent="0.3">
      <c r="A6" s="1528"/>
      <c r="B6" s="2450" t="s">
        <v>323</v>
      </c>
      <c r="C6" s="2450"/>
      <c r="D6" s="2450"/>
      <c r="E6" s="2450"/>
      <c r="F6" s="2450"/>
      <c r="G6" s="2450"/>
      <c r="H6" s="2450"/>
      <c r="I6" s="2450"/>
      <c r="J6" s="2450"/>
      <c r="K6" s="2450"/>
      <c r="L6" s="2450"/>
      <c r="M6" s="2450"/>
      <c r="N6" s="2450"/>
      <c r="O6" s="2450"/>
      <c r="P6" s="2450"/>
      <c r="Q6" s="2450"/>
      <c r="R6" s="2450"/>
      <c r="S6" s="2450"/>
      <c r="T6" s="2450"/>
      <c r="U6" s="2450"/>
      <c r="V6" s="2450"/>
      <c r="W6" s="1530"/>
      <c r="X6" s="1527"/>
    </row>
    <row r="7" spans="1:24" ht="20.25" x14ac:dyDescent="0.3">
      <c r="A7" s="1528"/>
      <c r="B7" s="2490" t="s">
        <v>0</v>
      </c>
      <c r="C7" s="2490"/>
      <c r="D7" s="2490"/>
      <c r="E7" s="2490"/>
      <c r="F7" s="2490"/>
      <c r="G7" s="2490"/>
      <c r="H7" s="2490"/>
      <c r="I7" s="2490"/>
      <c r="J7" s="2490"/>
      <c r="K7" s="2490"/>
      <c r="L7" s="2490"/>
      <c r="M7" s="2490"/>
      <c r="N7" s="2490"/>
      <c r="O7" s="2490"/>
      <c r="P7" s="2490"/>
      <c r="Q7" s="2490"/>
      <c r="R7" s="2490"/>
      <c r="S7" s="2490"/>
      <c r="T7" s="2490"/>
      <c r="U7" s="2490"/>
      <c r="V7" s="2490"/>
      <c r="W7" s="1530"/>
      <c r="X7" s="1527"/>
    </row>
    <row r="8" spans="1:24" ht="20.25" x14ac:dyDescent="0.3">
      <c r="A8" s="1528"/>
      <c r="B8" s="1580"/>
      <c r="C8" s="1580"/>
      <c r="D8" s="1580"/>
      <c r="E8" s="1497"/>
      <c r="F8" s="1497"/>
      <c r="G8" s="1497"/>
      <c r="H8" s="1497"/>
      <c r="I8" s="1581"/>
      <c r="J8" s="1582"/>
      <c r="K8" s="1581"/>
      <c r="L8" s="1531"/>
      <c r="M8" s="1583"/>
      <c r="N8" s="1497"/>
      <c r="O8" s="1497"/>
      <c r="P8" s="1497"/>
      <c r="Q8" s="1529"/>
      <c r="R8" s="1529"/>
      <c r="S8" s="1529"/>
      <c r="T8" s="1529"/>
      <c r="U8" s="1529"/>
      <c r="V8" s="1529"/>
      <c r="W8" s="1530"/>
      <c r="X8" s="1527"/>
    </row>
    <row r="9" spans="1:24" ht="20.25" x14ac:dyDescent="0.3">
      <c r="A9" s="1528"/>
      <c r="B9" s="1580"/>
      <c r="C9" s="1527"/>
      <c r="D9" s="1527"/>
      <c r="E9" s="514"/>
      <c r="F9" s="16"/>
      <c r="G9" s="16"/>
      <c r="H9" s="16"/>
      <c r="I9" s="16"/>
      <c r="J9" s="515"/>
      <c r="K9" s="1423" t="s">
        <v>53</v>
      </c>
      <c r="L9" s="1584" t="s">
        <v>457</v>
      </c>
      <c r="M9" s="1527"/>
      <c r="N9" s="1527"/>
      <c r="O9" s="1417" t="s">
        <v>40</v>
      </c>
      <c r="P9" s="1585">
        <v>2</v>
      </c>
      <c r="Q9" s="1527"/>
      <c r="R9" s="160"/>
      <c r="S9" s="1529"/>
      <c r="T9" s="1529"/>
      <c r="U9" s="1529"/>
      <c r="V9" s="1529"/>
      <c r="W9" s="1530"/>
      <c r="X9" s="356"/>
    </row>
    <row r="10" spans="1:24" ht="20.25" x14ac:dyDescent="0.3">
      <c r="A10" s="1528"/>
      <c r="B10" s="1580"/>
      <c r="C10" s="1527"/>
      <c r="D10" s="1527"/>
      <c r="E10" s="511"/>
      <c r="F10" s="15"/>
      <c r="G10" s="15"/>
      <c r="H10" s="15"/>
      <c r="I10" s="1527"/>
      <c r="J10" s="1527"/>
      <c r="K10" s="1423" t="s">
        <v>322</v>
      </c>
      <c r="L10" s="1076">
        <v>44742</v>
      </c>
      <c r="M10" s="1527"/>
      <c r="N10" s="1527"/>
      <c r="O10" s="1417" t="s">
        <v>26</v>
      </c>
      <c r="P10" s="1585">
        <v>1</v>
      </c>
      <c r="Q10" s="1527"/>
      <c r="R10" s="160"/>
      <c r="S10" s="1529"/>
      <c r="T10" s="1529"/>
      <c r="U10" s="1529"/>
      <c r="V10" s="1529"/>
      <c r="W10" s="1530"/>
      <c r="X10" s="356"/>
    </row>
    <row r="11" spans="1:24" ht="20.25" x14ac:dyDescent="0.3">
      <c r="A11" s="1528"/>
      <c r="B11" s="1580"/>
      <c r="C11" s="1527"/>
      <c r="D11" s="1527"/>
      <c r="E11" s="517"/>
      <c r="F11" s="517"/>
      <c r="G11" s="16"/>
      <c r="H11" s="16"/>
      <c r="I11" s="16"/>
      <c r="J11" s="515"/>
      <c r="K11" s="1423" t="s">
        <v>20</v>
      </c>
      <c r="L11" s="1586">
        <v>202</v>
      </c>
      <c r="M11" s="1527"/>
      <c r="N11" s="1527"/>
      <c r="O11" s="1417" t="s">
        <v>29</v>
      </c>
      <c r="P11" s="1585">
        <v>5</v>
      </c>
      <c r="Q11" s="1527"/>
      <c r="R11" s="160"/>
      <c r="S11" s="1529"/>
      <c r="T11" s="1529"/>
      <c r="U11" s="1529"/>
      <c r="V11" s="1529"/>
      <c r="W11" s="1530"/>
      <c r="X11" s="356"/>
    </row>
    <row r="12" spans="1:24" ht="15.75" thickBot="1" x14ac:dyDescent="0.3">
      <c r="A12" s="1525"/>
      <c r="B12" s="1129"/>
      <c r="C12" s="1129"/>
      <c r="D12" s="1129"/>
      <c r="E12" s="1129"/>
      <c r="F12" s="1129"/>
      <c r="G12" s="1129"/>
      <c r="H12" s="1129"/>
      <c r="I12" s="1129"/>
      <c r="J12" s="1519"/>
      <c r="K12" s="1129"/>
      <c r="L12" s="1129"/>
      <c r="M12" s="1129"/>
      <c r="N12" s="1129"/>
      <c r="O12" s="1129"/>
      <c r="P12" s="1129"/>
      <c r="Q12" s="1519"/>
      <c r="R12" s="1519"/>
      <c r="S12" s="1519"/>
      <c r="T12" s="1519"/>
      <c r="U12" s="1519"/>
      <c r="V12" s="1587" t="s">
        <v>13</v>
      </c>
      <c r="W12" s="434"/>
      <c r="X12" s="356"/>
    </row>
    <row r="13" spans="1:24" ht="15.75" x14ac:dyDescent="0.25">
      <c r="A13" s="1525"/>
      <c r="B13" s="2491" t="s">
        <v>14</v>
      </c>
      <c r="C13" s="2492"/>
      <c r="D13" s="2492"/>
      <c r="E13" s="2492"/>
      <c r="F13" s="2492"/>
      <c r="G13" s="2492"/>
      <c r="H13" s="2492"/>
      <c r="I13" s="2493"/>
      <c r="J13" s="2491" t="s">
        <v>15</v>
      </c>
      <c r="K13" s="2492"/>
      <c r="L13" s="2492"/>
      <c r="M13" s="2492"/>
      <c r="N13" s="2492"/>
      <c r="O13" s="2493"/>
      <c r="P13" s="2494" t="s">
        <v>412</v>
      </c>
      <c r="Q13" s="2491" t="s">
        <v>16</v>
      </c>
      <c r="R13" s="2492"/>
      <c r="S13" s="2492"/>
      <c r="T13" s="2492"/>
      <c r="U13" s="2493"/>
      <c r="V13" s="2496" t="s">
        <v>115</v>
      </c>
      <c r="W13" s="434"/>
      <c r="X13" s="356"/>
    </row>
    <row r="14" spans="1:24" ht="48.75" customHeight="1" x14ac:dyDescent="0.25">
      <c r="A14" s="1588"/>
      <c r="B14" s="1589" t="s">
        <v>177</v>
      </c>
      <c r="C14" s="1590" t="s">
        <v>139</v>
      </c>
      <c r="D14" s="1590" t="s">
        <v>138</v>
      </c>
      <c r="E14" s="1590" t="s">
        <v>75</v>
      </c>
      <c r="F14" s="1590" t="s">
        <v>76</v>
      </c>
      <c r="G14" s="1590" t="s">
        <v>119</v>
      </c>
      <c r="H14" s="1590" t="s">
        <v>123</v>
      </c>
      <c r="I14" s="1591" t="s">
        <v>130</v>
      </c>
      <c r="J14" s="1592" t="s">
        <v>324</v>
      </c>
      <c r="K14" s="1590" t="s">
        <v>309</v>
      </c>
      <c r="L14" s="1590" t="s">
        <v>140</v>
      </c>
      <c r="M14" s="1590" t="s">
        <v>143</v>
      </c>
      <c r="N14" s="1590" t="s">
        <v>144</v>
      </c>
      <c r="O14" s="1593" t="s">
        <v>145</v>
      </c>
      <c r="P14" s="2495"/>
      <c r="Q14" s="1589" t="s">
        <v>146</v>
      </c>
      <c r="R14" s="1590" t="s">
        <v>147</v>
      </c>
      <c r="S14" s="1590" t="s">
        <v>148</v>
      </c>
      <c r="T14" s="1594" t="s">
        <v>325</v>
      </c>
      <c r="U14" s="1591" t="s">
        <v>370</v>
      </c>
      <c r="V14" s="2497"/>
      <c r="W14" s="434"/>
      <c r="X14" s="356"/>
    </row>
    <row r="15" spans="1:24" x14ac:dyDescent="0.25">
      <c r="A15" s="1543"/>
      <c r="B15" s="1595"/>
      <c r="C15" s="1596"/>
      <c r="D15" s="1597"/>
      <c r="E15" s="1596"/>
      <c r="F15" s="1597"/>
      <c r="G15" s="1597"/>
      <c r="H15" s="1596"/>
      <c r="I15" s="1598"/>
      <c r="J15" s="1599"/>
      <c r="K15" s="1600"/>
      <c r="L15" s="1600"/>
      <c r="M15" s="1600"/>
      <c r="N15" s="1601"/>
      <c r="O15" s="1602"/>
      <c r="P15" s="1603"/>
      <c r="Q15" s="1599"/>
      <c r="R15" s="1604"/>
      <c r="S15" s="1604"/>
      <c r="T15" s="1605"/>
      <c r="U15" s="1606"/>
      <c r="V15" s="1607"/>
      <c r="W15" s="434"/>
      <c r="X15" s="356"/>
    </row>
    <row r="16" spans="1:24" x14ac:dyDescent="0.25">
      <c r="A16" s="1543"/>
      <c r="B16" s="1608"/>
      <c r="C16" s="1609"/>
      <c r="D16" s="1610"/>
      <c r="E16" s="1609"/>
      <c r="F16" s="1610"/>
      <c r="G16" s="1610"/>
      <c r="H16" s="1609"/>
      <c r="I16" s="1611"/>
      <c r="J16" s="1612"/>
      <c r="K16" s="1613"/>
      <c r="L16" s="1613"/>
      <c r="M16" s="1613"/>
      <c r="N16" s="1614"/>
      <c r="O16" s="1615"/>
      <c r="P16" s="1616"/>
      <c r="Q16" s="1612"/>
      <c r="R16" s="1550"/>
      <c r="S16" s="1550"/>
      <c r="T16" s="1617"/>
      <c r="U16" s="1618"/>
      <c r="V16" s="1619"/>
      <c r="W16" s="1554"/>
      <c r="X16" s="1542"/>
    </row>
    <row r="17" spans="1:24" x14ac:dyDescent="0.25">
      <c r="A17" s="1543"/>
      <c r="B17" s="1608"/>
      <c r="C17" s="1609"/>
      <c r="D17" s="1610"/>
      <c r="E17" s="1609"/>
      <c r="F17" s="1610"/>
      <c r="G17" s="1610"/>
      <c r="H17" s="1609"/>
      <c r="I17" s="1611"/>
      <c r="J17" s="1612"/>
      <c r="K17" s="1613"/>
      <c r="L17" s="1613"/>
      <c r="M17" s="1613"/>
      <c r="N17" s="1614"/>
      <c r="O17" s="1615"/>
      <c r="P17" s="1616"/>
      <c r="Q17" s="1612"/>
      <c r="R17" s="1550"/>
      <c r="S17" s="1550"/>
      <c r="T17" s="1617"/>
      <c r="U17" s="1618"/>
      <c r="V17" s="1619"/>
      <c r="W17" s="1554"/>
      <c r="X17" s="1542"/>
    </row>
    <row r="18" spans="1:24" x14ac:dyDescent="0.25">
      <c r="A18" s="1543"/>
      <c r="B18" s="1608"/>
      <c r="C18" s="1609"/>
      <c r="D18" s="1610"/>
      <c r="E18" s="1609"/>
      <c r="F18" s="1610"/>
      <c r="G18" s="1610"/>
      <c r="H18" s="1609"/>
      <c r="I18" s="1611"/>
      <c r="J18" s="1612"/>
      <c r="K18" s="1613"/>
      <c r="L18" s="1613"/>
      <c r="M18" s="1613"/>
      <c r="N18" s="1614"/>
      <c r="O18" s="1615"/>
      <c r="P18" s="1616"/>
      <c r="Q18" s="1612"/>
      <c r="R18" s="1550"/>
      <c r="S18" s="1550"/>
      <c r="T18" s="1617"/>
      <c r="U18" s="1618"/>
      <c r="V18" s="1620"/>
      <c r="W18" s="1554"/>
      <c r="X18" s="1542"/>
    </row>
    <row r="19" spans="1:24" x14ac:dyDescent="0.25">
      <c r="A19" s="1543"/>
      <c r="B19" s="1608"/>
      <c r="C19" s="1609"/>
      <c r="D19" s="1610"/>
      <c r="E19" s="1609"/>
      <c r="F19" s="1610"/>
      <c r="G19" s="1610"/>
      <c r="H19" s="1609"/>
      <c r="I19" s="1611"/>
      <c r="J19" s="1612"/>
      <c r="K19" s="1613"/>
      <c r="L19" s="1613"/>
      <c r="M19" s="1613"/>
      <c r="N19" s="1614"/>
      <c r="O19" s="1615"/>
      <c r="P19" s="1616"/>
      <c r="Q19" s="1612"/>
      <c r="R19" s="1550"/>
      <c r="S19" s="1550"/>
      <c r="T19" s="1617"/>
      <c r="U19" s="1618"/>
      <c r="V19" s="1620"/>
      <c r="W19" s="1554"/>
      <c r="X19" s="1542"/>
    </row>
    <row r="20" spans="1:24" x14ac:dyDescent="0.25">
      <c r="A20" s="1543"/>
      <c r="B20" s="1608"/>
      <c r="C20" s="1609"/>
      <c r="D20" s="1610"/>
      <c r="E20" s="1609"/>
      <c r="F20" s="1610"/>
      <c r="G20" s="1610"/>
      <c r="H20" s="1609"/>
      <c r="I20" s="1611"/>
      <c r="J20" s="1612"/>
      <c r="K20" s="1613"/>
      <c r="L20" s="1613"/>
      <c r="M20" s="1613"/>
      <c r="N20" s="1614"/>
      <c r="O20" s="1615"/>
      <c r="P20" s="1616"/>
      <c r="Q20" s="1612"/>
      <c r="R20" s="1550"/>
      <c r="S20" s="1550"/>
      <c r="T20" s="1617"/>
      <c r="U20" s="1618"/>
      <c r="V20" s="1620"/>
      <c r="W20" s="1554"/>
      <c r="X20" s="1542"/>
    </row>
    <row r="21" spans="1:24" x14ac:dyDescent="0.25">
      <c r="A21" s="1543"/>
      <c r="B21" s="1608"/>
      <c r="C21" s="1609"/>
      <c r="D21" s="1610"/>
      <c r="E21" s="1609"/>
      <c r="F21" s="1610"/>
      <c r="G21" s="1610"/>
      <c r="H21" s="1609"/>
      <c r="I21" s="1611"/>
      <c r="J21" s="1612"/>
      <c r="K21" s="1613"/>
      <c r="L21" s="1621" t="s">
        <v>484</v>
      </c>
      <c r="M21" s="1613"/>
      <c r="N21" s="1614"/>
      <c r="O21" s="1615"/>
      <c r="P21" s="1616"/>
      <c r="Q21" s="1612"/>
      <c r="R21" s="1555" t="s">
        <v>455</v>
      </c>
      <c r="S21" s="1550"/>
      <c r="T21" s="1617"/>
      <c r="U21" s="1618"/>
      <c r="V21" s="1620"/>
      <c r="W21" s="1554"/>
      <c r="X21" s="1542"/>
    </row>
    <row r="22" spans="1:24" x14ac:dyDescent="0.25">
      <c r="A22" s="1543"/>
      <c r="B22" s="1608"/>
      <c r="C22" s="1609"/>
      <c r="D22" s="1610"/>
      <c r="E22" s="1609"/>
      <c r="F22" s="1610"/>
      <c r="G22" s="1610"/>
      <c r="H22" s="1609"/>
      <c r="I22" s="1622"/>
      <c r="J22" s="1623"/>
      <c r="K22" s="1613"/>
      <c r="L22" s="1613"/>
      <c r="M22" s="1613"/>
      <c r="N22" s="1614"/>
      <c r="O22" s="1624"/>
      <c r="P22" s="1625"/>
      <c r="Q22" s="1623"/>
      <c r="R22" s="1551"/>
      <c r="S22" s="1551"/>
      <c r="T22" s="1626"/>
      <c r="U22" s="1627"/>
      <c r="V22" s="1620"/>
      <c r="W22" s="1554"/>
      <c r="X22" s="1542"/>
    </row>
    <row r="23" spans="1:24" x14ac:dyDescent="0.25">
      <c r="A23" s="1543"/>
      <c r="B23" s="1608"/>
      <c r="C23" s="1609"/>
      <c r="D23" s="1610"/>
      <c r="E23" s="1609"/>
      <c r="F23" s="1610"/>
      <c r="G23" s="1610"/>
      <c r="H23" s="1609"/>
      <c r="I23" s="1622"/>
      <c r="J23" s="1623"/>
      <c r="K23" s="1613"/>
      <c r="L23" s="1613"/>
      <c r="M23" s="1613"/>
      <c r="N23" s="1614"/>
      <c r="O23" s="1624"/>
      <c r="P23" s="1625"/>
      <c r="Q23" s="1623"/>
      <c r="R23" s="1551"/>
      <c r="S23" s="1551"/>
      <c r="T23" s="1626"/>
      <c r="U23" s="1627"/>
      <c r="V23" s="1620"/>
      <c r="W23" s="1554"/>
      <c r="X23" s="1542"/>
    </row>
    <row r="24" spans="1:24" x14ac:dyDescent="0.25">
      <c r="A24" s="1543"/>
      <c r="B24" s="1628"/>
      <c r="C24" s="1629"/>
      <c r="D24" s="1610"/>
      <c r="E24" s="1629"/>
      <c r="F24" s="1630"/>
      <c r="G24" s="1630"/>
      <c r="H24" s="1629"/>
      <c r="I24" s="1611"/>
      <c r="J24" s="1612"/>
      <c r="K24" s="1613"/>
      <c r="L24" s="1613"/>
      <c r="M24" s="1613"/>
      <c r="N24" s="1614"/>
      <c r="O24" s="1615"/>
      <c r="P24" s="1616"/>
      <c r="Q24" s="1612"/>
      <c r="R24" s="1550"/>
      <c r="S24" s="1550"/>
      <c r="T24" s="1617"/>
      <c r="U24" s="1618"/>
      <c r="V24" s="1620"/>
      <c r="W24" s="1554"/>
      <c r="X24" s="1542"/>
    </row>
    <row r="25" spans="1:24" x14ac:dyDescent="0.25">
      <c r="A25" s="1543"/>
      <c r="B25" s="1628"/>
      <c r="C25" s="1629"/>
      <c r="D25" s="1610"/>
      <c r="E25" s="1629"/>
      <c r="F25" s="1630"/>
      <c r="G25" s="1630"/>
      <c r="H25" s="1629"/>
      <c r="I25" s="1611"/>
      <c r="J25" s="1612"/>
      <c r="K25" s="1613"/>
      <c r="L25" s="1613"/>
      <c r="M25" s="1613"/>
      <c r="N25" s="1614"/>
      <c r="O25" s="1615"/>
      <c r="P25" s="1616"/>
      <c r="Q25" s="1612"/>
      <c r="R25" s="1550"/>
      <c r="S25" s="1550"/>
      <c r="T25" s="1617"/>
      <c r="U25" s="1618"/>
      <c r="V25" s="1620"/>
      <c r="W25" s="1554"/>
      <c r="X25" s="1542"/>
    </row>
    <row r="26" spans="1:24" x14ac:dyDescent="0.25">
      <c r="A26" s="1543"/>
      <c r="B26" s="1628"/>
      <c r="C26" s="1629"/>
      <c r="D26" s="1610"/>
      <c r="E26" s="1629"/>
      <c r="F26" s="1630"/>
      <c r="G26" s="1630"/>
      <c r="H26" s="1629"/>
      <c r="I26" s="1611"/>
      <c r="J26" s="1612"/>
      <c r="K26" s="1613"/>
      <c r="L26" s="1613"/>
      <c r="M26" s="1613"/>
      <c r="N26" s="1614"/>
      <c r="O26" s="1615"/>
      <c r="P26" s="1616"/>
      <c r="Q26" s="1612"/>
      <c r="R26" s="1550"/>
      <c r="S26" s="1550"/>
      <c r="T26" s="1617"/>
      <c r="U26" s="1618"/>
      <c r="V26" s="1620"/>
      <c r="W26" s="1554"/>
      <c r="X26" s="1542"/>
    </row>
    <row r="27" spans="1:24" x14ac:dyDescent="0.25">
      <c r="A27" s="1543"/>
      <c r="B27" s="1628"/>
      <c r="C27" s="1629"/>
      <c r="D27" s="1610"/>
      <c r="E27" s="1629"/>
      <c r="F27" s="1630"/>
      <c r="G27" s="1630"/>
      <c r="H27" s="1629"/>
      <c r="I27" s="1611"/>
      <c r="J27" s="1612"/>
      <c r="K27" s="1613"/>
      <c r="L27" s="1613"/>
      <c r="M27" s="1613"/>
      <c r="N27" s="1614"/>
      <c r="O27" s="1615"/>
      <c r="P27" s="1616"/>
      <c r="Q27" s="1612"/>
      <c r="R27" s="1550"/>
      <c r="S27" s="1550"/>
      <c r="T27" s="1617"/>
      <c r="U27" s="1618"/>
      <c r="V27" s="1620"/>
      <c r="W27" s="1554"/>
      <c r="X27" s="1542"/>
    </row>
    <row r="28" spans="1:24" x14ac:dyDescent="0.25">
      <c r="A28" s="1543"/>
      <c r="B28" s="1628"/>
      <c r="C28" s="1629"/>
      <c r="D28" s="1610"/>
      <c r="E28" s="1629"/>
      <c r="F28" s="1630"/>
      <c r="G28" s="1630"/>
      <c r="H28" s="1629"/>
      <c r="I28" s="1611"/>
      <c r="J28" s="1612"/>
      <c r="K28" s="1613"/>
      <c r="L28" s="1613"/>
      <c r="M28" s="1613"/>
      <c r="N28" s="1614"/>
      <c r="O28" s="1615"/>
      <c r="P28" s="1616"/>
      <c r="Q28" s="1612"/>
      <c r="R28" s="1550"/>
      <c r="S28" s="1550"/>
      <c r="T28" s="1617"/>
      <c r="U28" s="1618"/>
      <c r="V28" s="1620"/>
      <c r="W28" s="1554"/>
      <c r="X28" s="1542"/>
    </row>
    <row r="29" spans="1:24" x14ac:dyDescent="0.25">
      <c r="A29" s="1543"/>
      <c r="B29" s="1628"/>
      <c r="C29" s="1629"/>
      <c r="D29" s="1610"/>
      <c r="E29" s="1629"/>
      <c r="F29" s="1630"/>
      <c r="G29" s="1630"/>
      <c r="H29" s="1629"/>
      <c r="I29" s="1611"/>
      <c r="J29" s="1612"/>
      <c r="K29" s="1613"/>
      <c r="L29" s="1613"/>
      <c r="M29" s="1613"/>
      <c r="N29" s="1614"/>
      <c r="O29" s="1615"/>
      <c r="P29" s="1616"/>
      <c r="Q29" s="1612"/>
      <c r="R29" s="1550"/>
      <c r="S29" s="1550"/>
      <c r="T29" s="1617"/>
      <c r="U29" s="1618"/>
      <c r="V29" s="1620"/>
      <c r="W29" s="1554"/>
      <c r="X29" s="1542"/>
    </row>
    <row r="30" spans="1:24" x14ac:dyDescent="0.25">
      <c r="A30" s="1559"/>
      <c r="B30" s="1628"/>
      <c r="C30" s="1629"/>
      <c r="D30" s="1610"/>
      <c r="E30" s="1629"/>
      <c r="F30" s="1630"/>
      <c r="G30" s="1630"/>
      <c r="H30" s="1629"/>
      <c r="I30" s="1611"/>
      <c r="J30" s="1612"/>
      <c r="K30" s="1613"/>
      <c r="L30" s="1613"/>
      <c r="M30" s="1613"/>
      <c r="N30" s="1614"/>
      <c r="O30" s="1615"/>
      <c r="P30" s="1616"/>
      <c r="Q30" s="1612"/>
      <c r="R30" s="1550"/>
      <c r="S30" s="1550"/>
      <c r="T30" s="1617"/>
      <c r="U30" s="1618"/>
      <c r="V30" s="1620"/>
      <c r="W30" s="1569"/>
      <c r="X30" s="1558"/>
    </row>
    <row r="31" spans="1:24" x14ac:dyDescent="0.25">
      <c r="A31" s="1559"/>
      <c r="B31" s="1628"/>
      <c r="C31" s="1629"/>
      <c r="D31" s="1610"/>
      <c r="E31" s="1629"/>
      <c r="F31" s="1630"/>
      <c r="G31" s="1630"/>
      <c r="H31" s="1629"/>
      <c r="I31" s="1611"/>
      <c r="J31" s="1612"/>
      <c r="K31" s="1613"/>
      <c r="L31" s="1613"/>
      <c r="M31" s="1613"/>
      <c r="N31" s="1614"/>
      <c r="O31" s="1615"/>
      <c r="P31" s="1616"/>
      <c r="Q31" s="1612"/>
      <c r="R31" s="1550"/>
      <c r="S31" s="1550"/>
      <c r="T31" s="1617"/>
      <c r="U31" s="1618"/>
      <c r="V31" s="1620"/>
      <c r="W31" s="1569"/>
      <c r="X31" s="1558"/>
    </row>
    <row r="32" spans="1:24" ht="15.75" thickBot="1" x14ac:dyDescent="0.3">
      <c r="A32" s="1559"/>
      <c r="B32" s="1631"/>
      <c r="C32" s="1632"/>
      <c r="D32" s="1633"/>
      <c r="E32" s="1632"/>
      <c r="F32" s="1633"/>
      <c r="G32" s="1633"/>
      <c r="H32" s="1634"/>
      <c r="I32" s="1635"/>
      <c r="J32" s="1636"/>
      <c r="K32" s="1637"/>
      <c r="L32" s="1637"/>
      <c r="M32" s="1637"/>
      <c r="N32" s="1638"/>
      <c r="O32" s="1639">
        <f>SUM(O15:O31)</f>
        <v>0</v>
      </c>
      <c r="P32" s="1640"/>
      <c r="Q32" s="1641"/>
      <c r="R32" s="1642"/>
      <c r="S32" s="1642"/>
      <c r="T32" s="1643"/>
      <c r="U32" s="1644"/>
      <c r="V32" s="1645"/>
      <c r="W32" s="1569"/>
      <c r="X32" s="1558"/>
    </row>
    <row r="33" spans="1:24" s="90" customFormat="1" x14ac:dyDescent="0.25">
      <c r="A33" s="1646"/>
      <c r="B33" s="1647"/>
      <c r="C33" s="1648"/>
      <c r="D33" s="1649"/>
      <c r="E33" s="1648"/>
      <c r="F33" s="1649"/>
      <c r="G33" s="1649"/>
      <c r="H33" s="1650"/>
      <c r="I33" s="1650"/>
      <c r="J33" s="1651"/>
      <c r="K33" s="1652"/>
      <c r="L33" s="1652"/>
      <c r="M33" s="1652"/>
      <c r="N33" s="1653"/>
      <c r="O33" s="1654"/>
      <c r="P33" s="1654"/>
      <c r="Q33" s="1651"/>
      <c r="R33" s="1651"/>
      <c r="S33" s="1651"/>
      <c r="T33" s="1651"/>
      <c r="U33" s="1651"/>
      <c r="V33" s="1655" t="s">
        <v>364</v>
      </c>
      <c r="W33" s="1656"/>
      <c r="X33" s="1657"/>
    </row>
    <row r="34" spans="1:24" x14ac:dyDescent="0.25">
      <c r="A34" s="1525"/>
      <c r="B34" s="1658" t="s">
        <v>674</v>
      </c>
      <c r="C34" s="1101"/>
      <c r="D34" s="1101"/>
      <c r="E34" s="1101"/>
      <c r="F34" s="1129"/>
      <c r="G34" s="1129"/>
      <c r="H34" s="1101"/>
      <c r="I34" s="1101"/>
      <c r="J34" s="1519"/>
      <c r="K34" s="1101"/>
      <c r="L34" s="1101"/>
      <c r="M34" s="1101"/>
      <c r="N34" s="1101"/>
      <c r="O34" s="1101"/>
      <c r="P34" s="1101"/>
      <c r="Q34" s="1519"/>
      <c r="R34" s="1519"/>
      <c r="S34" s="1519"/>
      <c r="T34" s="1519"/>
      <c r="U34" s="1519"/>
      <c r="W34" s="1526"/>
      <c r="X34" s="1102"/>
    </row>
    <row r="35" spans="1:24" x14ac:dyDescent="0.25">
      <c r="A35" s="1525"/>
      <c r="B35" s="1658"/>
      <c r="C35" s="1101"/>
      <c r="D35" s="1101"/>
      <c r="E35" s="1101"/>
      <c r="F35" s="1129"/>
      <c r="G35" s="1129"/>
      <c r="H35" s="1101"/>
      <c r="I35" s="1101"/>
      <c r="J35" s="1519"/>
      <c r="K35" s="1101"/>
      <c r="L35" s="1101"/>
      <c r="M35" s="1101"/>
      <c r="N35" s="1101"/>
      <c r="O35" s="1101"/>
      <c r="P35" s="1101"/>
      <c r="Q35" s="1519"/>
      <c r="R35" s="1519"/>
      <c r="S35" s="1519"/>
      <c r="T35" s="1519"/>
      <c r="U35" s="1519"/>
      <c r="V35" s="1659"/>
      <c r="W35" s="1526"/>
      <c r="X35" s="1102"/>
    </row>
    <row r="36" spans="1:24" x14ac:dyDescent="0.25">
      <c r="A36" s="1525"/>
      <c r="B36" s="1658"/>
      <c r="C36" s="1101"/>
      <c r="D36" s="1101"/>
      <c r="E36" s="1101"/>
      <c r="F36" s="1129"/>
      <c r="G36" s="1129"/>
      <c r="H36" s="1101"/>
      <c r="I36" s="1101"/>
      <c r="J36" s="1519"/>
      <c r="K36" s="1101"/>
      <c r="L36" s="1101"/>
      <c r="M36" s="1101"/>
      <c r="N36" s="1101"/>
      <c r="O36" s="1101"/>
      <c r="P36" s="1101"/>
      <c r="Q36" s="1519"/>
      <c r="R36" s="1519"/>
      <c r="S36" s="1519"/>
      <c r="T36" s="1519"/>
      <c r="U36" s="1519"/>
      <c r="V36" s="1659"/>
      <c r="W36" s="1526"/>
      <c r="X36" s="1102"/>
    </row>
    <row r="37" spans="1:24" x14ac:dyDescent="0.25">
      <c r="A37" s="1525"/>
      <c r="B37" s="1658"/>
      <c r="C37" s="1101"/>
      <c r="D37" s="1101"/>
      <c r="E37" s="1101"/>
      <c r="F37" s="1129"/>
      <c r="G37" s="1129"/>
      <c r="H37" s="1101"/>
      <c r="I37" s="1101"/>
      <c r="J37" s="1519"/>
      <c r="K37" s="1101"/>
      <c r="L37" s="1101"/>
      <c r="M37" s="1101"/>
      <c r="N37" s="1101"/>
      <c r="O37" s="1101"/>
      <c r="P37" s="1101"/>
      <c r="Q37" s="1519"/>
      <c r="R37" s="1519"/>
      <c r="S37" s="1519"/>
      <c r="T37" s="1519"/>
      <c r="U37" s="1519"/>
      <c r="V37" s="1659"/>
      <c r="W37" s="1526"/>
      <c r="X37" s="1102"/>
    </row>
    <row r="38" spans="1:24" x14ac:dyDescent="0.25">
      <c r="A38" s="1525"/>
      <c r="B38" s="1525"/>
      <c r="C38" s="1101"/>
      <c r="D38" s="1101"/>
      <c r="E38" s="1101"/>
      <c r="F38" s="1129"/>
      <c r="G38" s="1129"/>
      <c r="H38" s="1101"/>
      <c r="I38" s="1101"/>
      <c r="J38" s="1519"/>
      <c r="K38" s="1101"/>
      <c r="L38" s="1101"/>
      <c r="M38" s="1101"/>
      <c r="N38" s="1101"/>
      <c r="O38" s="1101"/>
      <c r="P38" s="1101"/>
      <c r="Q38" s="1519"/>
      <c r="R38" s="1519"/>
      <c r="S38" s="1519"/>
      <c r="T38" s="1519"/>
      <c r="U38" s="1519"/>
      <c r="V38" s="1519"/>
      <c r="W38" s="1526"/>
      <c r="X38" s="1102"/>
    </row>
    <row r="39" spans="1:24" x14ac:dyDescent="0.25">
      <c r="A39" s="449"/>
      <c r="B39" s="1571" t="s">
        <v>723</v>
      </c>
      <c r="C39" s="1572"/>
      <c r="D39" s="1572"/>
      <c r="E39" s="1572"/>
      <c r="F39" s="1572"/>
      <c r="G39" s="340"/>
      <c r="H39" s="2115" t="s">
        <v>668</v>
      </c>
      <c r="I39" s="2115"/>
      <c r="J39" s="2115"/>
      <c r="K39" s="2115"/>
      <c r="L39" s="340"/>
      <c r="M39" s="907" t="s">
        <v>676</v>
      </c>
      <c r="N39" s="907"/>
      <c r="O39" s="907"/>
      <c r="P39" s="1660"/>
      <c r="Q39" s="1519"/>
      <c r="S39" s="485"/>
      <c r="W39" s="1526"/>
    </row>
    <row r="40" spans="1:24" x14ac:dyDescent="0.25">
      <c r="A40" s="486"/>
      <c r="B40" s="457" t="s">
        <v>670</v>
      </c>
      <c r="C40" s="2454" t="s">
        <v>7</v>
      </c>
      <c r="D40" s="2454"/>
      <c r="E40" s="2454"/>
      <c r="F40" s="2454"/>
      <c r="G40" s="983"/>
      <c r="H40" s="2489" t="s">
        <v>671</v>
      </c>
      <c r="I40" s="2489"/>
      <c r="J40" s="2489"/>
      <c r="K40" s="2489"/>
      <c r="L40" s="983"/>
      <c r="M40" s="2148" t="s">
        <v>372</v>
      </c>
      <c r="N40" s="2148"/>
      <c r="O40" s="2148"/>
      <c r="P40" s="2148"/>
      <c r="Q40" s="1519"/>
      <c r="S40" s="485"/>
      <c r="W40" s="1526"/>
    </row>
    <row r="41" spans="1:24" x14ac:dyDescent="0.25">
      <c r="A41" s="486"/>
      <c r="B41" s="973"/>
      <c r="C41" s="2115" t="s">
        <v>662</v>
      </c>
      <c r="D41" s="2115"/>
      <c r="E41" s="2115"/>
      <c r="F41" s="2115"/>
      <c r="G41" s="486"/>
      <c r="H41" s="2115" t="s">
        <v>663</v>
      </c>
      <c r="I41" s="2115"/>
      <c r="J41" s="2115"/>
      <c r="K41" s="2115"/>
      <c r="L41" s="340"/>
      <c r="M41" s="907" t="s">
        <v>675</v>
      </c>
      <c r="N41" s="907"/>
      <c r="O41" s="907"/>
      <c r="P41" s="1660"/>
      <c r="Q41" s="1519"/>
      <c r="S41" s="485"/>
      <c r="W41" s="1526"/>
    </row>
    <row r="42" spans="1:24" x14ac:dyDescent="0.25">
      <c r="A42" s="498"/>
      <c r="B42" s="527"/>
      <c r="C42" s="2455" t="s">
        <v>371</v>
      </c>
      <c r="D42" s="2455"/>
      <c r="E42" s="2455"/>
      <c r="F42" s="2455"/>
      <c r="G42" s="1573"/>
      <c r="H42" s="2455" t="s">
        <v>371</v>
      </c>
      <c r="I42" s="2455"/>
      <c r="J42" s="2455"/>
      <c r="K42" s="2455"/>
      <c r="L42" s="474"/>
      <c r="M42" s="487"/>
      <c r="N42" s="1573" t="s">
        <v>371</v>
      </c>
      <c r="O42" s="1573"/>
      <c r="P42" s="1101"/>
      <c r="Q42" s="1519"/>
      <c r="S42" s="487"/>
      <c r="W42" s="1526"/>
    </row>
    <row r="43" spans="1:24" x14ac:dyDescent="0.25">
      <c r="A43" s="498"/>
      <c r="B43" s="527"/>
      <c r="C43" s="2457" t="s">
        <v>665</v>
      </c>
      <c r="D43" s="2457"/>
      <c r="E43" s="2457"/>
      <c r="F43" s="2457"/>
      <c r="G43" s="1574"/>
      <c r="H43" s="2457" t="s">
        <v>666</v>
      </c>
      <c r="I43" s="2457"/>
      <c r="J43" s="2457"/>
      <c r="K43" s="2457"/>
      <c r="L43" s="1574"/>
      <c r="M43" s="2457" t="s">
        <v>666</v>
      </c>
      <c r="N43" s="2457"/>
      <c r="O43" s="2457"/>
      <c r="P43" s="2457"/>
      <c r="Q43" s="1519"/>
      <c r="S43" s="487"/>
      <c r="W43" s="1526"/>
    </row>
    <row r="44" spans="1:24" x14ac:dyDescent="0.25">
      <c r="A44" s="498"/>
      <c r="B44" s="527"/>
      <c r="C44" s="2485" t="s">
        <v>373</v>
      </c>
      <c r="D44" s="2485"/>
      <c r="E44" s="2485"/>
      <c r="F44" s="2485"/>
      <c r="G44" s="1573"/>
      <c r="H44" s="2456" t="s">
        <v>374</v>
      </c>
      <c r="I44" s="2456"/>
      <c r="J44" s="2456"/>
      <c r="K44" s="2456"/>
      <c r="L44" s="474"/>
      <c r="M44" s="2455" t="s">
        <v>388</v>
      </c>
      <c r="N44" s="2455"/>
      <c r="O44" s="2455"/>
      <c r="P44" s="2455"/>
      <c r="Q44" s="1519"/>
      <c r="S44" s="487"/>
      <c r="W44" s="1526"/>
    </row>
    <row r="45" spans="1:24" x14ac:dyDescent="0.25">
      <c r="A45" s="1102"/>
      <c r="B45" s="1525"/>
      <c r="C45" s="1102"/>
      <c r="D45" s="1102"/>
      <c r="E45" s="1102"/>
      <c r="F45" s="1207"/>
      <c r="G45" s="1207"/>
      <c r="H45" s="1102"/>
      <c r="I45" s="1102"/>
      <c r="J45" s="1518"/>
      <c r="K45" s="1102"/>
      <c r="L45" s="1102"/>
      <c r="M45" s="1102"/>
      <c r="N45" s="1102"/>
      <c r="O45" s="1102"/>
      <c r="P45" s="1101"/>
      <c r="Q45" s="1519"/>
      <c r="R45" s="1518"/>
      <c r="S45" s="1518"/>
      <c r="T45" s="1518"/>
      <c r="U45" s="1518"/>
      <c r="V45" s="1518"/>
      <c r="W45" s="1526"/>
      <c r="X45" s="1102"/>
    </row>
    <row r="46" spans="1:24" x14ac:dyDescent="0.25">
      <c r="A46" s="1102"/>
      <c r="B46" s="1525"/>
      <c r="C46" s="1102"/>
      <c r="D46" s="1102"/>
      <c r="E46" s="1102"/>
      <c r="F46" s="1207"/>
      <c r="G46" s="1207"/>
      <c r="H46" s="1102"/>
      <c r="I46" s="1102"/>
      <c r="J46" s="1518"/>
      <c r="K46" s="1102"/>
      <c r="L46" s="1102"/>
      <c r="M46" s="1102"/>
      <c r="N46" s="1102"/>
      <c r="O46" s="1102"/>
      <c r="P46" s="1102"/>
      <c r="Q46" s="1518"/>
      <c r="R46" s="1518"/>
      <c r="S46" s="1518"/>
      <c r="T46" s="1518"/>
      <c r="U46" s="1518"/>
      <c r="V46" s="1518"/>
      <c r="W46" s="1526"/>
      <c r="X46" s="1102"/>
    </row>
    <row r="47" spans="1:24" x14ac:dyDescent="0.25">
      <c r="A47" s="1102"/>
      <c r="B47" s="1575"/>
      <c r="C47" s="1660"/>
      <c r="D47" s="1660"/>
      <c r="E47" s="1660"/>
      <c r="F47" s="1205"/>
      <c r="G47" s="1205"/>
      <c r="H47" s="1660"/>
      <c r="I47" s="1660"/>
      <c r="J47" s="1576"/>
      <c r="K47" s="1660"/>
      <c r="L47" s="1660"/>
      <c r="M47" s="1660"/>
      <c r="N47" s="1660"/>
      <c r="O47" s="1660"/>
      <c r="P47" s="1660"/>
      <c r="Q47" s="1576"/>
      <c r="R47" s="1576"/>
      <c r="S47" s="1576"/>
      <c r="T47" s="1576"/>
      <c r="U47" s="1576"/>
      <c r="V47" s="1576"/>
      <c r="W47" s="1661"/>
      <c r="X47" s="1102"/>
    </row>
  </sheetData>
  <mergeCells count="22">
    <mergeCell ref="M43:P43"/>
    <mergeCell ref="C44:F44"/>
    <mergeCell ref="H44:K44"/>
    <mergeCell ref="M44:P44"/>
    <mergeCell ref="C41:F41"/>
    <mergeCell ref="H41:K41"/>
    <mergeCell ref="C42:F42"/>
    <mergeCell ref="H42:K42"/>
    <mergeCell ref="C43:F43"/>
    <mergeCell ref="H43:K43"/>
    <mergeCell ref="H39:K39"/>
    <mergeCell ref="C40:F40"/>
    <mergeCell ref="H40:K40"/>
    <mergeCell ref="B5:V5"/>
    <mergeCell ref="B6:V6"/>
    <mergeCell ref="B7:V7"/>
    <mergeCell ref="B13:I13"/>
    <mergeCell ref="J13:O13"/>
    <mergeCell ref="P13:P14"/>
    <mergeCell ref="Q13:U13"/>
    <mergeCell ref="V13:V14"/>
    <mergeCell ref="M40:P40"/>
  </mergeCells>
  <printOptions horizontalCentered="1"/>
  <pageMargins left="0" right="0" top="0.15748031496062992" bottom="0.19685039370078741" header="0.11811023622047245" footer="0.11811023622047245"/>
  <pageSetup paperSize="5" scale="70" orientation="landscape" r:id="rId1"/>
  <headerFooter>
    <oddFooter>&amp;R&amp;P/&amp;N  &amp;D  &amp;T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showGridLines="0" topLeftCell="A23" zoomScale="82" zoomScaleNormal="82" zoomScaleSheetLayoutView="75" workbookViewId="0">
      <selection activeCell="P30" sqref="P30"/>
    </sheetView>
  </sheetViews>
  <sheetFormatPr baseColWidth="10" defaultRowHeight="15" x14ac:dyDescent="0.25"/>
  <cols>
    <col min="1" max="1" width="1.85546875" customWidth="1"/>
    <col min="6" max="6" width="14.42578125" customWidth="1"/>
    <col min="15" max="15" width="14.85546875" customWidth="1"/>
  </cols>
  <sheetData>
    <row r="1" spans="1:24" x14ac:dyDescent="0.25">
      <c r="A1" s="578"/>
      <c r="B1" s="580"/>
      <c r="C1" s="580"/>
      <c r="D1" s="580"/>
      <c r="E1" s="1035"/>
      <c r="F1" s="1035"/>
      <c r="G1" s="580"/>
      <c r="H1" s="580"/>
      <c r="I1" s="580"/>
      <c r="J1" s="580"/>
      <c r="K1" s="580"/>
      <c r="L1" s="580"/>
      <c r="M1" s="580"/>
      <c r="N1" s="580"/>
      <c r="O1" s="580"/>
      <c r="P1" s="580"/>
      <c r="Q1" s="580"/>
      <c r="R1" s="580"/>
      <c r="S1" s="580"/>
      <c r="T1" s="580"/>
      <c r="U1" s="580"/>
      <c r="V1" s="580"/>
      <c r="W1" s="580"/>
      <c r="X1" s="582"/>
    </row>
    <row r="2" spans="1:24" ht="20.25" x14ac:dyDescent="0.3">
      <c r="A2" s="345"/>
      <c r="B2" s="556"/>
      <c r="C2" s="556"/>
      <c r="D2" s="556"/>
      <c r="E2" s="1407"/>
      <c r="F2" s="1407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1275"/>
    </row>
    <row r="3" spans="1:24" ht="20.25" x14ac:dyDescent="0.3">
      <c r="A3" s="521"/>
      <c r="B3" s="519"/>
      <c r="C3" s="519"/>
      <c r="D3" s="519"/>
      <c r="E3" s="522"/>
      <c r="F3" s="522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519"/>
      <c r="S3" s="519"/>
      <c r="T3" s="519"/>
      <c r="U3" s="519"/>
      <c r="V3" s="519"/>
      <c r="W3" s="4"/>
      <c r="X3" s="1275"/>
    </row>
    <row r="4" spans="1:24" ht="20.25" x14ac:dyDescent="0.3">
      <c r="A4" s="521"/>
      <c r="B4" s="519"/>
      <c r="C4" s="519"/>
      <c r="D4" s="519"/>
      <c r="E4" s="522"/>
      <c r="F4" s="522"/>
      <c r="G4" s="519"/>
      <c r="H4" s="519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19"/>
      <c r="W4" s="4"/>
      <c r="X4" s="1276"/>
    </row>
    <row r="5" spans="1:24" ht="20.25" x14ac:dyDescent="0.3">
      <c r="A5" s="521"/>
      <c r="B5" s="2502" t="s">
        <v>36</v>
      </c>
      <c r="C5" s="2502"/>
      <c r="D5" s="2502"/>
      <c r="E5" s="2502"/>
      <c r="F5" s="2502"/>
      <c r="G5" s="2502"/>
      <c r="H5" s="2502"/>
      <c r="I5" s="2502"/>
      <c r="J5" s="2502"/>
      <c r="K5" s="2502"/>
      <c r="L5" s="2502"/>
      <c r="M5" s="2502"/>
      <c r="N5" s="2502"/>
      <c r="O5" s="2502"/>
      <c r="P5" s="2502"/>
      <c r="Q5" s="2502"/>
      <c r="R5" s="2502"/>
      <c r="S5" s="2502"/>
      <c r="T5" s="2502"/>
      <c r="U5" s="2502"/>
      <c r="V5" s="2502"/>
      <c r="W5" s="2502"/>
      <c r="X5" s="1276"/>
    </row>
    <row r="6" spans="1:24" ht="20.25" x14ac:dyDescent="0.3">
      <c r="A6" s="521"/>
      <c r="B6" s="2503" t="s">
        <v>433</v>
      </c>
      <c r="C6" s="2503"/>
      <c r="D6" s="2503"/>
      <c r="E6" s="2503"/>
      <c r="F6" s="2503"/>
      <c r="G6" s="2503"/>
      <c r="H6" s="2503"/>
      <c r="I6" s="2503"/>
      <c r="J6" s="2503"/>
      <c r="K6" s="2503"/>
      <c r="L6" s="2503"/>
      <c r="M6" s="2503"/>
      <c r="N6" s="2503"/>
      <c r="O6" s="2503"/>
      <c r="P6" s="2503"/>
      <c r="Q6" s="2503"/>
      <c r="R6" s="2503"/>
      <c r="S6" s="2503"/>
      <c r="T6" s="2503"/>
      <c r="U6" s="2503"/>
      <c r="V6" s="2503"/>
      <c r="W6" s="2503"/>
      <c r="X6" s="1276"/>
    </row>
    <row r="7" spans="1:24" ht="20.25" hidden="1" x14ac:dyDescent="0.3">
      <c r="A7" s="521"/>
      <c r="B7" s="2503"/>
      <c r="C7" s="2503"/>
      <c r="D7" s="2503"/>
      <c r="E7" s="2503"/>
      <c r="F7" s="2503"/>
      <c r="G7" s="2503"/>
      <c r="H7" s="2503"/>
      <c r="I7" s="2503"/>
      <c r="J7" s="2503"/>
      <c r="K7" s="2503"/>
      <c r="L7" s="2503"/>
      <c r="M7" s="2503"/>
      <c r="N7" s="2503"/>
      <c r="O7" s="2503"/>
      <c r="P7" s="2503"/>
      <c r="Q7" s="2503"/>
      <c r="R7" s="2503"/>
      <c r="S7" s="2503"/>
      <c r="T7" s="2503"/>
      <c r="U7" s="2503"/>
      <c r="V7" s="2503"/>
      <c r="W7" s="2503"/>
      <c r="X7" s="1275"/>
    </row>
    <row r="8" spans="1:24" ht="20.25" x14ac:dyDescent="0.3">
      <c r="A8" s="521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523"/>
    </row>
    <row r="9" spans="1:24" ht="20.25" x14ac:dyDescent="0.3">
      <c r="A9" s="521"/>
      <c r="B9" s="519"/>
      <c r="C9" s="519"/>
      <c r="D9" s="2504" t="s">
        <v>53</v>
      </c>
      <c r="E9" s="2504"/>
      <c r="F9" s="596" t="s">
        <v>457</v>
      </c>
      <c r="G9" s="16"/>
      <c r="H9" s="16"/>
      <c r="I9" s="16"/>
      <c r="J9" s="513"/>
      <c r="K9" s="16"/>
      <c r="L9" s="16"/>
      <c r="M9" s="14"/>
      <c r="N9" s="1417" t="s">
        <v>40</v>
      </c>
      <c r="O9" s="1299">
        <v>1</v>
      </c>
      <c r="P9" s="16"/>
      <c r="Q9" s="16"/>
      <c r="R9" s="16"/>
      <c r="S9" s="14"/>
      <c r="T9" s="14"/>
      <c r="U9" s="519"/>
      <c r="V9" s="519"/>
      <c r="W9" s="519"/>
      <c r="X9" s="523"/>
    </row>
    <row r="10" spans="1:24" ht="20.25" x14ac:dyDescent="0.3">
      <c r="A10" s="521"/>
      <c r="B10" s="519"/>
      <c r="C10" s="519"/>
      <c r="D10" s="2504" t="s">
        <v>20</v>
      </c>
      <c r="E10" s="2504"/>
      <c r="F10" s="1299">
        <v>202</v>
      </c>
      <c r="G10" s="15"/>
      <c r="H10" s="15"/>
      <c r="I10" s="15"/>
      <c r="J10" s="513"/>
      <c r="K10" s="16"/>
      <c r="L10" s="14" t="s">
        <v>18</v>
      </c>
      <c r="M10" s="14"/>
      <c r="N10" s="1417" t="s">
        <v>26</v>
      </c>
      <c r="O10" s="1299">
        <v>2</v>
      </c>
      <c r="P10" s="14"/>
      <c r="Q10" s="14"/>
      <c r="R10" s="14"/>
      <c r="S10" s="14"/>
      <c r="T10" s="14"/>
      <c r="U10" s="519"/>
      <c r="V10" s="519"/>
      <c r="W10" s="519"/>
      <c r="X10" s="523"/>
    </row>
    <row r="11" spans="1:24" ht="20.25" x14ac:dyDescent="0.3">
      <c r="A11" s="521"/>
      <c r="B11" s="519"/>
      <c r="C11" s="519"/>
      <c r="D11" s="2504" t="s">
        <v>322</v>
      </c>
      <c r="E11" s="2504"/>
      <c r="F11" s="1299">
        <v>2</v>
      </c>
      <c r="G11" s="16"/>
      <c r="H11" s="16"/>
      <c r="I11" s="16"/>
      <c r="J11" s="15"/>
      <c r="K11" s="16"/>
      <c r="L11" s="14"/>
      <c r="M11" s="14"/>
      <c r="N11" s="1417" t="s">
        <v>29</v>
      </c>
      <c r="O11" s="1299">
        <v>5</v>
      </c>
      <c r="P11" s="14"/>
      <c r="Q11" s="14"/>
      <c r="R11" s="14"/>
      <c r="S11" s="14"/>
      <c r="T11" s="14"/>
      <c r="U11" s="168"/>
      <c r="V11" s="168"/>
      <c r="W11" s="168"/>
      <c r="X11" s="555"/>
    </row>
    <row r="12" spans="1:24" x14ac:dyDescent="0.25">
      <c r="A12" s="345"/>
      <c r="B12" s="1407"/>
      <c r="C12" s="1407"/>
      <c r="D12" s="1407"/>
      <c r="E12" s="1407"/>
      <c r="F12" s="1407"/>
      <c r="G12" s="1407"/>
      <c r="H12" s="1407"/>
      <c r="I12" s="1407"/>
      <c r="J12" s="1407"/>
      <c r="K12" s="1407"/>
      <c r="L12" s="1407"/>
      <c r="M12" s="1407"/>
      <c r="N12" s="1407"/>
      <c r="O12" s="1407"/>
      <c r="P12" s="1407"/>
      <c r="Q12" s="1407"/>
      <c r="R12" s="1407"/>
      <c r="S12" s="2498" t="s">
        <v>13</v>
      </c>
      <c r="T12" s="2498"/>
      <c r="U12" s="2498"/>
      <c r="V12" s="2498"/>
      <c r="W12" s="2498"/>
      <c r="X12" s="523"/>
    </row>
    <row r="13" spans="1:24" ht="15.75" x14ac:dyDescent="0.25">
      <c r="A13" s="345"/>
      <c r="B13" s="2499" t="s">
        <v>14</v>
      </c>
      <c r="C13" s="2499"/>
      <c r="D13" s="2499"/>
      <c r="E13" s="2499"/>
      <c r="F13" s="2499"/>
      <c r="G13" s="2499"/>
      <c r="H13" s="2499"/>
      <c r="I13" s="2500" t="s">
        <v>19</v>
      </c>
      <c r="J13" s="2499"/>
      <c r="K13" s="2499"/>
      <c r="L13" s="2499"/>
      <c r="M13" s="2499"/>
      <c r="N13" s="2499"/>
      <c r="O13" s="2499"/>
      <c r="P13" s="2499"/>
      <c r="Q13" s="2499"/>
      <c r="R13" s="2499"/>
      <c r="S13" s="2499"/>
      <c r="T13" s="2499"/>
      <c r="U13" s="2501" t="s">
        <v>140</v>
      </c>
      <c r="V13" s="2501" t="s">
        <v>141</v>
      </c>
      <c r="W13" s="2501" t="s">
        <v>142</v>
      </c>
      <c r="X13" s="523"/>
    </row>
    <row r="14" spans="1:24" ht="38.25" x14ac:dyDescent="0.25">
      <c r="A14" s="524"/>
      <c r="B14" s="1416" t="s">
        <v>139</v>
      </c>
      <c r="C14" s="1416" t="s">
        <v>138</v>
      </c>
      <c r="D14" s="1416" t="s">
        <v>75</v>
      </c>
      <c r="E14" s="1416" t="s">
        <v>126</v>
      </c>
      <c r="F14" s="1416" t="s">
        <v>119</v>
      </c>
      <c r="G14" s="1416" t="s">
        <v>123</v>
      </c>
      <c r="H14" s="1416" t="s">
        <v>130</v>
      </c>
      <c r="I14" s="1418" t="s">
        <v>434</v>
      </c>
      <c r="J14" s="1416" t="s">
        <v>435</v>
      </c>
      <c r="K14" s="1416" t="s">
        <v>436</v>
      </c>
      <c r="L14" s="1416" t="s">
        <v>437</v>
      </c>
      <c r="M14" s="1416" t="s">
        <v>438</v>
      </c>
      <c r="N14" s="1416" t="s">
        <v>439</v>
      </c>
      <c r="O14" s="1416" t="s">
        <v>440</v>
      </c>
      <c r="P14" s="1416" t="s">
        <v>441</v>
      </c>
      <c r="Q14" s="1416" t="s">
        <v>442</v>
      </c>
      <c r="R14" s="1416" t="s">
        <v>129</v>
      </c>
      <c r="S14" s="1416" t="s">
        <v>109</v>
      </c>
      <c r="T14" s="1416" t="s">
        <v>331</v>
      </c>
      <c r="U14" s="2501"/>
      <c r="V14" s="2501"/>
      <c r="W14" s="2501"/>
      <c r="X14" s="523"/>
    </row>
    <row r="15" spans="1:24" x14ac:dyDescent="0.25">
      <c r="A15" s="525"/>
      <c r="B15" s="6"/>
      <c r="C15" s="7"/>
      <c r="D15" s="6"/>
      <c r="E15" s="8"/>
      <c r="F15" s="8"/>
      <c r="G15" s="6"/>
      <c r="H15" s="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20"/>
      <c r="V15" s="21"/>
      <c r="W15" s="159"/>
      <c r="X15" s="1277"/>
    </row>
    <row r="16" spans="1:24" x14ac:dyDescent="0.25">
      <c r="A16" s="525"/>
      <c r="B16" s="1234"/>
      <c r="C16" s="1235"/>
      <c r="D16" s="1234"/>
      <c r="E16" s="1236"/>
      <c r="F16" s="1236"/>
      <c r="G16" s="1234"/>
      <c r="H16" s="1237"/>
      <c r="I16" s="1238"/>
      <c r="J16" s="1238"/>
      <c r="K16" s="1238"/>
      <c r="L16" s="1238"/>
      <c r="M16" s="1238"/>
      <c r="N16" s="1238"/>
      <c r="O16" s="1238"/>
      <c r="P16" s="1238"/>
      <c r="Q16" s="1238"/>
      <c r="R16" s="1238"/>
      <c r="S16" s="1238"/>
      <c r="T16" s="1238"/>
      <c r="U16" s="1238"/>
      <c r="V16" s="1239"/>
      <c r="W16" s="1240"/>
      <c r="X16" s="1277"/>
    </row>
    <row r="17" spans="1:24" x14ac:dyDescent="0.25">
      <c r="A17" s="525"/>
      <c r="B17" s="1234"/>
      <c r="C17" s="1235"/>
      <c r="D17" s="1234"/>
      <c r="E17" s="1236"/>
      <c r="F17" s="1236"/>
      <c r="G17" s="1234"/>
      <c r="H17" s="1237"/>
      <c r="I17" s="1238"/>
      <c r="J17" s="1238"/>
      <c r="K17" s="1238"/>
      <c r="L17" s="1238"/>
      <c r="M17" s="1238"/>
      <c r="N17" s="1238"/>
      <c r="O17" s="1238"/>
      <c r="P17" s="1238"/>
      <c r="Q17" s="1238"/>
      <c r="R17" s="1238"/>
      <c r="S17" s="1238"/>
      <c r="T17" s="1238"/>
      <c r="U17" s="1238"/>
      <c r="V17" s="1239"/>
      <c r="W17" s="1240"/>
      <c r="X17" s="1277"/>
    </row>
    <row r="18" spans="1:24" x14ac:dyDescent="0.25">
      <c r="A18" s="525"/>
      <c r="B18" s="1234"/>
      <c r="C18" s="1235"/>
      <c r="D18" s="1234"/>
      <c r="E18" s="1236"/>
      <c r="F18" s="1236"/>
      <c r="G18" s="1234"/>
      <c r="H18" s="1237"/>
      <c r="I18" s="1238"/>
      <c r="J18" s="1238"/>
      <c r="K18" s="1238"/>
      <c r="L18" s="1238"/>
      <c r="M18" s="1238"/>
      <c r="N18" s="1238"/>
      <c r="O18" s="1238"/>
      <c r="P18" s="1238"/>
      <c r="Q18" s="1238"/>
      <c r="R18" s="1238"/>
      <c r="S18" s="1238"/>
      <c r="T18" s="1238"/>
      <c r="U18" s="1238"/>
      <c r="V18" s="1239"/>
      <c r="W18" s="1241"/>
      <c r="X18" s="1277"/>
    </row>
    <row r="19" spans="1:24" x14ac:dyDescent="0.25">
      <c r="A19" s="525"/>
      <c r="B19" s="1234"/>
      <c r="C19" s="1235"/>
      <c r="D19" s="1234"/>
      <c r="E19" s="1236"/>
      <c r="F19" s="1236"/>
      <c r="G19" s="1234"/>
      <c r="H19" s="1237"/>
      <c r="I19" s="1238"/>
      <c r="J19" s="1238"/>
      <c r="K19" s="1238"/>
      <c r="L19" s="1238"/>
      <c r="M19" s="1238"/>
      <c r="N19" s="1238"/>
      <c r="O19" s="1238"/>
      <c r="P19" s="1238"/>
      <c r="Q19" s="1238"/>
      <c r="R19" s="1238"/>
      <c r="S19" s="1238"/>
      <c r="T19" s="1238"/>
      <c r="U19" s="1238"/>
      <c r="V19" s="1239"/>
      <c r="W19" s="1241"/>
      <c r="X19" s="1277"/>
    </row>
    <row r="20" spans="1:24" x14ac:dyDescent="0.25">
      <c r="A20" s="525"/>
      <c r="B20" s="1234"/>
      <c r="C20" s="1235"/>
      <c r="D20" s="1234"/>
      <c r="E20" s="1236"/>
      <c r="F20" s="1316" t="s">
        <v>483</v>
      </c>
      <c r="G20" s="1234"/>
      <c r="H20" s="1237"/>
      <c r="I20" s="1238"/>
      <c r="J20" s="1238"/>
      <c r="K20" s="1238"/>
      <c r="L20" s="1238"/>
      <c r="M20" s="1238"/>
      <c r="N20" s="1238"/>
      <c r="O20" s="1315"/>
      <c r="P20" s="1315"/>
      <c r="Q20" s="1315" t="s">
        <v>455</v>
      </c>
      <c r="R20" s="1238"/>
      <c r="S20" s="1238"/>
      <c r="T20" s="1238"/>
      <c r="U20" s="1238"/>
      <c r="V20" s="1239"/>
      <c r="W20" s="1241"/>
      <c r="X20" s="1277"/>
    </row>
    <row r="21" spans="1:24" x14ac:dyDescent="0.25">
      <c r="A21" s="525"/>
      <c r="B21" s="1234"/>
      <c r="C21" s="1235"/>
      <c r="D21" s="1234"/>
      <c r="E21" s="1236"/>
      <c r="F21" s="1236"/>
      <c r="G21" s="1234"/>
      <c r="H21" s="1237"/>
      <c r="I21" s="1238"/>
      <c r="J21" s="1238"/>
      <c r="K21" s="1238"/>
      <c r="L21" s="1238"/>
      <c r="M21" s="1238"/>
      <c r="N21" s="1238"/>
      <c r="O21" s="1238"/>
      <c r="P21" s="1238"/>
      <c r="Q21" s="1238"/>
      <c r="R21" s="1238"/>
      <c r="S21" s="1238"/>
      <c r="T21" s="1238"/>
      <c r="U21" s="1238"/>
      <c r="V21" s="1239"/>
      <c r="W21" s="1241"/>
      <c r="X21" s="1277"/>
    </row>
    <row r="22" spans="1:24" x14ac:dyDescent="0.25">
      <c r="A22" s="525"/>
      <c r="B22" s="1234"/>
      <c r="C22" s="1235"/>
      <c r="D22" s="1234"/>
      <c r="E22" s="1236"/>
      <c r="F22" s="1236"/>
      <c r="G22" s="1234"/>
      <c r="H22" s="1242"/>
      <c r="I22" s="1243"/>
      <c r="J22" s="1243"/>
      <c r="K22" s="1243"/>
      <c r="L22" s="1243"/>
      <c r="M22" s="1243"/>
      <c r="N22" s="1243"/>
      <c r="O22" s="1243"/>
      <c r="P22" s="1243"/>
      <c r="Q22" s="1243"/>
      <c r="R22" s="1243"/>
      <c r="S22" s="1243"/>
      <c r="T22" s="1243"/>
      <c r="U22" s="1243"/>
      <c r="V22" s="1244"/>
      <c r="W22" s="1241"/>
      <c r="X22" s="1277"/>
    </row>
    <row r="23" spans="1:24" x14ac:dyDescent="0.25">
      <c r="A23" s="525"/>
      <c r="B23" s="1234"/>
      <c r="C23" s="1235"/>
      <c r="D23" s="1234"/>
      <c r="E23" s="1236"/>
      <c r="F23" s="1236"/>
      <c r="G23" s="1234"/>
      <c r="H23" s="1242"/>
      <c r="I23" s="1243"/>
      <c r="J23" s="1243"/>
      <c r="K23" s="1243"/>
      <c r="L23" s="1243"/>
      <c r="M23" s="1243"/>
      <c r="N23" s="1243"/>
      <c r="O23" s="1243"/>
      <c r="P23" s="1243"/>
      <c r="Q23" s="1243"/>
      <c r="R23" s="1243"/>
      <c r="S23" s="1243"/>
      <c r="T23" s="1243"/>
      <c r="U23" s="1243"/>
      <c r="V23" s="1244"/>
      <c r="W23" s="1241"/>
      <c r="X23" s="1277"/>
    </row>
    <row r="24" spans="1:24" x14ac:dyDescent="0.25">
      <c r="A24" s="525"/>
      <c r="B24" s="1238"/>
      <c r="C24" s="1235"/>
      <c r="D24" s="1238"/>
      <c r="E24" s="1245"/>
      <c r="F24" s="1245"/>
      <c r="G24" s="1238"/>
      <c r="H24" s="1237"/>
      <c r="I24" s="1238"/>
      <c r="J24" s="1238"/>
      <c r="K24" s="1238"/>
      <c r="L24" s="1238"/>
      <c r="M24" s="1238"/>
      <c r="N24" s="1238"/>
      <c r="O24" s="1238"/>
      <c r="P24" s="1238"/>
      <c r="Q24" s="1238"/>
      <c r="R24" s="1238"/>
      <c r="S24" s="1238"/>
      <c r="T24" s="1238"/>
      <c r="U24" s="1238"/>
      <c r="V24" s="1239"/>
      <c r="W24" s="1241"/>
      <c r="X24" s="1277"/>
    </row>
    <row r="25" spans="1:24" x14ac:dyDescent="0.25">
      <c r="A25" s="525"/>
      <c r="B25" s="1238"/>
      <c r="C25" s="1235"/>
      <c r="D25" s="1238"/>
      <c r="E25" s="1245"/>
      <c r="F25" s="1245"/>
      <c r="G25" s="1238"/>
      <c r="H25" s="1237"/>
      <c r="I25" s="1238"/>
      <c r="J25" s="1238"/>
      <c r="K25" s="1238"/>
      <c r="L25" s="1238"/>
      <c r="M25" s="1238"/>
      <c r="N25" s="1238"/>
      <c r="O25" s="1238"/>
      <c r="P25" s="1238"/>
      <c r="Q25" s="1238"/>
      <c r="R25" s="1238"/>
      <c r="S25" s="1238"/>
      <c r="T25" s="1238"/>
      <c r="U25" s="1238"/>
      <c r="V25" s="1239"/>
      <c r="W25" s="1241"/>
      <c r="X25" s="1277"/>
    </row>
    <row r="26" spans="1:24" x14ac:dyDescent="0.25">
      <c r="A26" s="525"/>
      <c r="B26" s="1238"/>
      <c r="C26" s="1235"/>
      <c r="D26" s="1238"/>
      <c r="E26" s="1245"/>
      <c r="F26" s="1245"/>
      <c r="G26" s="1238"/>
      <c r="H26" s="1237"/>
      <c r="I26" s="1238"/>
      <c r="J26" s="1238"/>
      <c r="K26" s="1238"/>
      <c r="L26" s="1238"/>
      <c r="M26" s="1238"/>
      <c r="N26" s="1238"/>
      <c r="O26" s="1238"/>
      <c r="P26" s="1238"/>
      <c r="Q26" s="1238"/>
      <c r="R26" s="1238"/>
      <c r="S26" s="1238"/>
      <c r="T26" s="1238"/>
      <c r="U26" s="1238"/>
      <c r="V26" s="1239"/>
      <c r="W26" s="1241"/>
      <c r="X26" s="1277"/>
    </row>
    <row r="27" spans="1:24" x14ac:dyDescent="0.25">
      <c r="A27" s="525"/>
      <c r="B27" s="1238"/>
      <c r="C27" s="1235"/>
      <c r="D27" s="1238"/>
      <c r="E27" s="1245"/>
      <c r="F27" s="1245"/>
      <c r="G27" s="1238"/>
      <c r="H27" s="1237"/>
      <c r="I27" s="1238"/>
      <c r="J27" s="1238"/>
      <c r="K27" s="1238"/>
      <c r="L27" s="1238"/>
      <c r="M27" s="1238"/>
      <c r="N27" s="1238"/>
      <c r="O27" s="1238"/>
      <c r="P27" s="1238"/>
      <c r="Q27" s="1238"/>
      <c r="R27" s="1238"/>
      <c r="S27" s="1238"/>
      <c r="T27" s="1238"/>
      <c r="U27" s="1238"/>
      <c r="V27" s="1239"/>
      <c r="W27" s="1241"/>
      <c r="X27" s="1277"/>
    </row>
    <row r="28" spans="1:24" x14ac:dyDescent="0.25">
      <c r="A28" s="525"/>
      <c r="B28" s="1238"/>
      <c r="C28" s="1235"/>
      <c r="D28" s="1238"/>
      <c r="E28" s="1245"/>
      <c r="F28" s="1245"/>
      <c r="G28" s="1238"/>
      <c r="H28" s="1237"/>
      <c r="I28" s="1238"/>
      <c r="J28" s="1238"/>
      <c r="K28" s="1238"/>
      <c r="L28" s="1238"/>
      <c r="M28" s="1238"/>
      <c r="N28" s="1238"/>
      <c r="O28" s="1238"/>
      <c r="P28" s="1238"/>
      <c r="Q28" s="1238"/>
      <c r="R28" s="1238"/>
      <c r="S28" s="1238"/>
      <c r="T28" s="1238"/>
      <c r="U28" s="1238"/>
      <c r="V28" s="1239"/>
      <c r="W28" s="1241"/>
      <c r="X28" s="1277"/>
    </row>
    <row r="29" spans="1:24" x14ac:dyDescent="0.25">
      <c r="A29" s="525"/>
      <c r="B29" s="1238"/>
      <c r="C29" s="1235"/>
      <c r="D29" s="1238"/>
      <c r="E29" s="1245"/>
      <c r="F29" s="1245"/>
      <c r="G29" s="1238"/>
      <c r="H29" s="1237"/>
      <c r="I29" s="1238"/>
      <c r="J29" s="1238"/>
      <c r="K29" s="1238"/>
      <c r="L29" s="1238"/>
      <c r="M29" s="1238"/>
      <c r="N29" s="1238"/>
      <c r="O29" s="1238"/>
      <c r="P29" s="1238"/>
      <c r="Q29" s="1238"/>
      <c r="R29" s="1238"/>
      <c r="S29" s="1238"/>
      <c r="T29" s="1238"/>
      <c r="U29" s="1238"/>
      <c r="V29" s="1239"/>
      <c r="W29" s="1241"/>
      <c r="X29" s="1278"/>
    </row>
    <row r="30" spans="1:24" x14ac:dyDescent="0.25">
      <c r="A30" s="526"/>
      <c r="B30" s="1246"/>
      <c r="C30" s="1247"/>
      <c r="D30" s="1246"/>
      <c r="E30" s="1248"/>
      <c r="F30" s="1248"/>
      <c r="G30" s="1246"/>
      <c r="H30" s="1249"/>
      <c r="I30" s="1246"/>
      <c r="J30" s="1246"/>
      <c r="K30" s="1246"/>
      <c r="L30" s="1246"/>
      <c r="M30" s="1246"/>
      <c r="N30" s="1246"/>
      <c r="O30" s="1246"/>
      <c r="P30" s="1246" t="s">
        <v>18</v>
      </c>
      <c r="Q30" s="1246"/>
      <c r="R30" s="1246"/>
      <c r="S30" s="1246"/>
      <c r="T30" s="1246"/>
      <c r="U30" s="1246"/>
      <c r="V30" s="1250"/>
      <c r="W30" s="1251"/>
      <c r="X30" s="1278"/>
    </row>
    <row r="31" spans="1:24" x14ac:dyDescent="0.25">
      <c r="A31" s="526"/>
      <c r="B31" s="1662"/>
      <c r="C31" s="1252"/>
      <c r="D31" s="1252"/>
      <c r="E31" s="1252"/>
      <c r="F31" s="1252"/>
      <c r="G31" s="1253"/>
      <c r="H31" s="1253"/>
      <c r="I31" s="1253"/>
      <c r="J31" s="1253"/>
      <c r="K31" s="1253"/>
      <c r="L31" s="1253"/>
      <c r="M31" s="1253"/>
      <c r="N31" s="1253"/>
      <c r="O31" s="1253"/>
      <c r="P31" s="1253"/>
      <c r="Q31" s="1253"/>
      <c r="R31" s="1253"/>
      <c r="S31" s="1253"/>
      <c r="T31" s="1254"/>
      <c r="U31" s="1254"/>
      <c r="V31" s="1255"/>
      <c r="W31" s="1256">
        <f>SUM(W15:W30)</f>
        <v>0</v>
      </c>
      <c r="X31" s="555"/>
    </row>
    <row r="32" spans="1:24" x14ac:dyDescent="0.25">
      <c r="A32" s="526"/>
      <c r="B32" s="1663"/>
      <c r="C32" s="1664"/>
      <c r="D32" s="1664"/>
      <c r="E32" s="1664"/>
      <c r="F32" s="1664"/>
      <c r="G32" s="1665"/>
      <c r="H32" s="1665"/>
      <c r="I32" s="1665"/>
      <c r="J32" s="1665"/>
      <c r="K32" s="1665"/>
      <c r="L32" s="1665"/>
      <c r="M32" s="1665"/>
      <c r="N32" s="1665"/>
      <c r="O32" s="1665"/>
      <c r="P32" s="1665"/>
      <c r="Q32" s="1665"/>
      <c r="R32" s="1665"/>
      <c r="S32" s="1665"/>
      <c r="T32" s="1666"/>
      <c r="U32" s="1666"/>
      <c r="V32" s="1666"/>
      <c r="W32" s="1667"/>
      <c r="X32" s="555"/>
    </row>
    <row r="33" spans="1:24" x14ac:dyDescent="0.25">
      <c r="A33" s="345"/>
      <c r="B33" s="347" t="s">
        <v>719</v>
      </c>
      <c r="C33" s="556"/>
      <c r="D33" s="556"/>
      <c r="E33" s="1407"/>
      <c r="F33" s="1407"/>
      <c r="G33" s="556"/>
      <c r="H33" s="556"/>
      <c r="I33" s="556"/>
      <c r="J33" s="556"/>
      <c r="K33" s="556"/>
      <c r="L33" s="556"/>
      <c r="M33" s="556"/>
      <c r="N33" s="556"/>
      <c r="O33" s="556"/>
      <c r="P33" s="556"/>
      <c r="Q33" s="556"/>
      <c r="R33" s="556"/>
      <c r="S33" s="556"/>
      <c r="T33" s="556"/>
      <c r="U33" s="556"/>
      <c r="V33" s="556"/>
      <c r="W33" s="1406" t="s">
        <v>453</v>
      </c>
      <c r="X33" s="555"/>
    </row>
    <row r="34" spans="1:24" x14ac:dyDescent="0.25">
      <c r="A34" s="345"/>
      <c r="B34" s="347"/>
      <c r="C34" s="556"/>
      <c r="D34" s="556"/>
      <c r="E34" s="1407"/>
      <c r="F34" s="1407"/>
      <c r="G34" s="556"/>
      <c r="H34" s="556"/>
      <c r="I34" s="556"/>
      <c r="J34" s="556"/>
      <c r="K34" s="556"/>
      <c r="L34" s="556"/>
      <c r="M34" s="556"/>
      <c r="N34" s="556"/>
      <c r="O34" s="556"/>
      <c r="P34" s="556"/>
      <c r="Q34" s="556"/>
      <c r="R34" s="556"/>
      <c r="S34" s="556"/>
      <c r="T34" s="556"/>
      <c r="U34" s="556"/>
      <c r="V34" s="556"/>
      <c r="W34" s="1406"/>
      <c r="X34" s="555"/>
    </row>
    <row r="35" spans="1:24" x14ac:dyDescent="0.25">
      <c r="A35" s="345"/>
      <c r="B35" s="347"/>
      <c r="C35" s="556"/>
      <c r="D35" s="556"/>
      <c r="E35" s="1407"/>
      <c r="F35" s="1407"/>
      <c r="G35" s="556"/>
      <c r="H35" s="556"/>
      <c r="I35" s="556"/>
      <c r="J35" s="556"/>
      <c r="K35" s="556"/>
      <c r="L35" s="556"/>
      <c r="M35" s="556"/>
      <c r="N35" s="556"/>
      <c r="O35" s="556"/>
      <c r="P35" s="556"/>
      <c r="Q35" s="556"/>
      <c r="R35" s="556"/>
      <c r="S35" s="556"/>
      <c r="T35" s="556"/>
      <c r="U35" s="556"/>
      <c r="V35" s="556"/>
      <c r="W35" s="1406"/>
      <c r="X35" s="555"/>
    </row>
    <row r="36" spans="1:24" x14ac:dyDescent="0.25">
      <c r="A36" s="345"/>
      <c r="B36" s="347"/>
      <c r="C36" s="556"/>
      <c r="D36" s="556"/>
      <c r="E36" s="1407"/>
      <c r="F36" s="1407"/>
      <c r="G36" s="556"/>
      <c r="H36" s="556"/>
      <c r="I36" s="556"/>
      <c r="J36" s="556"/>
      <c r="K36" s="556"/>
      <c r="L36" s="556"/>
      <c r="M36" s="556"/>
      <c r="N36" s="556"/>
      <c r="O36" s="556"/>
      <c r="P36" s="556"/>
      <c r="Q36" s="556"/>
      <c r="R36" s="556"/>
      <c r="S36" s="556"/>
      <c r="T36" s="556"/>
      <c r="U36" s="556"/>
      <c r="V36" s="556"/>
      <c r="W36" s="1406"/>
      <c r="X36" s="555"/>
    </row>
    <row r="37" spans="1:24" x14ac:dyDescent="0.25">
      <c r="A37" s="449"/>
      <c r="B37" s="1571" t="s">
        <v>677</v>
      </c>
      <c r="C37" s="1572"/>
      <c r="D37" s="1572"/>
      <c r="E37" s="1572"/>
      <c r="F37" s="1572"/>
      <c r="G37" s="340"/>
      <c r="H37" s="2115" t="s">
        <v>668</v>
      </c>
      <c r="I37" s="2115"/>
      <c r="J37" s="2115"/>
      <c r="K37" s="2115"/>
      <c r="L37" s="340"/>
      <c r="M37" s="907" t="s">
        <v>676</v>
      </c>
      <c r="N37" s="907"/>
      <c r="O37" s="907"/>
      <c r="P37" s="1660"/>
      <c r="Q37" s="1519"/>
      <c r="S37" s="485"/>
    </row>
    <row r="38" spans="1:24" x14ac:dyDescent="0.25">
      <c r="A38" s="486"/>
      <c r="B38" s="457" t="s">
        <v>670</v>
      </c>
      <c r="C38" s="2454" t="s">
        <v>7</v>
      </c>
      <c r="D38" s="2454"/>
      <c r="E38" s="2454"/>
      <c r="F38" s="2454"/>
      <c r="G38" s="983"/>
      <c r="H38" s="2489" t="s">
        <v>671</v>
      </c>
      <c r="I38" s="2489"/>
      <c r="J38" s="2489"/>
      <c r="K38" s="2489"/>
      <c r="L38" s="983"/>
      <c r="M38" s="2148" t="s">
        <v>372</v>
      </c>
      <c r="N38" s="2148"/>
      <c r="O38" s="2148"/>
      <c r="P38" s="1101"/>
      <c r="Q38" s="983"/>
      <c r="S38" s="485"/>
    </row>
    <row r="39" spans="1:24" x14ac:dyDescent="0.25">
      <c r="A39" s="486"/>
      <c r="B39" s="973"/>
      <c r="C39" s="2115" t="s">
        <v>662</v>
      </c>
      <c r="D39" s="2115"/>
      <c r="E39" s="2115"/>
      <c r="F39" s="2115"/>
      <c r="G39" s="486"/>
      <c r="H39" s="2115" t="s">
        <v>663</v>
      </c>
      <c r="I39" s="2115"/>
      <c r="J39" s="2115"/>
      <c r="K39" s="2115"/>
      <c r="L39" s="340"/>
      <c r="M39" s="2115" t="s">
        <v>664</v>
      </c>
      <c r="N39" s="2115"/>
      <c r="O39" s="2115"/>
      <c r="P39" s="1101"/>
      <c r="Q39" s="340"/>
      <c r="S39" s="485"/>
    </row>
    <row r="40" spans="1:24" x14ac:dyDescent="0.25">
      <c r="A40" s="498"/>
      <c r="B40" s="527"/>
      <c r="C40" s="2455" t="s">
        <v>371</v>
      </c>
      <c r="D40" s="2455"/>
      <c r="E40" s="2455"/>
      <c r="F40" s="2455"/>
      <c r="G40" s="1573"/>
      <c r="H40" s="2455" t="s">
        <v>371</v>
      </c>
      <c r="I40" s="2455"/>
      <c r="J40" s="2455"/>
      <c r="K40" s="2455"/>
      <c r="L40" s="474"/>
      <c r="M40" s="487"/>
      <c r="N40" s="1573" t="s">
        <v>371</v>
      </c>
      <c r="O40" s="1573"/>
      <c r="P40" s="1101"/>
      <c r="Q40" s="1573"/>
      <c r="S40" s="487"/>
    </row>
    <row r="41" spans="1:24" x14ac:dyDescent="0.25">
      <c r="A41" s="498"/>
      <c r="B41" s="527"/>
      <c r="C41" s="2457" t="s">
        <v>665</v>
      </c>
      <c r="D41" s="2457"/>
      <c r="E41" s="2457"/>
      <c r="F41" s="2457"/>
      <c r="G41" s="1574"/>
      <c r="H41" s="2457" t="s">
        <v>666</v>
      </c>
      <c r="I41" s="2457"/>
      <c r="J41" s="2457"/>
      <c r="K41" s="2457"/>
      <c r="L41" s="1574"/>
      <c r="M41" s="2457" t="s">
        <v>666</v>
      </c>
      <c r="N41" s="2457"/>
      <c r="O41" s="2457"/>
      <c r="P41" s="1101"/>
      <c r="Q41" s="1574"/>
      <c r="S41" s="487"/>
    </row>
    <row r="42" spans="1:24" x14ac:dyDescent="0.25">
      <c r="A42" s="498"/>
      <c r="B42" s="527"/>
      <c r="C42" s="2485" t="s">
        <v>373</v>
      </c>
      <c r="D42" s="2485"/>
      <c r="E42" s="2485"/>
      <c r="F42" s="2485"/>
      <c r="G42" s="1573"/>
      <c r="H42" s="2456" t="s">
        <v>374</v>
      </c>
      <c r="I42" s="2456"/>
      <c r="J42" s="2456"/>
      <c r="K42" s="2456"/>
      <c r="L42" s="474"/>
      <c r="M42" s="487"/>
      <c r="N42" s="1573" t="s">
        <v>388</v>
      </c>
      <c r="O42" s="1573"/>
      <c r="P42" s="1101"/>
      <c r="Q42" s="1573"/>
      <c r="S42" s="487"/>
    </row>
    <row r="43" spans="1:24" x14ac:dyDescent="0.25">
      <c r="A43" s="1102"/>
      <c r="B43" s="1525"/>
      <c r="C43" s="1519"/>
      <c r="D43" s="1101"/>
      <c r="E43" s="1101"/>
      <c r="F43" s="1101"/>
      <c r="G43" s="1101"/>
      <c r="H43" s="1101"/>
      <c r="I43" s="1101"/>
      <c r="J43" s="1101"/>
      <c r="K43" s="1101"/>
      <c r="L43" s="1101"/>
      <c r="M43" s="1101"/>
      <c r="N43" s="1101"/>
      <c r="O43" s="1519"/>
      <c r="P43" s="1101"/>
      <c r="Q43" s="168"/>
    </row>
    <row r="44" spans="1:24" ht="15.75" x14ac:dyDescent="0.25">
      <c r="A44" s="1102"/>
      <c r="B44" s="468"/>
      <c r="C44" s="87"/>
      <c r="D44" s="1420"/>
      <c r="E44" s="1420"/>
      <c r="F44" s="528"/>
      <c r="G44" s="528"/>
      <c r="H44" s="528"/>
      <c r="I44" s="528"/>
      <c r="J44" s="528"/>
      <c r="K44" s="528"/>
      <c r="L44" s="528"/>
      <c r="M44" s="528"/>
      <c r="N44" s="528"/>
      <c r="O44" s="528"/>
      <c r="P44" s="528"/>
      <c r="Q44" s="528"/>
      <c r="R44" s="528"/>
      <c r="S44" s="528"/>
      <c r="T44" s="528"/>
      <c r="U44" s="87"/>
      <c r="V44" s="87"/>
      <c r="W44" s="87"/>
      <c r="X44" s="890"/>
    </row>
    <row r="45" spans="1:24" x14ac:dyDescent="0.25">
      <c r="A45" s="1102"/>
      <c r="B45" s="556"/>
      <c r="C45" s="556"/>
      <c r="D45" s="556"/>
      <c r="E45" s="556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</row>
  </sheetData>
  <sortState ref="C14:C15">
    <sortCondition ref="C14"/>
  </sortState>
  <mergeCells count="25">
    <mergeCell ref="C42:F42"/>
    <mergeCell ref="H42:K42"/>
    <mergeCell ref="C40:F40"/>
    <mergeCell ref="H40:K40"/>
    <mergeCell ref="C41:F41"/>
    <mergeCell ref="H41:K41"/>
    <mergeCell ref="M41:O41"/>
    <mergeCell ref="H37:K37"/>
    <mergeCell ref="C38:F38"/>
    <mergeCell ref="H38:K38"/>
    <mergeCell ref="M38:O38"/>
    <mergeCell ref="C39:F39"/>
    <mergeCell ref="H39:K39"/>
    <mergeCell ref="M39:O39"/>
    <mergeCell ref="S12:W12"/>
    <mergeCell ref="B13:H13"/>
    <mergeCell ref="I13:T13"/>
    <mergeCell ref="U13:U14"/>
    <mergeCell ref="B5:W5"/>
    <mergeCell ref="B6:W7"/>
    <mergeCell ref="D9:E9"/>
    <mergeCell ref="D10:E10"/>
    <mergeCell ref="D11:E11"/>
    <mergeCell ref="V13:V14"/>
    <mergeCell ref="W13:W14"/>
  </mergeCells>
  <printOptions horizontalCentered="1"/>
  <pageMargins left="0" right="0" top="0.15748031496062992" bottom="0.19685039370078741" header="0.11811023622047245" footer="0.11811023622047245"/>
  <pageSetup scale="45" orientation="landscape" r:id="rId1"/>
  <headerFooter>
    <oddFooter>&amp;R&amp;P/&amp;N  &amp;D  &amp;T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5"/>
  <sheetViews>
    <sheetView showGridLines="0" topLeftCell="A22" zoomScale="85" zoomScaleNormal="85" workbookViewId="0">
      <selection activeCell="D10" sqref="D10"/>
    </sheetView>
  </sheetViews>
  <sheetFormatPr baseColWidth="10" defaultRowHeight="15" x14ac:dyDescent="0.25"/>
  <cols>
    <col min="1" max="1" width="2.140625" customWidth="1"/>
    <col min="4" max="4" width="14.85546875" customWidth="1"/>
    <col min="6" max="6" width="10.7109375" customWidth="1"/>
    <col min="8" max="8" width="14.42578125" style="1517" customWidth="1"/>
    <col min="9" max="9" width="10" style="1677" customWidth="1"/>
    <col min="10" max="10" width="11.42578125" style="1517"/>
    <col min="12" max="12" width="45.42578125" customWidth="1"/>
    <col min="13" max="13" width="17.140625" style="1517" customWidth="1"/>
    <col min="14" max="14" width="31.42578125" customWidth="1"/>
    <col min="15" max="15" width="19.7109375" style="1517" customWidth="1"/>
    <col min="16" max="16" width="14.7109375" customWidth="1"/>
    <col min="17" max="17" width="25.5703125" customWidth="1"/>
    <col min="18" max="18" width="15.140625" customWidth="1"/>
  </cols>
  <sheetData>
    <row r="2" spans="1:19" x14ac:dyDescent="0.25">
      <c r="A2" s="1679"/>
      <c r="B2" s="86"/>
      <c r="C2" s="86"/>
      <c r="D2" s="86"/>
      <c r="E2" s="86"/>
      <c r="F2" s="86"/>
      <c r="G2" s="1079"/>
      <c r="H2" s="1079"/>
      <c r="I2" s="1668"/>
      <c r="J2" s="1079"/>
      <c r="K2" s="86"/>
      <c r="L2" s="86"/>
      <c r="M2" s="1079"/>
      <c r="N2" s="86"/>
      <c r="O2" s="1079"/>
      <c r="P2" s="86"/>
      <c r="Q2" s="86"/>
      <c r="R2" s="86"/>
      <c r="S2" s="523"/>
    </row>
    <row r="3" spans="1:19" x14ac:dyDescent="0.25">
      <c r="A3" s="1679"/>
      <c r="B3" s="86"/>
      <c r="C3" s="86"/>
      <c r="D3" s="86"/>
      <c r="E3" s="86"/>
      <c r="F3" s="86"/>
      <c r="G3" s="1079"/>
      <c r="H3" s="1079"/>
      <c r="I3" s="1668"/>
      <c r="J3" s="1079"/>
      <c r="K3" s="86"/>
      <c r="L3" s="86"/>
      <c r="M3" s="1079"/>
      <c r="N3" s="86"/>
      <c r="O3" s="1079"/>
      <c r="P3" s="86"/>
      <c r="Q3" s="86"/>
      <c r="R3" s="86"/>
      <c r="S3" s="523"/>
    </row>
    <row r="4" spans="1:19" x14ac:dyDescent="0.25">
      <c r="A4" s="1679"/>
      <c r="B4" s="86"/>
      <c r="C4" s="86"/>
      <c r="D4" s="86"/>
      <c r="E4" s="86"/>
      <c r="F4" s="86"/>
      <c r="G4" s="1079"/>
      <c r="H4" s="1079"/>
      <c r="I4" s="1668"/>
      <c r="J4" s="1079"/>
      <c r="K4" s="86"/>
      <c r="L4" s="86"/>
      <c r="M4" s="1079"/>
      <c r="N4" s="86"/>
      <c r="O4" s="1079"/>
      <c r="P4" s="86"/>
      <c r="Q4" s="86"/>
      <c r="R4" s="1680"/>
      <c r="S4" s="523"/>
    </row>
    <row r="5" spans="1:19" x14ac:dyDescent="0.25">
      <c r="A5" s="1679"/>
      <c r="B5" s="86"/>
      <c r="C5" s="86"/>
      <c r="D5" s="86"/>
      <c r="E5" s="86"/>
      <c r="F5" s="86"/>
      <c r="G5" s="1079"/>
      <c r="H5" s="1079"/>
      <c r="I5" s="1668"/>
      <c r="J5" s="1079"/>
      <c r="K5" s="86"/>
      <c r="L5" s="86"/>
      <c r="M5" s="1079"/>
      <c r="N5" s="86"/>
      <c r="O5" s="1079"/>
      <c r="P5" s="86"/>
      <c r="Q5" s="86"/>
      <c r="R5" s="1680"/>
      <c r="S5" s="523"/>
    </row>
    <row r="6" spans="1:19" x14ac:dyDescent="0.25">
      <c r="A6" s="1679"/>
      <c r="B6" s="2505" t="s">
        <v>36</v>
      </c>
      <c r="C6" s="2505"/>
      <c r="D6" s="2505"/>
      <c r="E6" s="2505"/>
      <c r="F6" s="2505"/>
      <c r="G6" s="2505"/>
      <c r="H6" s="2505"/>
      <c r="I6" s="2505"/>
      <c r="J6" s="2505"/>
      <c r="K6" s="2505"/>
      <c r="L6" s="2505"/>
      <c r="M6" s="2505"/>
      <c r="N6" s="2505"/>
      <c r="O6" s="2505"/>
      <c r="P6" s="2505"/>
      <c r="Q6" s="2505"/>
      <c r="R6" s="2505"/>
      <c r="S6" s="523"/>
    </row>
    <row r="7" spans="1:19" x14ac:dyDescent="0.25">
      <c r="A7" s="1679"/>
      <c r="B7" s="2509" t="s">
        <v>443</v>
      </c>
      <c r="C7" s="2509"/>
      <c r="D7" s="2509"/>
      <c r="E7" s="2509"/>
      <c r="F7" s="2509"/>
      <c r="G7" s="2509"/>
      <c r="H7" s="2509"/>
      <c r="I7" s="2509"/>
      <c r="J7" s="2509"/>
      <c r="K7" s="2509"/>
      <c r="L7" s="2509"/>
      <c r="M7" s="2509"/>
      <c r="N7" s="2509"/>
      <c r="O7" s="2509"/>
      <c r="P7" s="2509"/>
      <c r="Q7" s="2509"/>
      <c r="R7" s="2509"/>
      <c r="S7" s="523"/>
    </row>
    <row r="8" spans="1:19" x14ac:dyDescent="0.25">
      <c r="A8" s="1679"/>
      <c r="B8" s="2509"/>
      <c r="C8" s="2509"/>
      <c r="D8" s="2509"/>
      <c r="E8" s="2509"/>
      <c r="F8" s="2509"/>
      <c r="G8" s="2509"/>
      <c r="H8" s="2509"/>
      <c r="I8" s="2509"/>
      <c r="J8" s="2509"/>
      <c r="K8" s="2509"/>
      <c r="L8" s="2509"/>
      <c r="M8" s="2509"/>
      <c r="N8" s="2509"/>
      <c r="O8" s="2509"/>
      <c r="P8" s="2509"/>
      <c r="Q8" s="2509"/>
      <c r="R8" s="2509"/>
      <c r="S8" s="523"/>
    </row>
    <row r="9" spans="1:19" x14ac:dyDescent="0.25">
      <c r="A9" s="1679"/>
      <c r="B9" s="2510" t="s">
        <v>0</v>
      </c>
      <c r="C9" s="2510"/>
      <c r="D9" s="2510"/>
      <c r="E9" s="2510"/>
      <c r="F9" s="2510"/>
      <c r="G9" s="2510"/>
      <c r="H9" s="2510"/>
      <c r="I9" s="2510"/>
      <c r="J9" s="2510"/>
      <c r="K9" s="2510"/>
      <c r="L9" s="2510"/>
      <c r="M9" s="2510"/>
      <c r="N9" s="2510"/>
      <c r="O9" s="2510"/>
      <c r="P9" s="2510"/>
      <c r="Q9" s="2510"/>
      <c r="R9" s="2510"/>
      <c r="S9" s="523"/>
    </row>
    <row r="10" spans="1:19" x14ac:dyDescent="0.25">
      <c r="A10" s="1679"/>
      <c r="B10" s="892"/>
      <c r="C10" s="892"/>
      <c r="D10" s="892"/>
      <c r="E10" s="892"/>
      <c r="F10" s="892"/>
      <c r="G10" s="892"/>
      <c r="H10" s="892"/>
      <c r="I10" s="1681"/>
      <c r="J10" s="892"/>
      <c r="K10" s="892"/>
      <c r="L10" s="892"/>
      <c r="M10" s="892"/>
      <c r="N10" s="892"/>
      <c r="O10" s="892"/>
      <c r="P10" s="892"/>
      <c r="Q10" s="892"/>
      <c r="R10" s="892"/>
      <c r="S10" s="523"/>
    </row>
    <row r="11" spans="1:19" x14ac:dyDescent="0.25">
      <c r="A11" s="1679"/>
      <c r="B11" s="86"/>
      <c r="C11" s="1682"/>
      <c r="D11" s="1682"/>
      <c r="E11" s="86"/>
      <c r="F11" s="86"/>
      <c r="G11" s="609" t="s">
        <v>53</v>
      </c>
      <c r="H11" s="1804" t="s">
        <v>457</v>
      </c>
      <c r="I11" s="1681"/>
      <c r="J11" s="892"/>
      <c r="K11" s="609" t="s">
        <v>40</v>
      </c>
      <c r="L11" s="1683">
        <v>2</v>
      </c>
      <c r="M11" s="1684"/>
      <c r="N11" s="1685"/>
      <c r="O11" s="1686"/>
      <c r="P11" s="1685"/>
      <c r="Q11" s="86"/>
      <c r="R11" s="86"/>
      <c r="S11" s="523"/>
    </row>
    <row r="12" spans="1:19" x14ac:dyDescent="0.25">
      <c r="A12" s="1679"/>
      <c r="B12" s="86"/>
      <c r="C12" s="1682"/>
      <c r="D12" s="1682"/>
      <c r="E12" s="86"/>
      <c r="F12" s="86"/>
      <c r="G12" s="609" t="s">
        <v>20</v>
      </c>
      <c r="H12" s="1687">
        <v>202</v>
      </c>
      <c r="I12" s="1681"/>
      <c r="J12" s="892"/>
      <c r="K12" s="609" t="s">
        <v>26</v>
      </c>
      <c r="L12" s="1683">
        <v>1</v>
      </c>
      <c r="M12" s="1684"/>
      <c r="N12" s="892" t="s">
        <v>18</v>
      </c>
      <c r="O12" s="892"/>
      <c r="P12" s="892"/>
      <c r="Q12" s="86"/>
      <c r="R12" s="86"/>
      <c r="S12" s="523"/>
    </row>
    <row r="13" spans="1:19" x14ac:dyDescent="0.25">
      <c r="A13" s="1679"/>
      <c r="B13" s="86"/>
      <c r="C13" s="1682"/>
      <c r="D13" s="1682"/>
      <c r="E13" s="1688"/>
      <c r="F13" s="1688"/>
      <c r="G13" s="609" t="s">
        <v>322</v>
      </c>
      <c r="H13" s="1689">
        <v>44742</v>
      </c>
      <c r="I13" s="1681"/>
      <c r="J13" s="892"/>
      <c r="K13" s="609" t="s">
        <v>29</v>
      </c>
      <c r="L13" s="1683">
        <v>5</v>
      </c>
      <c r="M13" s="1684"/>
      <c r="N13" s="892"/>
      <c r="O13" s="892"/>
      <c r="P13" s="892"/>
      <c r="Q13" s="1690"/>
      <c r="R13" s="1690"/>
      <c r="S13" s="523"/>
    </row>
    <row r="14" spans="1:19" x14ac:dyDescent="0.25">
      <c r="A14" s="1679"/>
      <c r="B14" s="1422"/>
      <c r="C14" s="1422"/>
      <c r="D14" s="1422"/>
      <c r="E14" s="1422"/>
      <c r="F14" s="1422"/>
      <c r="G14" s="1422"/>
      <c r="H14" s="1422"/>
      <c r="I14" s="1669"/>
      <c r="J14" s="1422"/>
      <c r="K14" s="1422"/>
      <c r="L14" s="1422"/>
      <c r="M14" s="1422"/>
      <c r="N14" s="1422"/>
      <c r="O14" s="1422"/>
      <c r="P14" s="1422"/>
      <c r="Q14" s="2511"/>
      <c r="R14" s="2511"/>
      <c r="S14" s="523"/>
    </row>
    <row r="15" spans="1:19" ht="15.75" customHeight="1" x14ac:dyDescent="0.25">
      <c r="A15" s="1679"/>
      <c r="B15" s="2512" t="s">
        <v>14</v>
      </c>
      <c r="C15" s="2512"/>
      <c r="D15" s="2512"/>
      <c r="E15" s="2512"/>
      <c r="F15" s="2512"/>
      <c r="G15" s="2512"/>
      <c r="H15" s="2512"/>
      <c r="I15" s="2513" t="s">
        <v>444</v>
      </c>
      <c r="J15" s="2514"/>
      <c r="K15" s="2514"/>
      <c r="L15" s="2514"/>
      <c r="M15" s="2514"/>
      <c r="N15" s="2514"/>
      <c r="O15" s="2514"/>
      <c r="P15" s="2515"/>
      <c r="Q15" s="1258"/>
      <c r="R15" s="1258"/>
      <c r="S15" s="523"/>
    </row>
    <row r="16" spans="1:19" s="1671" customFormat="1" ht="38.25" x14ac:dyDescent="0.25">
      <c r="A16" s="1679"/>
      <c r="B16" s="1416" t="s">
        <v>445</v>
      </c>
      <c r="C16" s="1416" t="s">
        <v>138</v>
      </c>
      <c r="D16" s="1416" t="s">
        <v>75</v>
      </c>
      <c r="E16" s="1416" t="s">
        <v>126</v>
      </c>
      <c r="F16" s="1416" t="s">
        <v>119</v>
      </c>
      <c r="G16" s="1416" t="s">
        <v>123</v>
      </c>
      <c r="H16" s="1416" t="s">
        <v>130</v>
      </c>
      <c r="I16" s="1691" t="s">
        <v>140</v>
      </c>
      <c r="J16" s="1258" t="s">
        <v>446</v>
      </c>
      <c r="K16" s="1258" t="s">
        <v>447</v>
      </c>
      <c r="L16" s="1258" t="s">
        <v>448</v>
      </c>
      <c r="M16" s="1258" t="s">
        <v>449</v>
      </c>
      <c r="N16" s="1258" t="s">
        <v>392</v>
      </c>
      <c r="O16" s="1258" t="s">
        <v>450</v>
      </c>
      <c r="P16" s="1416" t="s">
        <v>451</v>
      </c>
      <c r="Q16" s="1258" t="s">
        <v>141</v>
      </c>
      <c r="R16" s="1258" t="s">
        <v>142</v>
      </c>
      <c r="S16" s="1670"/>
    </row>
    <row r="17" spans="1:19" s="1671" customFormat="1" ht="15.75" x14ac:dyDescent="0.25">
      <c r="A17" s="1679"/>
      <c r="B17" s="1692" t="s">
        <v>527</v>
      </c>
      <c r="C17" s="1259">
        <v>100</v>
      </c>
      <c r="D17" s="1692" t="s">
        <v>659</v>
      </c>
      <c r="E17" s="1692" t="s">
        <v>659</v>
      </c>
      <c r="F17" s="1692" t="s">
        <v>659</v>
      </c>
      <c r="G17" s="1693" t="s">
        <v>678</v>
      </c>
      <c r="H17" s="1694" t="s">
        <v>660</v>
      </c>
      <c r="I17" s="1695">
        <v>44655</v>
      </c>
      <c r="J17" s="1696" t="s">
        <v>679</v>
      </c>
      <c r="K17" s="1693" t="s">
        <v>678</v>
      </c>
      <c r="L17" s="1697" t="s">
        <v>680</v>
      </c>
      <c r="M17" s="1693">
        <v>132033558</v>
      </c>
      <c r="N17" s="1693" t="s">
        <v>681</v>
      </c>
      <c r="O17" s="1698" t="s">
        <v>682</v>
      </c>
      <c r="P17" s="1699" t="s">
        <v>683</v>
      </c>
      <c r="Q17" s="1700" t="s">
        <v>684</v>
      </c>
      <c r="R17" s="1701">
        <v>159241</v>
      </c>
      <c r="S17" s="1670"/>
    </row>
    <row r="18" spans="1:19" s="1671" customFormat="1" ht="15.75" x14ac:dyDescent="0.25">
      <c r="A18" s="1679"/>
      <c r="B18" s="1692" t="s">
        <v>527</v>
      </c>
      <c r="C18" s="1259">
        <v>101</v>
      </c>
      <c r="D18" s="1692" t="s">
        <v>659</v>
      </c>
      <c r="E18" s="1692" t="s">
        <v>659</v>
      </c>
      <c r="F18" s="1692" t="s">
        <v>659</v>
      </c>
      <c r="G18" s="1693" t="s">
        <v>678</v>
      </c>
      <c r="H18" s="1694" t="s">
        <v>660</v>
      </c>
      <c r="I18" s="1695">
        <v>44655</v>
      </c>
      <c r="J18" s="1696" t="s">
        <v>685</v>
      </c>
      <c r="K18" s="1693" t="s">
        <v>678</v>
      </c>
      <c r="L18" s="1697" t="s">
        <v>680</v>
      </c>
      <c r="M18" s="1693">
        <v>132033558</v>
      </c>
      <c r="N18" s="1693" t="s">
        <v>681</v>
      </c>
      <c r="O18" s="1698" t="s">
        <v>682</v>
      </c>
      <c r="P18" s="1699" t="s">
        <v>683</v>
      </c>
      <c r="Q18" s="1700" t="s">
        <v>684</v>
      </c>
      <c r="R18" s="1701">
        <v>159241</v>
      </c>
      <c r="S18" s="1670"/>
    </row>
    <row r="19" spans="1:19" s="1671" customFormat="1" ht="15.75" x14ac:dyDescent="0.25">
      <c r="A19" s="1679"/>
      <c r="B19" s="1692" t="s">
        <v>527</v>
      </c>
      <c r="C19" s="1259">
        <v>102</v>
      </c>
      <c r="D19" s="1692" t="s">
        <v>659</v>
      </c>
      <c r="E19" s="1692" t="s">
        <v>659</v>
      </c>
      <c r="F19" s="1692" t="s">
        <v>659</v>
      </c>
      <c r="G19" s="1693" t="s">
        <v>678</v>
      </c>
      <c r="H19" s="1694" t="s">
        <v>660</v>
      </c>
      <c r="I19" s="1695">
        <v>44655</v>
      </c>
      <c r="J19" s="1696" t="s">
        <v>686</v>
      </c>
      <c r="K19" s="1693" t="s">
        <v>678</v>
      </c>
      <c r="L19" s="1697" t="s">
        <v>680</v>
      </c>
      <c r="M19" s="1693">
        <v>132033558</v>
      </c>
      <c r="N19" s="1693" t="s">
        <v>681</v>
      </c>
      <c r="O19" s="1698" t="s">
        <v>682</v>
      </c>
      <c r="P19" s="1699" t="s">
        <v>683</v>
      </c>
      <c r="Q19" s="1700" t="s">
        <v>684</v>
      </c>
      <c r="R19" s="1701">
        <v>159241</v>
      </c>
      <c r="S19" s="1670"/>
    </row>
    <row r="20" spans="1:19" s="1671" customFormat="1" ht="15.75" x14ac:dyDescent="0.25">
      <c r="A20" s="1679"/>
      <c r="B20" s="1692" t="s">
        <v>527</v>
      </c>
      <c r="C20" s="1259">
        <v>103</v>
      </c>
      <c r="D20" s="1692" t="s">
        <v>659</v>
      </c>
      <c r="E20" s="1692" t="s">
        <v>659</v>
      </c>
      <c r="F20" s="1692" t="s">
        <v>659</v>
      </c>
      <c r="G20" s="1693" t="s">
        <v>678</v>
      </c>
      <c r="H20" s="1694" t="s">
        <v>660</v>
      </c>
      <c r="I20" s="1695">
        <v>44655</v>
      </c>
      <c r="J20" s="1696" t="s">
        <v>687</v>
      </c>
      <c r="K20" s="1693" t="s">
        <v>678</v>
      </c>
      <c r="L20" s="1697" t="s">
        <v>680</v>
      </c>
      <c r="M20" s="1693">
        <v>132033558</v>
      </c>
      <c r="N20" s="1693" t="s">
        <v>681</v>
      </c>
      <c r="O20" s="1698" t="s">
        <v>682</v>
      </c>
      <c r="P20" s="1699" t="s">
        <v>683</v>
      </c>
      <c r="Q20" s="1700" t="s">
        <v>684</v>
      </c>
      <c r="R20" s="1701">
        <v>159241</v>
      </c>
      <c r="S20" s="1670"/>
    </row>
    <row r="21" spans="1:19" s="1671" customFormat="1" ht="15.75" x14ac:dyDescent="0.25">
      <c r="A21" s="1679"/>
      <c r="B21" s="1692" t="s">
        <v>527</v>
      </c>
      <c r="C21" s="1259">
        <v>104</v>
      </c>
      <c r="D21" s="1692" t="s">
        <v>659</v>
      </c>
      <c r="E21" s="1692" t="s">
        <v>659</v>
      </c>
      <c r="F21" s="1692" t="s">
        <v>659</v>
      </c>
      <c r="G21" s="1693" t="s">
        <v>678</v>
      </c>
      <c r="H21" s="1694" t="s">
        <v>660</v>
      </c>
      <c r="I21" s="1695">
        <v>44655</v>
      </c>
      <c r="J21" s="1696" t="s">
        <v>688</v>
      </c>
      <c r="K21" s="1693" t="s">
        <v>678</v>
      </c>
      <c r="L21" s="1697" t="s">
        <v>680</v>
      </c>
      <c r="M21" s="1693">
        <v>132033558</v>
      </c>
      <c r="N21" s="1693" t="s">
        <v>681</v>
      </c>
      <c r="O21" s="1698" t="s">
        <v>682</v>
      </c>
      <c r="P21" s="1699" t="s">
        <v>683</v>
      </c>
      <c r="Q21" s="1700" t="s">
        <v>684</v>
      </c>
      <c r="R21" s="1701">
        <v>159241</v>
      </c>
      <c r="S21" s="1670"/>
    </row>
    <row r="22" spans="1:19" s="1671" customFormat="1" ht="15.75" x14ac:dyDescent="0.25">
      <c r="A22" s="1679"/>
      <c r="B22" s="1692" t="s">
        <v>527</v>
      </c>
      <c r="C22" s="1259">
        <v>105</v>
      </c>
      <c r="D22" s="1692" t="s">
        <v>659</v>
      </c>
      <c r="E22" s="1692" t="s">
        <v>659</v>
      </c>
      <c r="F22" s="1692" t="s">
        <v>659</v>
      </c>
      <c r="G22" s="1693" t="s">
        <v>678</v>
      </c>
      <c r="H22" s="1694" t="s">
        <v>660</v>
      </c>
      <c r="I22" s="1695">
        <v>44655</v>
      </c>
      <c r="J22" s="1696" t="s">
        <v>689</v>
      </c>
      <c r="K22" s="1693" t="s">
        <v>678</v>
      </c>
      <c r="L22" s="1697" t="s">
        <v>680</v>
      </c>
      <c r="M22" s="1693">
        <v>132033558</v>
      </c>
      <c r="N22" s="1693" t="s">
        <v>681</v>
      </c>
      <c r="O22" s="1698" t="s">
        <v>682</v>
      </c>
      <c r="P22" s="1699" t="s">
        <v>683</v>
      </c>
      <c r="Q22" s="1700" t="s">
        <v>684</v>
      </c>
      <c r="R22" s="1701">
        <v>159241</v>
      </c>
      <c r="S22" s="1670"/>
    </row>
    <row r="23" spans="1:19" s="1671" customFormat="1" ht="15.75" x14ac:dyDescent="0.25">
      <c r="A23" s="1679"/>
      <c r="B23" s="1692" t="s">
        <v>527</v>
      </c>
      <c r="C23" s="1259">
        <v>106</v>
      </c>
      <c r="D23" s="1692" t="s">
        <v>659</v>
      </c>
      <c r="E23" s="1692" t="s">
        <v>659</v>
      </c>
      <c r="F23" s="1692" t="s">
        <v>659</v>
      </c>
      <c r="G23" s="1693" t="s">
        <v>678</v>
      </c>
      <c r="H23" s="1694" t="s">
        <v>660</v>
      </c>
      <c r="I23" s="1695">
        <v>44655</v>
      </c>
      <c r="J23" s="1696" t="s">
        <v>690</v>
      </c>
      <c r="K23" s="1693" t="s">
        <v>678</v>
      </c>
      <c r="L23" s="1697" t="s">
        <v>680</v>
      </c>
      <c r="M23" s="1693">
        <v>132033558</v>
      </c>
      <c r="N23" s="1693" t="s">
        <v>681</v>
      </c>
      <c r="O23" s="1698" t="s">
        <v>682</v>
      </c>
      <c r="P23" s="1699" t="s">
        <v>683</v>
      </c>
      <c r="Q23" s="1700" t="s">
        <v>684</v>
      </c>
      <c r="R23" s="1701">
        <v>159241</v>
      </c>
      <c r="S23" s="1670"/>
    </row>
    <row r="24" spans="1:19" s="1671" customFormat="1" ht="15.75" x14ac:dyDescent="0.25">
      <c r="A24" s="1679"/>
      <c r="B24" s="1692" t="s">
        <v>527</v>
      </c>
      <c r="C24" s="1259">
        <v>107</v>
      </c>
      <c r="D24" s="1692" t="s">
        <v>659</v>
      </c>
      <c r="E24" s="1692" t="s">
        <v>659</v>
      </c>
      <c r="F24" s="1692" t="s">
        <v>659</v>
      </c>
      <c r="G24" s="1693" t="s">
        <v>678</v>
      </c>
      <c r="H24" s="1694" t="s">
        <v>660</v>
      </c>
      <c r="I24" s="1695">
        <v>44655</v>
      </c>
      <c r="J24" s="1696" t="s">
        <v>691</v>
      </c>
      <c r="K24" s="1693" t="s">
        <v>678</v>
      </c>
      <c r="L24" s="1697" t="s">
        <v>680</v>
      </c>
      <c r="M24" s="1693">
        <v>132033558</v>
      </c>
      <c r="N24" s="1693" t="s">
        <v>681</v>
      </c>
      <c r="O24" s="1698" t="s">
        <v>682</v>
      </c>
      <c r="P24" s="1699" t="s">
        <v>683</v>
      </c>
      <c r="Q24" s="1700" t="s">
        <v>684</v>
      </c>
      <c r="R24" s="1701">
        <v>159241</v>
      </c>
      <c r="S24" s="1670"/>
    </row>
    <row r="25" spans="1:19" s="1671" customFormat="1" ht="15.75" x14ac:dyDescent="0.25">
      <c r="A25" s="1679"/>
      <c r="B25" s="1692" t="s">
        <v>527</v>
      </c>
      <c r="C25" s="1259">
        <v>108</v>
      </c>
      <c r="D25" s="1692" t="s">
        <v>659</v>
      </c>
      <c r="E25" s="1692" t="s">
        <v>659</v>
      </c>
      <c r="F25" s="1692" t="s">
        <v>659</v>
      </c>
      <c r="G25" s="1693" t="s">
        <v>678</v>
      </c>
      <c r="H25" s="1694" t="s">
        <v>660</v>
      </c>
      <c r="I25" s="1695">
        <v>44655</v>
      </c>
      <c r="J25" s="1696" t="s">
        <v>692</v>
      </c>
      <c r="K25" s="1693" t="s">
        <v>678</v>
      </c>
      <c r="L25" s="1697" t="s">
        <v>680</v>
      </c>
      <c r="M25" s="1693">
        <v>132033558</v>
      </c>
      <c r="N25" s="1693" t="s">
        <v>681</v>
      </c>
      <c r="O25" s="1698" t="s">
        <v>682</v>
      </c>
      <c r="P25" s="1699" t="s">
        <v>683</v>
      </c>
      <c r="Q25" s="1700" t="s">
        <v>684</v>
      </c>
      <c r="R25" s="1701">
        <v>159241</v>
      </c>
      <c r="S25" s="1670"/>
    </row>
    <row r="26" spans="1:19" s="1671" customFormat="1" ht="15.75" x14ac:dyDescent="0.25">
      <c r="A26" s="1679"/>
      <c r="B26" s="1692" t="s">
        <v>527</v>
      </c>
      <c r="C26" s="1259">
        <v>109</v>
      </c>
      <c r="D26" s="1692" t="s">
        <v>659</v>
      </c>
      <c r="E26" s="1692" t="s">
        <v>659</v>
      </c>
      <c r="F26" s="1692" t="s">
        <v>659</v>
      </c>
      <c r="G26" s="1693" t="s">
        <v>678</v>
      </c>
      <c r="H26" s="1694" t="s">
        <v>660</v>
      </c>
      <c r="I26" s="1695">
        <v>44655</v>
      </c>
      <c r="J26" s="1696" t="s">
        <v>693</v>
      </c>
      <c r="K26" s="1693" t="s">
        <v>678</v>
      </c>
      <c r="L26" s="1697" t="s">
        <v>680</v>
      </c>
      <c r="M26" s="1693">
        <v>132033558</v>
      </c>
      <c r="N26" s="1693" t="s">
        <v>681</v>
      </c>
      <c r="O26" s="1698" t="s">
        <v>682</v>
      </c>
      <c r="P26" s="1699" t="s">
        <v>683</v>
      </c>
      <c r="Q26" s="1700" t="s">
        <v>684</v>
      </c>
      <c r="R26" s="1701">
        <v>159241</v>
      </c>
      <c r="S26" s="1670"/>
    </row>
    <row r="27" spans="1:19" s="1671" customFormat="1" ht="15.75" x14ac:dyDescent="0.25">
      <c r="A27" s="1679"/>
      <c r="B27" s="1692" t="s">
        <v>527</v>
      </c>
      <c r="C27" s="1259">
        <v>110</v>
      </c>
      <c r="D27" s="1692" t="s">
        <v>659</v>
      </c>
      <c r="E27" s="1692" t="s">
        <v>659</v>
      </c>
      <c r="F27" s="1692" t="s">
        <v>659</v>
      </c>
      <c r="G27" s="1693" t="s">
        <v>678</v>
      </c>
      <c r="H27" s="1694" t="s">
        <v>660</v>
      </c>
      <c r="I27" s="1695">
        <v>44655</v>
      </c>
      <c r="J27" s="1696" t="s">
        <v>694</v>
      </c>
      <c r="K27" s="1693" t="s">
        <v>678</v>
      </c>
      <c r="L27" s="1697" t="s">
        <v>680</v>
      </c>
      <c r="M27" s="1693">
        <v>132033558</v>
      </c>
      <c r="N27" s="1693" t="s">
        <v>681</v>
      </c>
      <c r="O27" s="1698" t="s">
        <v>682</v>
      </c>
      <c r="P27" s="1699" t="s">
        <v>683</v>
      </c>
      <c r="Q27" s="1700" t="s">
        <v>684</v>
      </c>
      <c r="R27" s="1701">
        <v>159241</v>
      </c>
      <c r="S27" s="1670"/>
    </row>
    <row r="28" spans="1:19" s="1671" customFormat="1" ht="15.75" x14ac:dyDescent="0.25">
      <c r="A28" s="1679"/>
      <c r="B28" s="1692" t="s">
        <v>527</v>
      </c>
      <c r="C28" s="1259">
        <v>111</v>
      </c>
      <c r="D28" s="1692" t="s">
        <v>659</v>
      </c>
      <c r="E28" s="1692" t="s">
        <v>659</v>
      </c>
      <c r="F28" s="1692" t="s">
        <v>659</v>
      </c>
      <c r="G28" s="1693" t="s">
        <v>678</v>
      </c>
      <c r="H28" s="1694" t="s">
        <v>660</v>
      </c>
      <c r="I28" s="1695">
        <v>44655</v>
      </c>
      <c r="J28" s="1696" t="s">
        <v>695</v>
      </c>
      <c r="K28" s="1693" t="s">
        <v>678</v>
      </c>
      <c r="L28" s="1697" t="s">
        <v>680</v>
      </c>
      <c r="M28" s="1693">
        <v>132033558</v>
      </c>
      <c r="N28" s="1693" t="s">
        <v>681</v>
      </c>
      <c r="O28" s="1698" t="s">
        <v>682</v>
      </c>
      <c r="P28" s="1699" t="s">
        <v>683</v>
      </c>
      <c r="Q28" s="1700" t="s">
        <v>684</v>
      </c>
      <c r="R28" s="1701">
        <v>159241</v>
      </c>
      <c r="S28" s="1670"/>
    </row>
    <row r="29" spans="1:19" s="1671" customFormat="1" ht="15.75" x14ac:dyDescent="0.25">
      <c r="A29" s="1679"/>
      <c r="B29" s="1692" t="s">
        <v>527</v>
      </c>
      <c r="C29" s="1259">
        <v>112</v>
      </c>
      <c r="D29" s="1692" t="s">
        <v>659</v>
      </c>
      <c r="E29" s="1692" t="s">
        <v>659</v>
      </c>
      <c r="F29" s="1692" t="s">
        <v>659</v>
      </c>
      <c r="G29" s="1693" t="s">
        <v>678</v>
      </c>
      <c r="H29" s="1694" t="s">
        <v>660</v>
      </c>
      <c r="I29" s="1695">
        <v>44655</v>
      </c>
      <c r="J29" s="1696" t="s">
        <v>696</v>
      </c>
      <c r="K29" s="1693" t="s">
        <v>678</v>
      </c>
      <c r="L29" s="1697" t="s">
        <v>680</v>
      </c>
      <c r="M29" s="1693">
        <v>132033558</v>
      </c>
      <c r="N29" s="1693" t="s">
        <v>681</v>
      </c>
      <c r="O29" s="1698" t="s">
        <v>682</v>
      </c>
      <c r="P29" s="1699" t="s">
        <v>683</v>
      </c>
      <c r="Q29" s="1700" t="s">
        <v>684</v>
      </c>
      <c r="R29" s="1701">
        <v>159241</v>
      </c>
      <c r="S29" s="1670"/>
    </row>
    <row r="30" spans="1:19" s="1671" customFormat="1" ht="15.75" x14ac:dyDescent="0.25">
      <c r="A30" s="1679"/>
      <c r="B30" s="1692" t="s">
        <v>527</v>
      </c>
      <c r="C30" s="1259">
        <v>113</v>
      </c>
      <c r="D30" s="1692" t="s">
        <v>659</v>
      </c>
      <c r="E30" s="1692" t="s">
        <v>659</v>
      </c>
      <c r="F30" s="1692" t="s">
        <v>659</v>
      </c>
      <c r="G30" s="1693" t="s">
        <v>678</v>
      </c>
      <c r="H30" s="1694" t="s">
        <v>660</v>
      </c>
      <c r="I30" s="1695">
        <v>44655</v>
      </c>
      <c r="J30" s="1696" t="s">
        <v>697</v>
      </c>
      <c r="K30" s="1693" t="s">
        <v>678</v>
      </c>
      <c r="L30" s="1697" t="s">
        <v>680</v>
      </c>
      <c r="M30" s="1693">
        <v>132033558</v>
      </c>
      <c r="N30" s="1693" t="s">
        <v>681</v>
      </c>
      <c r="O30" s="1698" t="s">
        <v>682</v>
      </c>
      <c r="P30" s="1699" t="s">
        <v>683</v>
      </c>
      <c r="Q30" s="1700" t="s">
        <v>684</v>
      </c>
      <c r="R30" s="1701">
        <v>159241</v>
      </c>
      <c r="S30" s="1670"/>
    </row>
    <row r="31" spans="1:19" s="1671" customFormat="1" ht="15.75" x14ac:dyDescent="0.25">
      <c r="A31" s="1679"/>
      <c r="B31" s="1692" t="s">
        <v>527</v>
      </c>
      <c r="C31" s="1259">
        <v>114</v>
      </c>
      <c r="D31" s="1692" t="s">
        <v>659</v>
      </c>
      <c r="E31" s="1692" t="s">
        <v>659</v>
      </c>
      <c r="F31" s="1692" t="s">
        <v>659</v>
      </c>
      <c r="G31" s="1693" t="s">
        <v>678</v>
      </c>
      <c r="H31" s="1694" t="s">
        <v>660</v>
      </c>
      <c r="I31" s="1695">
        <v>44655</v>
      </c>
      <c r="J31" s="1696" t="s">
        <v>698</v>
      </c>
      <c r="K31" s="1693" t="s">
        <v>678</v>
      </c>
      <c r="L31" s="1697" t="s">
        <v>680</v>
      </c>
      <c r="M31" s="1693">
        <v>132033558</v>
      </c>
      <c r="N31" s="1693" t="s">
        <v>681</v>
      </c>
      <c r="O31" s="1698" t="s">
        <v>682</v>
      </c>
      <c r="P31" s="1699" t="s">
        <v>683</v>
      </c>
      <c r="Q31" s="1700" t="s">
        <v>684</v>
      </c>
      <c r="R31" s="1701">
        <v>159241</v>
      </c>
      <c r="S31" s="1670"/>
    </row>
    <row r="32" spans="1:19" s="1671" customFormat="1" ht="15.75" x14ac:dyDescent="0.25">
      <c r="A32" s="1679"/>
      <c r="B32" s="1692" t="s">
        <v>527</v>
      </c>
      <c r="C32" s="1259">
        <v>115</v>
      </c>
      <c r="D32" s="1692" t="s">
        <v>659</v>
      </c>
      <c r="E32" s="1692" t="s">
        <v>659</v>
      </c>
      <c r="F32" s="1692" t="s">
        <v>659</v>
      </c>
      <c r="G32" s="1693" t="s">
        <v>678</v>
      </c>
      <c r="H32" s="1694" t="s">
        <v>660</v>
      </c>
      <c r="I32" s="1695">
        <v>44655</v>
      </c>
      <c r="J32" s="1702" t="s">
        <v>699</v>
      </c>
      <c r="K32" s="1693" t="s">
        <v>678</v>
      </c>
      <c r="L32" s="1697" t="s">
        <v>680</v>
      </c>
      <c r="M32" s="1693">
        <v>132033558</v>
      </c>
      <c r="N32" s="1693" t="s">
        <v>681</v>
      </c>
      <c r="O32" s="1698" t="s">
        <v>682</v>
      </c>
      <c r="P32" s="1699" t="s">
        <v>683</v>
      </c>
      <c r="Q32" s="1700" t="s">
        <v>684</v>
      </c>
      <c r="R32" s="1701">
        <v>159241</v>
      </c>
      <c r="S32" s="1670"/>
    </row>
    <row r="33" spans="1:19" s="1671" customFormat="1" ht="15.75" x14ac:dyDescent="0.25">
      <c r="A33" s="1679"/>
      <c r="B33" s="1692" t="s">
        <v>527</v>
      </c>
      <c r="C33" s="1259">
        <v>116</v>
      </c>
      <c r="D33" s="1692" t="s">
        <v>659</v>
      </c>
      <c r="E33" s="1692" t="s">
        <v>659</v>
      </c>
      <c r="F33" s="1692" t="s">
        <v>659</v>
      </c>
      <c r="G33" s="1693" t="s">
        <v>678</v>
      </c>
      <c r="H33" s="1694" t="s">
        <v>660</v>
      </c>
      <c r="I33" s="1695">
        <v>44655</v>
      </c>
      <c r="J33" s="1702" t="s">
        <v>700</v>
      </c>
      <c r="K33" s="1693" t="s">
        <v>678</v>
      </c>
      <c r="L33" s="1697" t="s">
        <v>680</v>
      </c>
      <c r="M33" s="1693">
        <v>132033558</v>
      </c>
      <c r="N33" s="1693" t="s">
        <v>681</v>
      </c>
      <c r="O33" s="1698" t="s">
        <v>682</v>
      </c>
      <c r="P33" s="1699" t="s">
        <v>683</v>
      </c>
      <c r="Q33" s="1700" t="s">
        <v>684</v>
      </c>
      <c r="R33" s="1701">
        <v>159241</v>
      </c>
      <c r="S33" s="1670"/>
    </row>
    <row r="34" spans="1:19" s="1671" customFormat="1" ht="15.75" x14ac:dyDescent="0.25">
      <c r="A34" s="1679"/>
      <c r="B34" s="1692" t="s">
        <v>527</v>
      </c>
      <c r="C34" s="1259">
        <v>117</v>
      </c>
      <c r="D34" s="1692" t="s">
        <v>659</v>
      </c>
      <c r="E34" s="1692" t="s">
        <v>659</v>
      </c>
      <c r="F34" s="1692" t="s">
        <v>659</v>
      </c>
      <c r="G34" s="1693" t="s">
        <v>678</v>
      </c>
      <c r="H34" s="1694" t="s">
        <v>660</v>
      </c>
      <c r="I34" s="1695">
        <v>44655</v>
      </c>
      <c r="J34" s="1702" t="s">
        <v>701</v>
      </c>
      <c r="K34" s="1693" t="s">
        <v>678</v>
      </c>
      <c r="L34" s="1697" t="s">
        <v>680</v>
      </c>
      <c r="M34" s="1693">
        <v>132033558</v>
      </c>
      <c r="N34" s="1693" t="s">
        <v>681</v>
      </c>
      <c r="O34" s="1698" t="s">
        <v>682</v>
      </c>
      <c r="P34" s="1699" t="s">
        <v>683</v>
      </c>
      <c r="Q34" s="1700" t="s">
        <v>684</v>
      </c>
      <c r="R34" s="1701">
        <v>159241</v>
      </c>
      <c r="S34" s="1670"/>
    </row>
    <row r="35" spans="1:19" s="1671" customFormat="1" ht="15.75" x14ac:dyDescent="0.25">
      <c r="A35" s="1679"/>
      <c r="B35" s="1692" t="s">
        <v>527</v>
      </c>
      <c r="C35" s="1259">
        <v>118</v>
      </c>
      <c r="D35" s="1692" t="s">
        <v>659</v>
      </c>
      <c r="E35" s="1692" t="s">
        <v>659</v>
      </c>
      <c r="F35" s="1692" t="s">
        <v>659</v>
      </c>
      <c r="G35" s="1693" t="s">
        <v>678</v>
      </c>
      <c r="H35" s="1694" t="s">
        <v>660</v>
      </c>
      <c r="I35" s="1695">
        <v>44655</v>
      </c>
      <c r="J35" s="1702" t="s">
        <v>702</v>
      </c>
      <c r="K35" s="1693" t="s">
        <v>678</v>
      </c>
      <c r="L35" s="1697" t="s">
        <v>680</v>
      </c>
      <c r="M35" s="1693">
        <v>132033558</v>
      </c>
      <c r="N35" s="1693" t="s">
        <v>681</v>
      </c>
      <c r="O35" s="1698" t="s">
        <v>682</v>
      </c>
      <c r="P35" s="1699" t="s">
        <v>683</v>
      </c>
      <c r="Q35" s="1700" t="s">
        <v>684</v>
      </c>
      <c r="R35" s="1701">
        <v>159241</v>
      </c>
      <c r="S35" s="1670"/>
    </row>
    <row r="36" spans="1:19" s="1671" customFormat="1" ht="15.75" x14ac:dyDescent="0.25">
      <c r="A36" s="1679"/>
      <c r="B36" s="1692" t="s">
        <v>527</v>
      </c>
      <c r="C36" s="1259">
        <v>119</v>
      </c>
      <c r="D36" s="1692" t="s">
        <v>659</v>
      </c>
      <c r="E36" s="1692" t="s">
        <v>659</v>
      </c>
      <c r="F36" s="1692" t="s">
        <v>659</v>
      </c>
      <c r="G36" s="1693" t="s">
        <v>678</v>
      </c>
      <c r="H36" s="1694" t="s">
        <v>660</v>
      </c>
      <c r="I36" s="1695">
        <v>44655</v>
      </c>
      <c r="J36" s="1702" t="s">
        <v>703</v>
      </c>
      <c r="K36" s="1693" t="s">
        <v>678</v>
      </c>
      <c r="L36" s="1697" t="s">
        <v>680</v>
      </c>
      <c r="M36" s="1693">
        <v>132033558</v>
      </c>
      <c r="N36" s="1693" t="s">
        <v>681</v>
      </c>
      <c r="O36" s="1698" t="s">
        <v>682</v>
      </c>
      <c r="P36" s="1699" t="s">
        <v>683</v>
      </c>
      <c r="Q36" s="1700" t="s">
        <v>684</v>
      </c>
      <c r="R36" s="1701">
        <v>159241</v>
      </c>
      <c r="S36" s="1670"/>
    </row>
    <row r="37" spans="1:19" s="1671" customFormat="1" ht="15.75" x14ac:dyDescent="0.25">
      <c r="A37" s="1679"/>
      <c r="B37" s="1692" t="s">
        <v>527</v>
      </c>
      <c r="C37" s="1259">
        <v>120</v>
      </c>
      <c r="D37" s="1692" t="s">
        <v>659</v>
      </c>
      <c r="E37" s="1692" t="s">
        <v>659</v>
      </c>
      <c r="F37" s="1692" t="s">
        <v>659</v>
      </c>
      <c r="G37" s="1693" t="s">
        <v>678</v>
      </c>
      <c r="H37" s="1694" t="s">
        <v>660</v>
      </c>
      <c r="I37" s="1695">
        <v>44655</v>
      </c>
      <c r="J37" s="1702" t="s">
        <v>704</v>
      </c>
      <c r="K37" s="1693" t="s">
        <v>678</v>
      </c>
      <c r="L37" s="1697" t="s">
        <v>680</v>
      </c>
      <c r="M37" s="1693">
        <v>132033558</v>
      </c>
      <c r="N37" s="1693" t="s">
        <v>681</v>
      </c>
      <c r="O37" s="1698" t="s">
        <v>682</v>
      </c>
      <c r="P37" s="1699" t="s">
        <v>683</v>
      </c>
      <c r="Q37" s="1700" t="s">
        <v>684</v>
      </c>
      <c r="R37" s="1701">
        <v>159241</v>
      </c>
      <c r="S37" s="1670"/>
    </row>
    <row r="38" spans="1:19" s="1671" customFormat="1" ht="15.75" x14ac:dyDescent="0.25">
      <c r="A38" s="1679"/>
      <c r="B38" s="1692" t="s">
        <v>527</v>
      </c>
      <c r="C38" s="1259">
        <v>121</v>
      </c>
      <c r="D38" s="1692" t="s">
        <v>659</v>
      </c>
      <c r="E38" s="1692" t="s">
        <v>659</v>
      </c>
      <c r="F38" s="1692" t="s">
        <v>659</v>
      </c>
      <c r="G38" s="1693" t="s">
        <v>678</v>
      </c>
      <c r="H38" s="1694" t="s">
        <v>660</v>
      </c>
      <c r="I38" s="1695">
        <v>44655</v>
      </c>
      <c r="J38" s="1702" t="s">
        <v>705</v>
      </c>
      <c r="K38" s="1693" t="s">
        <v>678</v>
      </c>
      <c r="L38" s="1697" t="s">
        <v>680</v>
      </c>
      <c r="M38" s="1693">
        <v>132033558</v>
      </c>
      <c r="N38" s="1693" t="s">
        <v>681</v>
      </c>
      <c r="O38" s="1698" t="s">
        <v>682</v>
      </c>
      <c r="P38" s="1699" t="s">
        <v>683</v>
      </c>
      <c r="Q38" s="1700" t="s">
        <v>684</v>
      </c>
      <c r="R38" s="1701">
        <v>159241</v>
      </c>
      <c r="S38" s="1670"/>
    </row>
    <row r="39" spans="1:19" s="1671" customFormat="1" ht="15.75" x14ac:dyDescent="0.25">
      <c r="A39" s="1679"/>
      <c r="B39" s="1692" t="s">
        <v>527</v>
      </c>
      <c r="C39" s="1259">
        <v>122</v>
      </c>
      <c r="D39" s="1692" t="s">
        <v>659</v>
      </c>
      <c r="E39" s="1692" t="s">
        <v>659</v>
      </c>
      <c r="F39" s="1692" t="s">
        <v>659</v>
      </c>
      <c r="G39" s="1693" t="s">
        <v>678</v>
      </c>
      <c r="H39" s="1694" t="s">
        <v>660</v>
      </c>
      <c r="I39" s="1695">
        <v>44655</v>
      </c>
      <c r="J39" s="1702" t="s">
        <v>706</v>
      </c>
      <c r="K39" s="1693" t="s">
        <v>678</v>
      </c>
      <c r="L39" s="1697" t="s">
        <v>680</v>
      </c>
      <c r="M39" s="1693">
        <v>132033558</v>
      </c>
      <c r="N39" s="1693" t="s">
        <v>681</v>
      </c>
      <c r="O39" s="1698" t="s">
        <v>682</v>
      </c>
      <c r="P39" s="1699" t="s">
        <v>683</v>
      </c>
      <c r="Q39" s="1700" t="s">
        <v>684</v>
      </c>
      <c r="R39" s="1701">
        <v>159241</v>
      </c>
      <c r="S39" s="1670"/>
    </row>
    <row r="40" spans="1:19" s="1671" customFormat="1" ht="15.75" x14ac:dyDescent="0.25">
      <c r="A40" s="1679"/>
      <c r="B40" s="1692" t="s">
        <v>527</v>
      </c>
      <c r="C40" s="1259">
        <v>123</v>
      </c>
      <c r="D40" s="1692" t="s">
        <v>659</v>
      </c>
      <c r="E40" s="1692" t="s">
        <v>659</v>
      </c>
      <c r="F40" s="1692" t="s">
        <v>659</v>
      </c>
      <c r="G40" s="1693" t="s">
        <v>678</v>
      </c>
      <c r="H40" s="1694" t="s">
        <v>660</v>
      </c>
      <c r="I40" s="1695">
        <v>44655</v>
      </c>
      <c r="J40" s="1702" t="s">
        <v>707</v>
      </c>
      <c r="K40" s="1693" t="s">
        <v>678</v>
      </c>
      <c r="L40" s="1697" t="s">
        <v>680</v>
      </c>
      <c r="M40" s="1693">
        <v>132033558</v>
      </c>
      <c r="N40" s="1693" t="s">
        <v>681</v>
      </c>
      <c r="O40" s="1698" t="s">
        <v>682</v>
      </c>
      <c r="P40" s="1699" t="s">
        <v>683</v>
      </c>
      <c r="Q40" s="1700" t="s">
        <v>684</v>
      </c>
      <c r="R40" s="1701">
        <v>159241</v>
      </c>
      <c r="S40" s="1670"/>
    </row>
    <row r="41" spans="1:19" s="1671" customFormat="1" ht="15.75" x14ac:dyDescent="0.25">
      <c r="A41" s="1679"/>
      <c r="B41" s="1692" t="s">
        <v>527</v>
      </c>
      <c r="C41" s="1259">
        <v>124</v>
      </c>
      <c r="D41" s="1692" t="s">
        <v>659</v>
      </c>
      <c r="E41" s="1692" t="s">
        <v>659</v>
      </c>
      <c r="F41" s="1692" t="s">
        <v>659</v>
      </c>
      <c r="G41" s="1693" t="s">
        <v>678</v>
      </c>
      <c r="H41" s="1694" t="s">
        <v>660</v>
      </c>
      <c r="I41" s="1695">
        <v>44655</v>
      </c>
      <c r="J41" s="1702" t="s">
        <v>708</v>
      </c>
      <c r="K41" s="1693" t="s">
        <v>678</v>
      </c>
      <c r="L41" s="1697" t="s">
        <v>680</v>
      </c>
      <c r="M41" s="1693">
        <v>132033558</v>
      </c>
      <c r="N41" s="1693" t="s">
        <v>681</v>
      </c>
      <c r="O41" s="1698" t="s">
        <v>682</v>
      </c>
      <c r="P41" s="1699" t="s">
        <v>683</v>
      </c>
      <c r="Q41" s="1700" t="s">
        <v>684</v>
      </c>
      <c r="R41" s="1701">
        <v>159241</v>
      </c>
      <c r="S41" s="1670"/>
    </row>
    <row r="42" spans="1:19" s="1671" customFormat="1" ht="15.75" x14ac:dyDescent="0.25">
      <c r="A42" s="1679"/>
      <c r="B42" s="1692" t="s">
        <v>527</v>
      </c>
      <c r="C42" s="1259">
        <v>125</v>
      </c>
      <c r="D42" s="1692" t="s">
        <v>659</v>
      </c>
      <c r="E42" s="1692" t="s">
        <v>659</v>
      </c>
      <c r="F42" s="1692" t="s">
        <v>659</v>
      </c>
      <c r="G42" s="1693" t="s">
        <v>678</v>
      </c>
      <c r="H42" s="1694" t="s">
        <v>660</v>
      </c>
      <c r="I42" s="1695">
        <v>44655</v>
      </c>
      <c r="J42" s="1702" t="s">
        <v>709</v>
      </c>
      <c r="K42" s="1693" t="s">
        <v>678</v>
      </c>
      <c r="L42" s="1697" t="s">
        <v>680</v>
      </c>
      <c r="M42" s="1693">
        <v>132033558</v>
      </c>
      <c r="N42" s="1693" t="s">
        <v>681</v>
      </c>
      <c r="O42" s="1698" t="s">
        <v>682</v>
      </c>
      <c r="P42" s="1699" t="s">
        <v>683</v>
      </c>
      <c r="Q42" s="1700" t="s">
        <v>684</v>
      </c>
      <c r="R42" s="1701">
        <v>159241</v>
      </c>
      <c r="S42" s="1670"/>
    </row>
    <row r="43" spans="1:19" s="1671" customFormat="1" ht="15.75" x14ac:dyDescent="0.25">
      <c r="A43" s="1679"/>
      <c r="B43" s="1692" t="s">
        <v>527</v>
      </c>
      <c r="C43" s="1259">
        <v>126</v>
      </c>
      <c r="D43" s="1692" t="s">
        <v>659</v>
      </c>
      <c r="E43" s="1692" t="s">
        <v>659</v>
      </c>
      <c r="F43" s="1692" t="s">
        <v>659</v>
      </c>
      <c r="G43" s="1693" t="s">
        <v>678</v>
      </c>
      <c r="H43" s="1694" t="s">
        <v>660</v>
      </c>
      <c r="I43" s="1695">
        <v>44655</v>
      </c>
      <c r="J43" s="1702" t="s">
        <v>710</v>
      </c>
      <c r="K43" s="1693" t="s">
        <v>678</v>
      </c>
      <c r="L43" s="1697" t="s">
        <v>680</v>
      </c>
      <c r="M43" s="1693">
        <v>132033558</v>
      </c>
      <c r="N43" s="1693" t="s">
        <v>681</v>
      </c>
      <c r="O43" s="1698" t="s">
        <v>682</v>
      </c>
      <c r="P43" s="1699" t="s">
        <v>683</v>
      </c>
      <c r="Q43" s="1700" t="s">
        <v>684</v>
      </c>
      <c r="R43" s="1701">
        <v>159241</v>
      </c>
      <c r="S43" s="1670"/>
    </row>
    <row r="44" spans="1:19" s="1671" customFormat="1" ht="15.75" x14ac:dyDescent="0.25">
      <c r="A44" s="1679"/>
      <c r="B44" s="1692" t="s">
        <v>527</v>
      </c>
      <c r="C44" s="1259">
        <v>127</v>
      </c>
      <c r="D44" s="1692" t="s">
        <v>659</v>
      </c>
      <c r="E44" s="1692" t="s">
        <v>659</v>
      </c>
      <c r="F44" s="1692" t="s">
        <v>659</v>
      </c>
      <c r="G44" s="1693" t="s">
        <v>678</v>
      </c>
      <c r="H44" s="1694" t="s">
        <v>660</v>
      </c>
      <c r="I44" s="1695">
        <v>44655</v>
      </c>
      <c r="J44" s="1702" t="s">
        <v>711</v>
      </c>
      <c r="K44" s="1693" t="s">
        <v>678</v>
      </c>
      <c r="L44" s="1697" t="s">
        <v>680</v>
      </c>
      <c r="M44" s="1693">
        <v>132033558</v>
      </c>
      <c r="N44" s="1693" t="s">
        <v>681</v>
      </c>
      <c r="O44" s="1698" t="s">
        <v>682</v>
      </c>
      <c r="P44" s="1699" t="s">
        <v>683</v>
      </c>
      <c r="Q44" s="1700" t="s">
        <v>684</v>
      </c>
      <c r="R44" s="1701">
        <v>159241</v>
      </c>
      <c r="S44" s="1670"/>
    </row>
    <row r="45" spans="1:19" s="1671" customFormat="1" ht="15.75" x14ac:dyDescent="0.25">
      <c r="A45" s="1679"/>
      <c r="B45" s="1692" t="s">
        <v>527</v>
      </c>
      <c r="C45" s="1259">
        <v>128</v>
      </c>
      <c r="D45" s="1692" t="s">
        <v>659</v>
      </c>
      <c r="E45" s="1692" t="s">
        <v>659</v>
      </c>
      <c r="F45" s="1692" t="s">
        <v>659</v>
      </c>
      <c r="G45" s="1693" t="s">
        <v>678</v>
      </c>
      <c r="H45" s="1694" t="s">
        <v>660</v>
      </c>
      <c r="I45" s="1695">
        <v>44655</v>
      </c>
      <c r="J45" s="1702" t="s">
        <v>712</v>
      </c>
      <c r="K45" s="1693" t="s">
        <v>678</v>
      </c>
      <c r="L45" s="1697" t="s">
        <v>680</v>
      </c>
      <c r="M45" s="1693">
        <v>132033558</v>
      </c>
      <c r="N45" s="1693" t="s">
        <v>681</v>
      </c>
      <c r="O45" s="1698" t="s">
        <v>682</v>
      </c>
      <c r="P45" s="1699" t="s">
        <v>683</v>
      </c>
      <c r="Q45" s="1700" t="s">
        <v>684</v>
      </c>
      <c r="R45" s="1701">
        <v>159241</v>
      </c>
      <c r="S45" s="1670"/>
    </row>
    <row r="46" spans="1:19" s="1671" customFormat="1" ht="15.75" x14ac:dyDescent="0.25">
      <c r="A46" s="1679"/>
      <c r="B46" s="1692" t="s">
        <v>527</v>
      </c>
      <c r="C46" s="1259">
        <v>129</v>
      </c>
      <c r="D46" s="1692" t="s">
        <v>659</v>
      </c>
      <c r="E46" s="1692" t="s">
        <v>659</v>
      </c>
      <c r="F46" s="1692" t="s">
        <v>659</v>
      </c>
      <c r="G46" s="1693" t="s">
        <v>678</v>
      </c>
      <c r="H46" s="1694" t="s">
        <v>660</v>
      </c>
      <c r="I46" s="1695">
        <v>44655</v>
      </c>
      <c r="J46" s="1702" t="s">
        <v>713</v>
      </c>
      <c r="K46" s="1693" t="s">
        <v>678</v>
      </c>
      <c r="L46" s="1697" t="s">
        <v>680</v>
      </c>
      <c r="M46" s="1693">
        <v>132033558</v>
      </c>
      <c r="N46" s="1693" t="s">
        <v>681</v>
      </c>
      <c r="O46" s="1698" t="s">
        <v>682</v>
      </c>
      <c r="P46" s="1699" t="s">
        <v>683</v>
      </c>
      <c r="Q46" s="1700" t="s">
        <v>684</v>
      </c>
      <c r="R46" s="1701">
        <v>159241</v>
      </c>
      <c r="S46" s="1670"/>
    </row>
    <row r="47" spans="1:19" s="1671" customFormat="1" ht="15.75" x14ac:dyDescent="0.25">
      <c r="A47" s="1679"/>
      <c r="B47" s="1692" t="s">
        <v>527</v>
      </c>
      <c r="C47" s="1259">
        <v>130</v>
      </c>
      <c r="D47" s="1692" t="s">
        <v>659</v>
      </c>
      <c r="E47" s="1692" t="s">
        <v>659</v>
      </c>
      <c r="F47" s="1692" t="s">
        <v>659</v>
      </c>
      <c r="G47" s="1693" t="s">
        <v>678</v>
      </c>
      <c r="H47" s="1694" t="s">
        <v>660</v>
      </c>
      <c r="I47" s="1695">
        <v>44655</v>
      </c>
      <c r="J47" s="1702" t="s">
        <v>714</v>
      </c>
      <c r="K47" s="1693" t="s">
        <v>678</v>
      </c>
      <c r="L47" s="1697" t="s">
        <v>680</v>
      </c>
      <c r="M47" s="1693">
        <v>132033558</v>
      </c>
      <c r="N47" s="1693" t="s">
        <v>681</v>
      </c>
      <c r="O47" s="1698" t="s">
        <v>682</v>
      </c>
      <c r="P47" s="1699" t="s">
        <v>683</v>
      </c>
      <c r="Q47" s="1700" t="s">
        <v>684</v>
      </c>
      <c r="R47" s="1701">
        <v>159241</v>
      </c>
      <c r="S47" s="1670"/>
    </row>
    <row r="48" spans="1:19" s="1671" customFormat="1" ht="15.75" x14ac:dyDescent="0.25">
      <c r="A48" s="1679"/>
      <c r="B48" s="1692" t="s">
        <v>527</v>
      </c>
      <c r="C48" s="1259">
        <v>131</v>
      </c>
      <c r="D48" s="1692" t="s">
        <v>659</v>
      </c>
      <c r="E48" s="1692" t="s">
        <v>659</v>
      </c>
      <c r="F48" s="1692" t="s">
        <v>659</v>
      </c>
      <c r="G48" s="1693" t="s">
        <v>678</v>
      </c>
      <c r="H48" s="1694" t="s">
        <v>660</v>
      </c>
      <c r="I48" s="1695">
        <v>44655</v>
      </c>
      <c r="J48" s="1702" t="s">
        <v>715</v>
      </c>
      <c r="K48" s="1693" t="s">
        <v>678</v>
      </c>
      <c r="L48" s="1697" t="s">
        <v>680</v>
      </c>
      <c r="M48" s="1693">
        <v>132033558</v>
      </c>
      <c r="N48" s="1693" t="s">
        <v>681</v>
      </c>
      <c r="O48" s="1698" t="s">
        <v>682</v>
      </c>
      <c r="P48" s="1699" t="s">
        <v>683</v>
      </c>
      <c r="Q48" s="1700" t="s">
        <v>684</v>
      </c>
      <c r="R48" s="1701">
        <v>159241</v>
      </c>
      <c r="S48" s="1670"/>
    </row>
    <row r="49" spans="1:19" s="1671" customFormat="1" ht="15.75" x14ac:dyDescent="0.25">
      <c r="A49" s="1679"/>
      <c r="B49" s="1692" t="s">
        <v>527</v>
      </c>
      <c r="C49" s="1259">
        <v>132</v>
      </c>
      <c r="D49" s="1692" t="s">
        <v>659</v>
      </c>
      <c r="E49" s="1692" t="s">
        <v>659</v>
      </c>
      <c r="F49" s="1692" t="s">
        <v>659</v>
      </c>
      <c r="G49" s="1693" t="s">
        <v>678</v>
      </c>
      <c r="H49" s="1694" t="s">
        <v>660</v>
      </c>
      <c r="I49" s="1695">
        <v>44655</v>
      </c>
      <c r="J49" s="1702" t="s">
        <v>716</v>
      </c>
      <c r="K49" s="1693" t="s">
        <v>678</v>
      </c>
      <c r="L49" s="1697" t="s">
        <v>680</v>
      </c>
      <c r="M49" s="1693">
        <v>132033558</v>
      </c>
      <c r="N49" s="1693" t="s">
        <v>681</v>
      </c>
      <c r="O49" s="1698" t="s">
        <v>682</v>
      </c>
      <c r="P49" s="1699" t="s">
        <v>683</v>
      </c>
      <c r="Q49" s="1700" t="s">
        <v>684</v>
      </c>
      <c r="R49" s="1701">
        <v>159241</v>
      </c>
      <c r="S49" s="1670"/>
    </row>
    <row r="50" spans="1:19" x14ac:dyDescent="0.25">
      <c r="A50" s="1679"/>
      <c r="B50" s="1703"/>
      <c r="C50" s="1703"/>
      <c r="D50" s="1704"/>
      <c r="E50" s="1703"/>
      <c r="F50" s="1703"/>
      <c r="G50" s="1705"/>
      <c r="H50" s="1706"/>
      <c r="I50" s="1707"/>
      <c r="J50" s="1705"/>
      <c r="K50" s="1703"/>
      <c r="L50" s="1703"/>
      <c r="M50" s="1705"/>
      <c r="N50" s="1703"/>
      <c r="O50" s="1708"/>
      <c r="P50" s="1709"/>
      <c r="Q50" s="1700"/>
      <c r="R50" s="1710"/>
      <c r="S50" s="523"/>
    </row>
    <row r="51" spans="1:19" x14ac:dyDescent="0.25">
      <c r="A51" s="1679"/>
      <c r="B51" s="1711"/>
      <c r="C51" s="1712"/>
      <c r="D51" s="1713"/>
      <c r="E51" s="1712"/>
      <c r="F51" s="1712"/>
      <c r="G51" s="1714"/>
      <c r="H51" s="1714"/>
      <c r="I51" s="1715"/>
      <c r="J51" s="1716"/>
      <c r="K51" s="1715"/>
      <c r="L51" s="1715"/>
      <c r="M51" s="1716"/>
      <c r="N51" s="1715"/>
      <c r="O51" s="1716"/>
      <c r="P51" s="1715"/>
      <c r="Q51" s="1717"/>
      <c r="R51" s="1718">
        <f>SUM(R17:R50)</f>
        <v>5254953</v>
      </c>
      <c r="S51" s="523"/>
    </row>
    <row r="52" spans="1:19" x14ac:dyDescent="0.25">
      <c r="A52" s="1679"/>
      <c r="B52" s="1719"/>
      <c r="C52" s="1719"/>
      <c r="D52" s="1720"/>
      <c r="E52" s="1719"/>
      <c r="F52" s="1719"/>
      <c r="G52" s="1721"/>
      <c r="H52" s="1721"/>
      <c r="I52" s="1722"/>
      <c r="J52" s="1723"/>
      <c r="K52" s="1722"/>
      <c r="L52" s="1722"/>
      <c r="M52" s="1723"/>
      <c r="N52" s="1722"/>
      <c r="O52" s="1723"/>
      <c r="P52" s="1722"/>
      <c r="Q52" s="1723"/>
      <c r="R52" s="1724"/>
      <c r="S52" s="523"/>
    </row>
    <row r="53" spans="1:19" x14ac:dyDescent="0.25">
      <c r="A53" s="1679"/>
      <c r="B53" s="1719"/>
      <c r="C53" s="1719"/>
      <c r="D53" s="1720"/>
      <c r="E53" s="1719"/>
      <c r="F53" s="1719"/>
      <c r="G53" s="1721"/>
      <c r="H53" s="1721"/>
      <c r="I53" s="1722"/>
      <c r="J53" s="1723"/>
      <c r="K53" s="1722"/>
      <c r="L53" s="1722"/>
      <c r="M53" s="1723"/>
      <c r="N53" s="1722"/>
      <c r="O53" s="1723"/>
      <c r="P53" s="1722"/>
      <c r="Q53" s="1723"/>
      <c r="R53" s="1724"/>
      <c r="S53" s="523"/>
    </row>
    <row r="54" spans="1:19" x14ac:dyDescent="0.25">
      <c r="A54" s="1679"/>
      <c r="B54" s="1719"/>
      <c r="C54" s="1719"/>
      <c r="D54" s="1720"/>
      <c r="E54" s="1719"/>
      <c r="F54" s="1719"/>
      <c r="G54" s="1721"/>
      <c r="H54" s="1721"/>
      <c r="I54" s="1722"/>
      <c r="J54" s="1723"/>
      <c r="K54" s="1722"/>
      <c r="L54" s="1722"/>
      <c r="M54" s="1723"/>
      <c r="N54" s="1722"/>
      <c r="O54" s="1723"/>
      <c r="P54" s="1722"/>
      <c r="Q54" s="1723"/>
      <c r="R54" s="1724"/>
      <c r="S54" s="523"/>
    </row>
    <row r="55" spans="1:19" x14ac:dyDescent="0.25">
      <c r="A55" s="1679"/>
      <c r="B55" s="1719"/>
      <c r="C55" s="1719"/>
      <c r="D55" s="1720"/>
      <c r="E55" s="1719"/>
      <c r="F55" s="1719"/>
      <c r="G55" s="1721"/>
      <c r="H55" s="1721"/>
      <c r="I55" s="1722"/>
      <c r="J55" s="1723"/>
      <c r="K55" s="1722"/>
      <c r="L55" s="1722"/>
      <c r="M55" s="1723"/>
      <c r="N55" s="1722"/>
      <c r="O55" s="1723"/>
      <c r="P55" s="1722"/>
      <c r="Q55" s="1723"/>
      <c r="R55" s="1724"/>
      <c r="S55" s="523"/>
    </row>
    <row r="56" spans="1:19" x14ac:dyDescent="0.25">
      <c r="A56" s="1679"/>
      <c r="B56" s="1725"/>
      <c r="C56" s="1725"/>
      <c r="D56" s="1725"/>
      <c r="E56" s="1725"/>
      <c r="F56" s="1725"/>
      <c r="G56" s="1725"/>
      <c r="H56" s="1726"/>
      <c r="I56" s="1668"/>
      <c r="J56" s="1079"/>
      <c r="K56" s="86"/>
      <c r="L56" s="86"/>
      <c r="M56" s="1079"/>
      <c r="N56" s="86"/>
      <c r="O56" s="1723"/>
      <c r="P56" s="86"/>
      <c r="Q56" s="86"/>
      <c r="R56" s="622" t="s">
        <v>452</v>
      </c>
      <c r="S56" s="523"/>
    </row>
    <row r="57" spans="1:19" s="1672" customFormat="1" ht="21" x14ac:dyDescent="0.35">
      <c r="A57" s="1727" t="s">
        <v>717</v>
      </c>
      <c r="B57" s="1728"/>
      <c r="C57" s="1728"/>
      <c r="D57" s="1728"/>
      <c r="E57" s="1728"/>
      <c r="F57" s="1729"/>
      <c r="G57" s="2506" t="s">
        <v>668</v>
      </c>
      <c r="H57" s="2506"/>
      <c r="I57" s="2506"/>
      <c r="J57" s="2506"/>
      <c r="K57" s="2506"/>
      <c r="L57" s="1511"/>
      <c r="M57" s="1678" t="s">
        <v>676</v>
      </c>
      <c r="N57" s="1678"/>
      <c r="O57" s="1678"/>
      <c r="P57" s="1660"/>
      <c r="Q57" s="1511"/>
      <c r="R57" s="1730"/>
      <c r="S57" s="1673"/>
    </row>
    <row r="58" spans="1:19" s="1672" customFormat="1" ht="21" x14ac:dyDescent="0.35">
      <c r="A58" s="1731" t="s">
        <v>670</v>
      </c>
      <c r="B58" s="2507" t="s">
        <v>7</v>
      </c>
      <c r="C58" s="2507"/>
      <c r="D58" s="2507"/>
      <c r="E58" s="2507"/>
      <c r="F58" s="40"/>
      <c r="G58" s="2508" t="s">
        <v>671</v>
      </c>
      <c r="H58" s="2508"/>
      <c r="I58" s="2508"/>
      <c r="J58" s="2508"/>
      <c r="K58" s="2508"/>
      <c r="L58" s="1511"/>
      <c r="M58" s="2507" t="s">
        <v>372</v>
      </c>
      <c r="N58" s="2507"/>
      <c r="O58" s="1723"/>
      <c r="P58" s="86"/>
      <c r="Q58" s="1511"/>
      <c r="R58" s="1730"/>
      <c r="S58" s="1673"/>
    </row>
    <row r="59" spans="1:19" s="1672" customFormat="1" ht="21" x14ac:dyDescent="0.35">
      <c r="A59" s="347"/>
      <c r="B59" s="2506" t="s">
        <v>662</v>
      </c>
      <c r="C59" s="2506"/>
      <c r="D59" s="2506"/>
      <c r="E59" s="2506"/>
      <c r="F59" s="1732"/>
      <c r="G59" s="2506" t="s">
        <v>663</v>
      </c>
      <c r="H59" s="2506"/>
      <c r="I59" s="2506"/>
      <c r="J59" s="2506"/>
      <c r="K59" s="2506"/>
      <c r="L59" s="1511"/>
      <c r="M59" s="2506" t="s">
        <v>664</v>
      </c>
      <c r="N59" s="2506"/>
      <c r="O59" s="1723"/>
      <c r="P59" s="86"/>
      <c r="Q59" s="1511"/>
      <c r="R59" s="1730"/>
      <c r="S59" s="1673"/>
    </row>
    <row r="60" spans="1:19" s="1672" customFormat="1" ht="21" x14ac:dyDescent="0.35">
      <c r="A60" s="1679"/>
      <c r="B60" s="2516" t="s">
        <v>371</v>
      </c>
      <c r="C60" s="2516"/>
      <c r="D60" s="2516"/>
      <c r="E60" s="2516"/>
      <c r="F60" s="1733"/>
      <c r="G60" s="2517" t="s">
        <v>371</v>
      </c>
      <c r="H60" s="2517"/>
      <c r="I60" s="2517"/>
      <c r="J60" s="2517"/>
      <c r="K60" s="2517"/>
      <c r="L60" s="1511"/>
      <c r="M60" s="2516" t="s">
        <v>371</v>
      </c>
      <c r="N60" s="2516"/>
      <c r="O60" s="1723"/>
      <c r="P60" s="86"/>
      <c r="Q60" s="1511"/>
      <c r="R60" s="1734"/>
      <c r="S60" s="1673"/>
    </row>
    <row r="61" spans="1:19" s="1672" customFormat="1" ht="21" x14ac:dyDescent="0.35">
      <c r="A61" s="1679"/>
      <c r="B61" s="2519" t="s">
        <v>665</v>
      </c>
      <c r="C61" s="2519"/>
      <c r="D61" s="2519"/>
      <c r="E61" s="2519"/>
      <c r="F61" s="1735"/>
      <c r="G61" s="2519" t="s">
        <v>666</v>
      </c>
      <c r="H61" s="2519"/>
      <c r="I61" s="2519"/>
      <c r="J61" s="2519"/>
      <c r="K61" s="2519"/>
      <c r="L61" s="1511"/>
      <c r="M61" s="2519" t="s">
        <v>666</v>
      </c>
      <c r="N61" s="2519"/>
      <c r="O61" s="1723"/>
      <c r="P61" s="86"/>
      <c r="Q61" s="1511"/>
      <c r="R61" s="1734"/>
      <c r="S61" s="1673"/>
    </row>
    <row r="62" spans="1:19" s="1672" customFormat="1" ht="21" x14ac:dyDescent="0.35">
      <c r="A62" s="1679"/>
      <c r="B62" s="2516" t="s">
        <v>373</v>
      </c>
      <c r="C62" s="2516"/>
      <c r="D62" s="2516"/>
      <c r="E62" s="2516"/>
      <c r="F62" s="1733"/>
      <c r="G62" s="2520" t="s">
        <v>374</v>
      </c>
      <c r="H62" s="2520"/>
      <c r="I62" s="2520"/>
      <c r="J62" s="2520"/>
      <c r="K62" s="2520"/>
      <c r="L62" s="1511"/>
      <c r="M62" s="2516" t="s">
        <v>388</v>
      </c>
      <c r="N62" s="2516"/>
      <c r="O62" s="1723"/>
      <c r="P62" s="86"/>
      <c r="Q62" s="1511"/>
      <c r="R62" s="1734"/>
      <c r="S62" s="1673"/>
    </row>
    <row r="63" spans="1:19" x14ac:dyDescent="0.25">
      <c r="A63" s="1679"/>
      <c r="B63" s="1682"/>
      <c r="C63" s="1682"/>
      <c r="D63" s="1682"/>
      <c r="E63" s="1682"/>
      <c r="F63" s="1682"/>
      <c r="G63" s="82"/>
      <c r="H63" s="1415"/>
      <c r="I63" s="1729"/>
      <c r="J63" s="1736"/>
      <c r="K63" s="1682"/>
      <c r="L63" s="1682"/>
      <c r="M63" s="1736"/>
      <c r="N63" s="1682"/>
      <c r="O63" s="1723"/>
      <c r="P63" s="82"/>
      <c r="Q63" s="82"/>
      <c r="R63" s="1682"/>
      <c r="S63" s="523"/>
    </row>
    <row r="64" spans="1:19" x14ac:dyDescent="0.25">
      <c r="A64" s="527"/>
      <c r="B64" s="1261"/>
      <c r="C64" s="1260"/>
      <c r="D64" s="1260"/>
      <c r="E64" s="1260"/>
      <c r="F64" s="1260"/>
      <c r="G64" s="1260"/>
      <c r="H64" s="1674"/>
      <c r="I64" s="1262"/>
      <c r="J64" s="1675"/>
      <c r="K64" s="1262"/>
      <c r="L64" s="750"/>
      <c r="M64" s="1411"/>
      <c r="N64" s="750"/>
      <c r="O64" s="1411"/>
      <c r="P64" s="1411"/>
      <c r="Q64" s="15"/>
      <c r="R64" s="15"/>
      <c r="S64" s="523"/>
    </row>
    <row r="65" spans="1:19" x14ac:dyDescent="0.25">
      <c r="A65" s="349"/>
      <c r="B65" s="1263"/>
      <c r="C65" s="2518"/>
      <c r="D65" s="2518"/>
      <c r="E65" s="2518"/>
      <c r="F65" s="2518"/>
      <c r="G65" s="2518"/>
      <c r="H65" s="1410"/>
      <c r="I65" s="1676"/>
      <c r="J65" s="97"/>
      <c r="K65" s="1264"/>
      <c r="L65" s="1264"/>
      <c r="M65" s="97"/>
      <c r="N65" s="1264"/>
      <c r="O65" s="97"/>
      <c r="P65" s="1264"/>
      <c r="Q65" s="670"/>
      <c r="R65" s="670"/>
      <c r="S65" s="351"/>
    </row>
  </sheetData>
  <mergeCells count="23">
    <mergeCell ref="C65:G65"/>
    <mergeCell ref="B61:E61"/>
    <mergeCell ref="G61:K61"/>
    <mergeCell ref="M61:N61"/>
    <mergeCell ref="B62:E62"/>
    <mergeCell ref="G62:K62"/>
    <mergeCell ref="M62:N62"/>
    <mergeCell ref="B59:E59"/>
    <mergeCell ref="G59:K59"/>
    <mergeCell ref="M59:N59"/>
    <mergeCell ref="B60:E60"/>
    <mergeCell ref="G60:K60"/>
    <mergeCell ref="M60:N60"/>
    <mergeCell ref="B6:R6"/>
    <mergeCell ref="G57:K57"/>
    <mergeCell ref="B58:E58"/>
    <mergeCell ref="G58:K58"/>
    <mergeCell ref="M58:N58"/>
    <mergeCell ref="B7:R8"/>
    <mergeCell ref="B9:R9"/>
    <mergeCell ref="Q14:R14"/>
    <mergeCell ref="B15:H15"/>
    <mergeCell ref="I15:P15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sqref="A1:XFD1048576"/>
    </sheetView>
  </sheetViews>
  <sheetFormatPr baseColWidth="10" defaultColWidth="5.85546875" defaultRowHeight="15" x14ac:dyDescent="0.25"/>
  <sheetData/>
  <pageMargins left="0.2" right="0.2" top="0.75" bottom="0.75" header="0.3" footer="0.3"/>
  <pageSetup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96"/>
  <sheetViews>
    <sheetView showGridLines="0" view="pageBreakPreview" topLeftCell="A73" zoomScale="90" zoomScaleNormal="100" zoomScaleSheetLayoutView="90" workbookViewId="0">
      <selection activeCell="E4" sqref="E4"/>
    </sheetView>
  </sheetViews>
  <sheetFormatPr baseColWidth="10" defaultRowHeight="12.75" x14ac:dyDescent="0.2"/>
  <cols>
    <col min="1" max="1" width="2.85546875" style="89" customWidth="1"/>
    <col min="2" max="2" width="0.85546875" style="89" customWidth="1"/>
    <col min="3" max="3" width="3.140625" style="36" bestFit="1" customWidth="1"/>
    <col min="4" max="4" width="10.7109375" style="89" bestFit="1" customWidth="1"/>
    <col min="5" max="5" width="34.7109375" style="107" customWidth="1"/>
    <col min="6" max="6" width="10.140625" style="22" customWidth="1"/>
    <col min="7" max="7" width="13.7109375" style="2" customWidth="1"/>
    <col min="8" max="8" width="25.28515625" style="22" customWidth="1"/>
    <col min="9" max="9" width="39.5703125" style="107" customWidth="1"/>
    <col min="10" max="10" width="27.5703125" style="106" customWidth="1"/>
    <col min="11" max="11" width="13.140625" style="2" customWidth="1"/>
    <col min="12" max="12" width="1.7109375" style="89" customWidth="1"/>
    <col min="13" max="258" width="11.42578125" style="89"/>
    <col min="259" max="259" width="3.140625" style="89" bestFit="1" customWidth="1"/>
    <col min="260" max="260" width="26.42578125" style="89" customWidth="1"/>
    <col min="261" max="261" width="32.140625" style="89" customWidth="1"/>
    <col min="262" max="262" width="14.85546875" style="89" customWidth="1"/>
    <col min="263" max="263" width="13.140625" style="89" customWidth="1"/>
    <col min="264" max="264" width="19.42578125" style="89" customWidth="1"/>
    <col min="265" max="265" width="41.85546875" style="89" customWidth="1"/>
    <col min="266" max="266" width="19.42578125" style="89" customWidth="1"/>
    <col min="267" max="267" width="14.140625" style="89" bestFit="1" customWidth="1"/>
    <col min="268" max="268" width="12.5703125" style="89" customWidth="1"/>
    <col min="269" max="514" width="11.42578125" style="89"/>
    <col min="515" max="515" width="3.140625" style="89" bestFit="1" customWidth="1"/>
    <col min="516" max="516" width="26.42578125" style="89" customWidth="1"/>
    <col min="517" max="517" width="32.140625" style="89" customWidth="1"/>
    <col min="518" max="518" width="14.85546875" style="89" customWidth="1"/>
    <col min="519" max="519" width="13.140625" style="89" customWidth="1"/>
    <col min="520" max="520" width="19.42578125" style="89" customWidth="1"/>
    <col min="521" max="521" width="41.85546875" style="89" customWidth="1"/>
    <col min="522" max="522" width="19.42578125" style="89" customWidth="1"/>
    <col min="523" max="523" width="14.140625" style="89" bestFit="1" customWidth="1"/>
    <col min="524" max="524" width="12.5703125" style="89" customWidth="1"/>
    <col min="525" max="770" width="11.42578125" style="89"/>
    <col min="771" max="771" width="3.140625" style="89" bestFit="1" customWidth="1"/>
    <col min="772" max="772" width="26.42578125" style="89" customWidth="1"/>
    <col min="773" max="773" width="32.140625" style="89" customWidth="1"/>
    <col min="774" max="774" width="14.85546875" style="89" customWidth="1"/>
    <col min="775" max="775" width="13.140625" style="89" customWidth="1"/>
    <col min="776" max="776" width="19.42578125" style="89" customWidth="1"/>
    <col min="777" max="777" width="41.85546875" style="89" customWidth="1"/>
    <col min="778" max="778" width="19.42578125" style="89" customWidth="1"/>
    <col min="779" max="779" width="14.140625" style="89" bestFit="1" customWidth="1"/>
    <col min="780" max="780" width="12.5703125" style="89" customWidth="1"/>
    <col min="781" max="1026" width="11.42578125" style="89"/>
    <col min="1027" max="1027" width="3.140625" style="89" bestFit="1" customWidth="1"/>
    <col min="1028" max="1028" width="26.42578125" style="89" customWidth="1"/>
    <col min="1029" max="1029" width="32.140625" style="89" customWidth="1"/>
    <col min="1030" max="1030" width="14.85546875" style="89" customWidth="1"/>
    <col min="1031" max="1031" width="13.140625" style="89" customWidth="1"/>
    <col min="1032" max="1032" width="19.42578125" style="89" customWidth="1"/>
    <col min="1033" max="1033" width="41.85546875" style="89" customWidth="1"/>
    <col min="1034" max="1034" width="19.42578125" style="89" customWidth="1"/>
    <col min="1035" max="1035" width="14.140625" style="89" bestFit="1" customWidth="1"/>
    <col min="1036" max="1036" width="12.5703125" style="89" customWidth="1"/>
    <col min="1037" max="1282" width="11.42578125" style="89"/>
    <col min="1283" max="1283" width="3.140625" style="89" bestFit="1" customWidth="1"/>
    <col min="1284" max="1284" width="26.42578125" style="89" customWidth="1"/>
    <col min="1285" max="1285" width="32.140625" style="89" customWidth="1"/>
    <col min="1286" max="1286" width="14.85546875" style="89" customWidth="1"/>
    <col min="1287" max="1287" width="13.140625" style="89" customWidth="1"/>
    <col min="1288" max="1288" width="19.42578125" style="89" customWidth="1"/>
    <col min="1289" max="1289" width="41.85546875" style="89" customWidth="1"/>
    <col min="1290" max="1290" width="19.42578125" style="89" customWidth="1"/>
    <col min="1291" max="1291" width="14.140625" style="89" bestFit="1" customWidth="1"/>
    <col min="1292" max="1292" width="12.5703125" style="89" customWidth="1"/>
    <col min="1293" max="1538" width="11.42578125" style="89"/>
    <col min="1539" max="1539" width="3.140625" style="89" bestFit="1" customWidth="1"/>
    <col min="1540" max="1540" width="26.42578125" style="89" customWidth="1"/>
    <col min="1541" max="1541" width="32.140625" style="89" customWidth="1"/>
    <col min="1542" max="1542" width="14.85546875" style="89" customWidth="1"/>
    <col min="1543" max="1543" width="13.140625" style="89" customWidth="1"/>
    <col min="1544" max="1544" width="19.42578125" style="89" customWidth="1"/>
    <col min="1545" max="1545" width="41.85546875" style="89" customWidth="1"/>
    <col min="1546" max="1546" width="19.42578125" style="89" customWidth="1"/>
    <col min="1547" max="1547" width="14.140625" style="89" bestFit="1" customWidth="1"/>
    <col min="1548" max="1548" width="12.5703125" style="89" customWidth="1"/>
    <col min="1549" max="1794" width="11.42578125" style="89"/>
    <col min="1795" max="1795" width="3.140625" style="89" bestFit="1" customWidth="1"/>
    <col min="1796" max="1796" width="26.42578125" style="89" customWidth="1"/>
    <col min="1797" max="1797" width="32.140625" style="89" customWidth="1"/>
    <col min="1798" max="1798" width="14.85546875" style="89" customWidth="1"/>
    <col min="1799" max="1799" width="13.140625" style="89" customWidth="1"/>
    <col min="1800" max="1800" width="19.42578125" style="89" customWidth="1"/>
    <col min="1801" max="1801" width="41.85546875" style="89" customWidth="1"/>
    <col min="1802" max="1802" width="19.42578125" style="89" customWidth="1"/>
    <col min="1803" max="1803" width="14.140625" style="89" bestFit="1" customWidth="1"/>
    <col min="1804" max="1804" width="12.5703125" style="89" customWidth="1"/>
    <col min="1805" max="2050" width="11.42578125" style="89"/>
    <col min="2051" max="2051" width="3.140625" style="89" bestFit="1" customWidth="1"/>
    <col min="2052" max="2052" width="26.42578125" style="89" customWidth="1"/>
    <col min="2053" max="2053" width="32.140625" style="89" customWidth="1"/>
    <col min="2054" max="2054" width="14.85546875" style="89" customWidth="1"/>
    <col min="2055" max="2055" width="13.140625" style="89" customWidth="1"/>
    <col min="2056" max="2056" width="19.42578125" style="89" customWidth="1"/>
    <col min="2057" max="2057" width="41.85546875" style="89" customWidth="1"/>
    <col min="2058" max="2058" width="19.42578125" style="89" customWidth="1"/>
    <col min="2059" max="2059" width="14.140625" style="89" bestFit="1" customWidth="1"/>
    <col min="2060" max="2060" width="12.5703125" style="89" customWidth="1"/>
    <col min="2061" max="2306" width="11.42578125" style="89"/>
    <col min="2307" max="2307" width="3.140625" style="89" bestFit="1" customWidth="1"/>
    <col min="2308" max="2308" width="26.42578125" style="89" customWidth="1"/>
    <col min="2309" max="2309" width="32.140625" style="89" customWidth="1"/>
    <col min="2310" max="2310" width="14.85546875" style="89" customWidth="1"/>
    <col min="2311" max="2311" width="13.140625" style="89" customWidth="1"/>
    <col min="2312" max="2312" width="19.42578125" style="89" customWidth="1"/>
    <col min="2313" max="2313" width="41.85546875" style="89" customWidth="1"/>
    <col min="2314" max="2314" width="19.42578125" style="89" customWidth="1"/>
    <col min="2315" max="2315" width="14.140625" style="89" bestFit="1" customWidth="1"/>
    <col min="2316" max="2316" width="12.5703125" style="89" customWidth="1"/>
    <col min="2317" max="2562" width="11.42578125" style="89"/>
    <col min="2563" max="2563" width="3.140625" style="89" bestFit="1" customWidth="1"/>
    <col min="2564" max="2564" width="26.42578125" style="89" customWidth="1"/>
    <col min="2565" max="2565" width="32.140625" style="89" customWidth="1"/>
    <col min="2566" max="2566" width="14.85546875" style="89" customWidth="1"/>
    <col min="2567" max="2567" width="13.140625" style="89" customWidth="1"/>
    <col min="2568" max="2568" width="19.42578125" style="89" customWidth="1"/>
    <col min="2569" max="2569" width="41.85546875" style="89" customWidth="1"/>
    <col min="2570" max="2570" width="19.42578125" style="89" customWidth="1"/>
    <col min="2571" max="2571" width="14.140625" style="89" bestFit="1" customWidth="1"/>
    <col min="2572" max="2572" width="12.5703125" style="89" customWidth="1"/>
    <col min="2573" max="2818" width="11.42578125" style="89"/>
    <col min="2819" max="2819" width="3.140625" style="89" bestFit="1" customWidth="1"/>
    <col min="2820" max="2820" width="26.42578125" style="89" customWidth="1"/>
    <col min="2821" max="2821" width="32.140625" style="89" customWidth="1"/>
    <col min="2822" max="2822" width="14.85546875" style="89" customWidth="1"/>
    <col min="2823" max="2823" width="13.140625" style="89" customWidth="1"/>
    <col min="2824" max="2824" width="19.42578125" style="89" customWidth="1"/>
    <col min="2825" max="2825" width="41.85546875" style="89" customWidth="1"/>
    <col min="2826" max="2826" width="19.42578125" style="89" customWidth="1"/>
    <col min="2827" max="2827" width="14.140625" style="89" bestFit="1" customWidth="1"/>
    <col min="2828" max="2828" width="12.5703125" style="89" customWidth="1"/>
    <col min="2829" max="3074" width="11.42578125" style="89"/>
    <col min="3075" max="3075" width="3.140625" style="89" bestFit="1" customWidth="1"/>
    <col min="3076" max="3076" width="26.42578125" style="89" customWidth="1"/>
    <col min="3077" max="3077" width="32.140625" style="89" customWidth="1"/>
    <col min="3078" max="3078" width="14.85546875" style="89" customWidth="1"/>
    <col min="3079" max="3079" width="13.140625" style="89" customWidth="1"/>
    <col min="3080" max="3080" width="19.42578125" style="89" customWidth="1"/>
    <col min="3081" max="3081" width="41.85546875" style="89" customWidth="1"/>
    <col min="3082" max="3082" width="19.42578125" style="89" customWidth="1"/>
    <col min="3083" max="3083" width="14.140625" style="89" bestFit="1" customWidth="1"/>
    <col min="3084" max="3084" width="12.5703125" style="89" customWidth="1"/>
    <col min="3085" max="3330" width="11.42578125" style="89"/>
    <col min="3331" max="3331" width="3.140625" style="89" bestFit="1" customWidth="1"/>
    <col min="3332" max="3332" width="26.42578125" style="89" customWidth="1"/>
    <col min="3333" max="3333" width="32.140625" style="89" customWidth="1"/>
    <col min="3334" max="3334" width="14.85546875" style="89" customWidth="1"/>
    <col min="3335" max="3335" width="13.140625" style="89" customWidth="1"/>
    <col min="3336" max="3336" width="19.42578125" style="89" customWidth="1"/>
    <col min="3337" max="3337" width="41.85546875" style="89" customWidth="1"/>
    <col min="3338" max="3338" width="19.42578125" style="89" customWidth="1"/>
    <col min="3339" max="3339" width="14.140625" style="89" bestFit="1" customWidth="1"/>
    <col min="3340" max="3340" width="12.5703125" style="89" customWidth="1"/>
    <col min="3341" max="3586" width="11.42578125" style="89"/>
    <col min="3587" max="3587" width="3.140625" style="89" bestFit="1" customWidth="1"/>
    <col min="3588" max="3588" width="26.42578125" style="89" customWidth="1"/>
    <col min="3589" max="3589" width="32.140625" style="89" customWidth="1"/>
    <col min="3590" max="3590" width="14.85546875" style="89" customWidth="1"/>
    <col min="3591" max="3591" width="13.140625" style="89" customWidth="1"/>
    <col min="3592" max="3592" width="19.42578125" style="89" customWidth="1"/>
    <col min="3593" max="3593" width="41.85546875" style="89" customWidth="1"/>
    <col min="3594" max="3594" width="19.42578125" style="89" customWidth="1"/>
    <col min="3595" max="3595" width="14.140625" style="89" bestFit="1" customWidth="1"/>
    <col min="3596" max="3596" width="12.5703125" style="89" customWidth="1"/>
    <col min="3597" max="3842" width="11.42578125" style="89"/>
    <col min="3843" max="3843" width="3.140625" style="89" bestFit="1" customWidth="1"/>
    <col min="3844" max="3844" width="26.42578125" style="89" customWidth="1"/>
    <col min="3845" max="3845" width="32.140625" style="89" customWidth="1"/>
    <col min="3846" max="3846" width="14.85546875" style="89" customWidth="1"/>
    <col min="3847" max="3847" width="13.140625" style="89" customWidth="1"/>
    <col min="3848" max="3848" width="19.42578125" style="89" customWidth="1"/>
    <col min="3849" max="3849" width="41.85546875" style="89" customWidth="1"/>
    <col min="3850" max="3850" width="19.42578125" style="89" customWidth="1"/>
    <col min="3851" max="3851" width="14.140625" style="89" bestFit="1" customWidth="1"/>
    <col min="3852" max="3852" width="12.5703125" style="89" customWidth="1"/>
    <col min="3853" max="4098" width="11.42578125" style="89"/>
    <col min="4099" max="4099" width="3.140625" style="89" bestFit="1" customWidth="1"/>
    <col min="4100" max="4100" width="26.42578125" style="89" customWidth="1"/>
    <col min="4101" max="4101" width="32.140625" style="89" customWidth="1"/>
    <col min="4102" max="4102" width="14.85546875" style="89" customWidth="1"/>
    <col min="4103" max="4103" width="13.140625" style="89" customWidth="1"/>
    <col min="4104" max="4104" width="19.42578125" style="89" customWidth="1"/>
    <col min="4105" max="4105" width="41.85546875" style="89" customWidth="1"/>
    <col min="4106" max="4106" width="19.42578125" style="89" customWidth="1"/>
    <col min="4107" max="4107" width="14.140625" style="89" bestFit="1" customWidth="1"/>
    <col min="4108" max="4108" width="12.5703125" style="89" customWidth="1"/>
    <col min="4109" max="4354" width="11.42578125" style="89"/>
    <col min="4355" max="4355" width="3.140625" style="89" bestFit="1" customWidth="1"/>
    <col min="4356" max="4356" width="26.42578125" style="89" customWidth="1"/>
    <col min="4357" max="4357" width="32.140625" style="89" customWidth="1"/>
    <col min="4358" max="4358" width="14.85546875" style="89" customWidth="1"/>
    <col min="4359" max="4359" width="13.140625" style="89" customWidth="1"/>
    <col min="4360" max="4360" width="19.42578125" style="89" customWidth="1"/>
    <col min="4361" max="4361" width="41.85546875" style="89" customWidth="1"/>
    <col min="4362" max="4362" width="19.42578125" style="89" customWidth="1"/>
    <col min="4363" max="4363" width="14.140625" style="89" bestFit="1" customWidth="1"/>
    <col min="4364" max="4364" width="12.5703125" style="89" customWidth="1"/>
    <col min="4365" max="4610" width="11.42578125" style="89"/>
    <col min="4611" max="4611" width="3.140625" style="89" bestFit="1" customWidth="1"/>
    <col min="4612" max="4612" width="26.42578125" style="89" customWidth="1"/>
    <col min="4613" max="4613" width="32.140625" style="89" customWidth="1"/>
    <col min="4614" max="4614" width="14.85546875" style="89" customWidth="1"/>
    <col min="4615" max="4615" width="13.140625" style="89" customWidth="1"/>
    <col min="4616" max="4616" width="19.42578125" style="89" customWidth="1"/>
    <col min="4617" max="4617" width="41.85546875" style="89" customWidth="1"/>
    <col min="4618" max="4618" width="19.42578125" style="89" customWidth="1"/>
    <col min="4619" max="4619" width="14.140625" style="89" bestFit="1" customWidth="1"/>
    <col min="4620" max="4620" width="12.5703125" style="89" customWidth="1"/>
    <col min="4621" max="4866" width="11.42578125" style="89"/>
    <col min="4867" max="4867" width="3.140625" style="89" bestFit="1" customWidth="1"/>
    <col min="4868" max="4868" width="26.42578125" style="89" customWidth="1"/>
    <col min="4869" max="4869" width="32.140625" style="89" customWidth="1"/>
    <col min="4870" max="4870" width="14.85546875" style="89" customWidth="1"/>
    <col min="4871" max="4871" width="13.140625" style="89" customWidth="1"/>
    <col min="4872" max="4872" width="19.42578125" style="89" customWidth="1"/>
    <col min="4873" max="4873" width="41.85546875" style="89" customWidth="1"/>
    <col min="4874" max="4874" width="19.42578125" style="89" customWidth="1"/>
    <col min="4875" max="4875" width="14.140625" style="89" bestFit="1" customWidth="1"/>
    <col min="4876" max="4876" width="12.5703125" style="89" customWidth="1"/>
    <col min="4877" max="5122" width="11.42578125" style="89"/>
    <col min="5123" max="5123" width="3.140625" style="89" bestFit="1" customWidth="1"/>
    <col min="5124" max="5124" width="26.42578125" style="89" customWidth="1"/>
    <col min="5125" max="5125" width="32.140625" style="89" customWidth="1"/>
    <col min="5126" max="5126" width="14.85546875" style="89" customWidth="1"/>
    <col min="5127" max="5127" width="13.140625" style="89" customWidth="1"/>
    <col min="5128" max="5128" width="19.42578125" style="89" customWidth="1"/>
    <col min="5129" max="5129" width="41.85546875" style="89" customWidth="1"/>
    <col min="5130" max="5130" width="19.42578125" style="89" customWidth="1"/>
    <col min="5131" max="5131" width="14.140625" style="89" bestFit="1" customWidth="1"/>
    <col min="5132" max="5132" width="12.5703125" style="89" customWidth="1"/>
    <col min="5133" max="5378" width="11.42578125" style="89"/>
    <col min="5379" max="5379" width="3.140625" style="89" bestFit="1" customWidth="1"/>
    <col min="5380" max="5380" width="26.42578125" style="89" customWidth="1"/>
    <col min="5381" max="5381" width="32.140625" style="89" customWidth="1"/>
    <col min="5382" max="5382" width="14.85546875" style="89" customWidth="1"/>
    <col min="5383" max="5383" width="13.140625" style="89" customWidth="1"/>
    <col min="5384" max="5384" width="19.42578125" style="89" customWidth="1"/>
    <col min="5385" max="5385" width="41.85546875" style="89" customWidth="1"/>
    <col min="5386" max="5386" width="19.42578125" style="89" customWidth="1"/>
    <col min="5387" max="5387" width="14.140625" style="89" bestFit="1" customWidth="1"/>
    <col min="5388" max="5388" width="12.5703125" style="89" customWidth="1"/>
    <col min="5389" max="5634" width="11.42578125" style="89"/>
    <col min="5635" max="5635" width="3.140625" style="89" bestFit="1" customWidth="1"/>
    <col min="5636" max="5636" width="26.42578125" style="89" customWidth="1"/>
    <col min="5637" max="5637" width="32.140625" style="89" customWidth="1"/>
    <col min="5638" max="5638" width="14.85546875" style="89" customWidth="1"/>
    <col min="5639" max="5639" width="13.140625" style="89" customWidth="1"/>
    <col min="5640" max="5640" width="19.42578125" style="89" customWidth="1"/>
    <col min="5641" max="5641" width="41.85546875" style="89" customWidth="1"/>
    <col min="5642" max="5642" width="19.42578125" style="89" customWidth="1"/>
    <col min="5643" max="5643" width="14.140625" style="89" bestFit="1" customWidth="1"/>
    <col min="5644" max="5644" width="12.5703125" style="89" customWidth="1"/>
    <col min="5645" max="5890" width="11.42578125" style="89"/>
    <col min="5891" max="5891" width="3.140625" style="89" bestFit="1" customWidth="1"/>
    <col min="5892" max="5892" width="26.42578125" style="89" customWidth="1"/>
    <col min="5893" max="5893" width="32.140625" style="89" customWidth="1"/>
    <col min="5894" max="5894" width="14.85546875" style="89" customWidth="1"/>
    <col min="5895" max="5895" width="13.140625" style="89" customWidth="1"/>
    <col min="5896" max="5896" width="19.42578125" style="89" customWidth="1"/>
    <col min="5897" max="5897" width="41.85546875" style="89" customWidth="1"/>
    <col min="5898" max="5898" width="19.42578125" style="89" customWidth="1"/>
    <col min="5899" max="5899" width="14.140625" style="89" bestFit="1" customWidth="1"/>
    <col min="5900" max="5900" width="12.5703125" style="89" customWidth="1"/>
    <col min="5901" max="6146" width="11.42578125" style="89"/>
    <col min="6147" max="6147" width="3.140625" style="89" bestFit="1" customWidth="1"/>
    <col min="6148" max="6148" width="26.42578125" style="89" customWidth="1"/>
    <col min="6149" max="6149" width="32.140625" style="89" customWidth="1"/>
    <col min="6150" max="6150" width="14.85546875" style="89" customWidth="1"/>
    <col min="6151" max="6151" width="13.140625" style="89" customWidth="1"/>
    <col min="6152" max="6152" width="19.42578125" style="89" customWidth="1"/>
    <col min="6153" max="6153" width="41.85546875" style="89" customWidth="1"/>
    <col min="6154" max="6154" width="19.42578125" style="89" customWidth="1"/>
    <col min="6155" max="6155" width="14.140625" style="89" bestFit="1" customWidth="1"/>
    <col min="6156" max="6156" width="12.5703125" style="89" customWidth="1"/>
    <col min="6157" max="6402" width="11.42578125" style="89"/>
    <col min="6403" max="6403" width="3.140625" style="89" bestFit="1" customWidth="1"/>
    <col min="6404" max="6404" width="26.42578125" style="89" customWidth="1"/>
    <col min="6405" max="6405" width="32.140625" style="89" customWidth="1"/>
    <col min="6406" max="6406" width="14.85546875" style="89" customWidth="1"/>
    <col min="6407" max="6407" width="13.140625" style="89" customWidth="1"/>
    <col min="6408" max="6408" width="19.42578125" style="89" customWidth="1"/>
    <col min="6409" max="6409" width="41.85546875" style="89" customWidth="1"/>
    <col min="6410" max="6410" width="19.42578125" style="89" customWidth="1"/>
    <col min="6411" max="6411" width="14.140625" style="89" bestFit="1" customWidth="1"/>
    <col min="6412" max="6412" width="12.5703125" style="89" customWidth="1"/>
    <col min="6413" max="6658" width="11.42578125" style="89"/>
    <col min="6659" max="6659" width="3.140625" style="89" bestFit="1" customWidth="1"/>
    <col min="6660" max="6660" width="26.42578125" style="89" customWidth="1"/>
    <col min="6661" max="6661" width="32.140625" style="89" customWidth="1"/>
    <col min="6662" max="6662" width="14.85546875" style="89" customWidth="1"/>
    <col min="6663" max="6663" width="13.140625" style="89" customWidth="1"/>
    <col min="6664" max="6664" width="19.42578125" style="89" customWidth="1"/>
    <col min="6665" max="6665" width="41.85546875" style="89" customWidth="1"/>
    <col min="6666" max="6666" width="19.42578125" style="89" customWidth="1"/>
    <col min="6667" max="6667" width="14.140625" style="89" bestFit="1" customWidth="1"/>
    <col min="6668" max="6668" width="12.5703125" style="89" customWidth="1"/>
    <col min="6669" max="6914" width="11.42578125" style="89"/>
    <col min="6915" max="6915" width="3.140625" style="89" bestFit="1" customWidth="1"/>
    <col min="6916" max="6916" width="26.42578125" style="89" customWidth="1"/>
    <col min="6917" max="6917" width="32.140625" style="89" customWidth="1"/>
    <col min="6918" max="6918" width="14.85546875" style="89" customWidth="1"/>
    <col min="6919" max="6919" width="13.140625" style="89" customWidth="1"/>
    <col min="6920" max="6920" width="19.42578125" style="89" customWidth="1"/>
    <col min="6921" max="6921" width="41.85546875" style="89" customWidth="1"/>
    <col min="6922" max="6922" width="19.42578125" style="89" customWidth="1"/>
    <col min="6923" max="6923" width="14.140625" style="89" bestFit="1" customWidth="1"/>
    <col min="6924" max="6924" width="12.5703125" style="89" customWidth="1"/>
    <col min="6925" max="7170" width="11.42578125" style="89"/>
    <col min="7171" max="7171" width="3.140625" style="89" bestFit="1" customWidth="1"/>
    <col min="7172" max="7172" width="26.42578125" style="89" customWidth="1"/>
    <col min="7173" max="7173" width="32.140625" style="89" customWidth="1"/>
    <col min="7174" max="7174" width="14.85546875" style="89" customWidth="1"/>
    <col min="7175" max="7175" width="13.140625" style="89" customWidth="1"/>
    <col min="7176" max="7176" width="19.42578125" style="89" customWidth="1"/>
    <col min="7177" max="7177" width="41.85546875" style="89" customWidth="1"/>
    <col min="7178" max="7178" width="19.42578125" style="89" customWidth="1"/>
    <col min="7179" max="7179" width="14.140625" style="89" bestFit="1" customWidth="1"/>
    <col min="7180" max="7180" width="12.5703125" style="89" customWidth="1"/>
    <col min="7181" max="7426" width="11.42578125" style="89"/>
    <col min="7427" max="7427" width="3.140625" style="89" bestFit="1" customWidth="1"/>
    <col min="7428" max="7428" width="26.42578125" style="89" customWidth="1"/>
    <col min="7429" max="7429" width="32.140625" style="89" customWidth="1"/>
    <col min="7430" max="7430" width="14.85546875" style="89" customWidth="1"/>
    <col min="7431" max="7431" width="13.140625" style="89" customWidth="1"/>
    <col min="7432" max="7432" width="19.42578125" style="89" customWidth="1"/>
    <col min="7433" max="7433" width="41.85546875" style="89" customWidth="1"/>
    <col min="7434" max="7434" width="19.42578125" style="89" customWidth="1"/>
    <col min="7435" max="7435" width="14.140625" style="89" bestFit="1" customWidth="1"/>
    <col min="7436" max="7436" width="12.5703125" style="89" customWidth="1"/>
    <col min="7437" max="7682" width="11.42578125" style="89"/>
    <col min="7683" max="7683" width="3.140625" style="89" bestFit="1" customWidth="1"/>
    <col min="7684" max="7684" width="26.42578125" style="89" customWidth="1"/>
    <col min="7685" max="7685" width="32.140625" style="89" customWidth="1"/>
    <col min="7686" max="7686" width="14.85546875" style="89" customWidth="1"/>
    <col min="7687" max="7687" width="13.140625" style="89" customWidth="1"/>
    <col min="7688" max="7688" width="19.42578125" style="89" customWidth="1"/>
    <col min="7689" max="7689" width="41.85546875" style="89" customWidth="1"/>
    <col min="7690" max="7690" width="19.42578125" style="89" customWidth="1"/>
    <col min="7691" max="7691" width="14.140625" style="89" bestFit="1" customWidth="1"/>
    <col min="7692" max="7692" width="12.5703125" style="89" customWidth="1"/>
    <col min="7693" max="7938" width="11.42578125" style="89"/>
    <col min="7939" max="7939" width="3.140625" style="89" bestFit="1" customWidth="1"/>
    <col min="7940" max="7940" width="26.42578125" style="89" customWidth="1"/>
    <col min="7941" max="7941" width="32.140625" style="89" customWidth="1"/>
    <col min="7942" max="7942" width="14.85546875" style="89" customWidth="1"/>
    <col min="7943" max="7943" width="13.140625" style="89" customWidth="1"/>
    <col min="7944" max="7944" width="19.42578125" style="89" customWidth="1"/>
    <col min="7945" max="7945" width="41.85546875" style="89" customWidth="1"/>
    <col min="7946" max="7946" width="19.42578125" style="89" customWidth="1"/>
    <col min="7947" max="7947" width="14.140625" style="89" bestFit="1" customWidth="1"/>
    <col min="7948" max="7948" width="12.5703125" style="89" customWidth="1"/>
    <col min="7949" max="8194" width="11.42578125" style="89"/>
    <col min="8195" max="8195" width="3.140625" style="89" bestFit="1" customWidth="1"/>
    <col min="8196" max="8196" width="26.42578125" style="89" customWidth="1"/>
    <col min="8197" max="8197" width="32.140625" style="89" customWidth="1"/>
    <col min="8198" max="8198" width="14.85546875" style="89" customWidth="1"/>
    <col min="8199" max="8199" width="13.140625" style="89" customWidth="1"/>
    <col min="8200" max="8200" width="19.42578125" style="89" customWidth="1"/>
    <col min="8201" max="8201" width="41.85546875" style="89" customWidth="1"/>
    <col min="8202" max="8202" width="19.42578125" style="89" customWidth="1"/>
    <col min="8203" max="8203" width="14.140625" style="89" bestFit="1" customWidth="1"/>
    <col min="8204" max="8204" width="12.5703125" style="89" customWidth="1"/>
    <col min="8205" max="8450" width="11.42578125" style="89"/>
    <col min="8451" max="8451" width="3.140625" style="89" bestFit="1" customWidth="1"/>
    <col min="8452" max="8452" width="26.42578125" style="89" customWidth="1"/>
    <col min="8453" max="8453" width="32.140625" style="89" customWidth="1"/>
    <col min="8454" max="8454" width="14.85546875" style="89" customWidth="1"/>
    <col min="8455" max="8455" width="13.140625" style="89" customWidth="1"/>
    <col min="8456" max="8456" width="19.42578125" style="89" customWidth="1"/>
    <col min="8457" max="8457" width="41.85546875" style="89" customWidth="1"/>
    <col min="8458" max="8458" width="19.42578125" style="89" customWidth="1"/>
    <col min="8459" max="8459" width="14.140625" style="89" bestFit="1" customWidth="1"/>
    <col min="8460" max="8460" width="12.5703125" style="89" customWidth="1"/>
    <col min="8461" max="8706" width="11.42578125" style="89"/>
    <col min="8707" max="8707" width="3.140625" style="89" bestFit="1" customWidth="1"/>
    <col min="8708" max="8708" width="26.42578125" style="89" customWidth="1"/>
    <col min="8709" max="8709" width="32.140625" style="89" customWidth="1"/>
    <col min="8710" max="8710" width="14.85546875" style="89" customWidth="1"/>
    <col min="8711" max="8711" width="13.140625" style="89" customWidth="1"/>
    <col min="8712" max="8712" width="19.42578125" style="89" customWidth="1"/>
    <col min="8713" max="8713" width="41.85546875" style="89" customWidth="1"/>
    <col min="8714" max="8714" width="19.42578125" style="89" customWidth="1"/>
    <col min="8715" max="8715" width="14.140625" style="89" bestFit="1" customWidth="1"/>
    <col min="8716" max="8716" width="12.5703125" style="89" customWidth="1"/>
    <col min="8717" max="8962" width="11.42578125" style="89"/>
    <col min="8963" max="8963" width="3.140625" style="89" bestFit="1" customWidth="1"/>
    <col min="8964" max="8964" width="26.42578125" style="89" customWidth="1"/>
    <col min="8965" max="8965" width="32.140625" style="89" customWidth="1"/>
    <col min="8966" max="8966" width="14.85546875" style="89" customWidth="1"/>
    <col min="8967" max="8967" width="13.140625" style="89" customWidth="1"/>
    <col min="8968" max="8968" width="19.42578125" style="89" customWidth="1"/>
    <col min="8969" max="8969" width="41.85546875" style="89" customWidth="1"/>
    <col min="8970" max="8970" width="19.42578125" style="89" customWidth="1"/>
    <col min="8971" max="8971" width="14.140625" style="89" bestFit="1" customWidth="1"/>
    <col min="8972" max="8972" width="12.5703125" style="89" customWidth="1"/>
    <col min="8973" max="9218" width="11.42578125" style="89"/>
    <col min="9219" max="9219" width="3.140625" style="89" bestFit="1" customWidth="1"/>
    <col min="9220" max="9220" width="26.42578125" style="89" customWidth="1"/>
    <col min="9221" max="9221" width="32.140625" style="89" customWidth="1"/>
    <col min="9222" max="9222" width="14.85546875" style="89" customWidth="1"/>
    <col min="9223" max="9223" width="13.140625" style="89" customWidth="1"/>
    <col min="9224" max="9224" width="19.42578125" style="89" customWidth="1"/>
    <col min="9225" max="9225" width="41.85546875" style="89" customWidth="1"/>
    <col min="9226" max="9226" width="19.42578125" style="89" customWidth="1"/>
    <col min="9227" max="9227" width="14.140625" style="89" bestFit="1" customWidth="1"/>
    <col min="9228" max="9228" width="12.5703125" style="89" customWidth="1"/>
    <col min="9229" max="9474" width="11.42578125" style="89"/>
    <col min="9475" max="9475" width="3.140625" style="89" bestFit="1" customWidth="1"/>
    <col min="9476" max="9476" width="26.42578125" style="89" customWidth="1"/>
    <col min="9477" max="9477" width="32.140625" style="89" customWidth="1"/>
    <col min="9478" max="9478" width="14.85546875" style="89" customWidth="1"/>
    <col min="9479" max="9479" width="13.140625" style="89" customWidth="1"/>
    <col min="9480" max="9480" width="19.42578125" style="89" customWidth="1"/>
    <col min="9481" max="9481" width="41.85546875" style="89" customWidth="1"/>
    <col min="9482" max="9482" width="19.42578125" style="89" customWidth="1"/>
    <col min="9483" max="9483" width="14.140625" style="89" bestFit="1" customWidth="1"/>
    <col min="9484" max="9484" width="12.5703125" style="89" customWidth="1"/>
    <col min="9485" max="9730" width="11.42578125" style="89"/>
    <col min="9731" max="9731" width="3.140625" style="89" bestFit="1" customWidth="1"/>
    <col min="9732" max="9732" width="26.42578125" style="89" customWidth="1"/>
    <col min="9733" max="9733" width="32.140625" style="89" customWidth="1"/>
    <col min="9734" max="9734" width="14.85546875" style="89" customWidth="1"/>
    <col min="9735" max="9735" width="13.140625" style="89" customWidth="1"/>
    <col min="9736" max="9736" width="19.42578125" style="89" customWidth="1"/>
    <col min="9737" max="9737" width="41.85546875" style="89" customWidth="1"/>
    <col min="9738" max="9738" width="19.42578125" style="89" customWidth="1"/>
    <col min="9739" max="9739" width="14.140625" style="89" bestFit="1" customWidth="1"/>
    <col min="9740" max="9740" width="12.5703125" style="89" customWidth="1"/>
    <col min="9741" max="9986" width="11.42578125" style="89"/>
    <col min="9987" max="9987" width="3.140625" style="89" bestFit="1" customWidth="1"/>
    <col min="9988" max="9988" width="26.42578125" style="89" customWidth="1"/>
    <col min="9989" max="9989" width="32.140625" style="89" customWidth="1"/>
    <col min="9990" max="9990" width="14.85546875" style="89" customWidth="1"/>
    <col min="9991" max="9991" width="13.140625" style="89" customWidth="1"/>
    <col min="9992" max="9992" width="19.42578125" style="89" customWidth="1"/>
    <col min="9993" max="9993" width="41.85546875" style="89" customWidth="1"/>
    <col min="9994" max="9994" width="19.42578125" style="89" customWidth="1"/>
    <col min="9995" max="9995" width="14.140625" style="89" bestFit="1" customWidth="1"/>
    <col min="9996" max="9996" width="12.5703125" style="89" customWidth="1"/>
    <col min="9997" max="10242" width="11.42578125" style="89"/>
    <col min="10243" max="10243" width="3.140625" style="89" bestFit="1" customWidth="1"/>
    <col min="10244" max="10244" width="26.42578125" style="89" customWidth="1"/>
    <col min="10245" max="10245" width="32.140625" style="89" customWidth="1"/>
    <col min="10246" max="10246" width="14.85546875" style="89" customWidth="1"/>
    <col min="10247" max="10247" width="13.140625" style="89" customWidth="1"/>
    <col min="10248" max="10248" width="19.42578125" style="89" customWidth="1"/>
    <col min="10249" max="10249" width="41.85546875" style="89" customWidth="1"/>
    <col min="10250" max="10250" width="19.42578125" style="89" customWidth="1"/>
    <col min="10251" max="10251" width="14.140625" style="89" bestFit="1" customWidth="1"/>
    <col min="10252" max="10252" width="12.5703125" style="89" customWidth="1"/>
    <col min="10253" max="10498" width="11.42578125" style="89"/>
    <col min="10499" max="10499" width="3.140625" style="89" bestFit="1" customWidth="1"/>
    <col min="10500" max="10500" width="26.42578125" style="89" customWidth="1"/>
    <col min="10501" max="10501" width="32.140625" style="89" customWidth="1"/>
    <col min="10502" max="10502" width="14.85546875" style="89" customWidth="1"/>
    <col min="10503" max="10503" width="13.140625" style="89" customWidth="1"/>
    <col min="10504" max="10504" width="19.42578125" style="89" customWidth="1"/>
    <col min="10505" max="10505" width="41.85546875" style="89" customWidth="1"/>
    <col min="10506" max="10506" width="19.42578125" style="89" customWidth="1"/>
    <col min="10507" max="10507" width="14.140625" style="89" bestFit="1" customWidth="1"/>
    <col min="10508" max="10508" width="12.5703125" style="89" customWidth="1"/>
    <col min="10509" max="10754" width="11.42578125" style="89"/>
    <col min="10755" max="10755" width="3.140625" style="89" bestFit="1" customWidth="1"/>
    <col min="10756" max="10756" width="26.42578125" style="89" customWidth="1"/>
    <col min="10757" max="10757" width="32.140625" style="89" customWidth="1"/>
    <col min="10758" max="10758" width="14.85546875" style="89" customWidth="1"/>
    <col min="10759" max="10759" width="13.140625" style="89" customWidth="1"/>
    <col min="10760" max="10760" width="19.42578125" style="89" customWidth="1"/>
    <col min="10761" max="10761" width="41.85546875" style="89" customWidth="1"/>
    <col min="10762" max="10762" width="19.42578125" style="89" customWidth="1"/>
    <col min="10763" max="10763" width="14.140625" style="89" bestFit="1" customWidth="1"/>
    <col min="10764" max="10764" width="12.5703125" style="89" customWidth="1"/>
    <col min="10765" max="11010" width="11.42578125" style="89"/>
    <col min="11011" max="11011" width="3.140625" style="89" bestFit="1" customWidth="1"/>
    <col min="11012" max="11012" width="26.42578125" style="89" customWidth="1"/>
    <col min="11013" max="11013" width="32.140625" style="89" customWidth="1"/>
    <col min="11014" max="11014" width="14.85546875" style="89" customWidth="1"/>
    <col min="11015" max="11015" width="13.140625" style="89" customWidth="1"/>
    <col min="11016" max="11016" width="19.42578125" style="89" customWidth="1"/>
    <col min="11017" max="11017" width="41.85546875" style="89" customWidth="1"/>
    <col min="11018" max="11018" width="19.42578125" style="89" customWidth="1"/>
    <col min="11019" max="11019" width="14.140625" style="89" bestFit="1" customWidth="1"/>
    <col min="11020" max="11020" width="12.5703125" style="89" customWidth="1"/>
    <col min="11021" max="11266" width="11.42578125" style="89"/>
    <col min="11267" max="11267" width="3.140625" style="89" bestFit="1" customWidth="1"/>
    <col min="11268" max="11268" width="26.42578125" style="89" customWidth="1"/>
    <col min="11269" max="11269" width="32.140625" style="89" customWidth="1"/>
    <col min="11270" max="11270" width="14.85546875" style="89" customWidth="1"/>
    <col min="11271" max="11271" width="13.140625" style="89" customWidth="1"/>
    <col min="11272" max="11272" width="19.42578125" style="89" customWidth="1"/>
    <col min="11273" max="11273" width="41.85546875" style="89" customWidth="1"/>
    <col min="11274" max="11274" width="19.42578125" style="89" customWidth="1"/>
    <col min="11275" max="11275" width="14.140625" style="89" bestFit="1" customWidth="1"/>
    <col min="11276" max="11276" width="12.5703125" style="89" customWidth="1"/>
    <col min="11277" max="11522" width="11.42578125" style="89"/>
    <col min="11523" max="11523" width="3.140625" style="89" bestFit="1" customWidth="1"/>
    <col min="11524" max="11524" width="26.42578125" style="89" customWidth="1"/>
    <col min="11525" max="11525" width="32.140625" style="89" customWidth="1"/>
    <col min="11526" max="11526" width="14.85546875" style="89" customWidth="1"/>
    <col min="11527" max="11527" width="13.140625" style="89" customWidth="1"/>
    <col min="11528" max="11528" width="19.42578125" style="89" customWidth="1"/>
    <col min="11529" max="11529" width="41.85546875" style="89" customWidth="1"/>
    <col min="11530" max="11530" width="19.42578125" style="89" customWidth="1"/>
    <col min="11531" max="11531" width="14.140625" style="89" bestFit="1" customWidth="1"/>
    <col min="11532" max="11532" width="12.5703125" style="89" customWidth="1"/>
    <col min="11533" max="11778" width="11.42578125" style="89"/>
    <col min="11779" max="11779" width="3.140625" style="89" bestFit="1" customWidth="1"/>
    <col min="11780" max="11780" width="26.42578125" style="89" customWidth="1"/>
    <col min="11781" max="11781" width="32.140625" style="89" customWidth="1"/>
    <col min="11782" max="11782" width="14.85546875" style="89" customWidth="1"/>
    <col min="11783" max="11783" width="13.140625" style="89" customWidth="1"/>
    <col min="11784" max="11784" width="19.42578125" style="89" customWidth="1"/>
    <col min="11785" max="11785" width="41.85546875" style="89" customWidth="1"/>
    <col min="11786" max="11786" width="19.42578125" style="89" customWidth="1"/>
    <col min="11787" max="11787" width="14.140625" style="89" bestFit="1" customWidth="1"/>
    <col min="11788" max="11788" width="12.5703125" style="89" customWidth="1"/>
    <col min="11789" max="12034" width="11.42578125" style="89"/>
    <col min="12035" max="12035" width="3.140625" style="89" bestFit="1" customWidth="1"/>
    <col min="12036" max="12036" width="26.42578125" style="89" customWidth="1"/>
    <col min="12037" max="12037" width="32.140625" style="89" customWidth="1"/>
    <col min="12038" max="12038" width="14.85546875" style="89" customWidth="1"/>
    <col min="12039" max="12039" width="13.140625" style="89" customWidth="1"/>
    <col min="12040" max="12040" width="19.42578125" style="89" customWidth="1"/>
    <col min="12041" max="12041" width="41.85546875" style="89" customWidth="1"/>
    <col min="12042" max="12042" width="19.42578125" style="89" customWidth="1"/>
    <col min="12043" max="12043" width="14.140625" style="89" bestFit="1" customWidth="1"/>
    <col min="12044" max="12044" width="12.5703125" style="89" customWidth="1"/>
    <col min="12045" max="12290" width="11.42578125" style="89"/>
    <col min="12291" max="12291" width="3.140625" style="89" bestFit="1" customWidth="1"/>
    <col min="12292" max="12292" width="26.42578125" style="89" customWidth="1"/>
    <col min="12293" max="12293" width="32.140625" style="89" customWidth="1"/>
    <col min="12294" max="12294" width="14.85546875" style="89" customWidth="1"/>
    <col min="12295" max="12295" width="13.140625" style="89" customWidth="1"/>
    <col min="12296" max="12296" width="19.42578125" style="89" customWidth="1"/>
    <col min="12297" max="12297" width="41.85546875" style="89" customWidth="1"/>
    <col min="12298" max="12298" width="19.42578125" style="89" customWidth="1"/>
    <col min="12299" max="12299" width="14.140625" style="89" bestFit="1" customWidth="1"/>
    <col min="12300" max="12300" width="12.5703125" style="89" customWidth="1"/>
    <col min="12301" max="12546" width="11.42578125" style="89"/>
    <col min="12547" max="12547" width="3.140625" style="89" bestFit="1" customWidth="1"/>
    <col min="12548" max="12548" width="26.42578125" style="89" customWidth="1"/>
    <col min="12549" max="12549" width="32.140625" style="89" customWidth="1"/>
    <col min="12550" max="12550" width="14.85546875" style="89" customWidth="1"/>
    <col min="12551" max="12551" width="13.140625" style="89" customWidth="1"/>
    <col min="12552" max="12552" width="19.42578125" style="89" customWidth="1"/>
    <col min="12553" max="12553" width="41.85546875" style="89" customWidth="1"/>
    <col min="12554" max="12554" width="19.42578125" style="89" customWidth="1"/>
    <col min="12555" max="12555" width="14.140625" style="89" bestFit="1" customWidth="1"/>
    <col min="12556" max="12556" width="12.5703125" style="89" customWidth="1"/>
    <col min="12557" max="12802" width="11.42578125" style="89"/>
    <col min="12803" max="12803" width="3.140625" style="89" bestFit="1" customWidth="1"/>
    <col min="12804" max="12804" width="26.42578125" style="89" customWidth="1"/>
    <col min="12805" max="12805" width="32.140625" style="89" customWidth="1"/>
    <col min="12806" max="12806" width="14.85546875" style="89" customWidth="1"/>
    <col min="12807" max="12807" width="13.140625" style="89" customWidth="1"/>
    <col min="12808" max="12808" width="19.42578125" style="89" customWidth="1"/>
    <col min="12809" max="12809" width="41.85546875" style="89" customWidth="1"/>
    <col min="12810" max="12810" width="19.42578125" style="89" customWidth="1"/>
    <col min="12811" max="12811" width="14.140625" style="89" bestFit="1" customWidth="1"/>
    <col min="12812" max="12812" width="12.5703125" style="89" customWidth="1"/>
    <col min="12813" max="13058" width="11.42578125" style="89"/>
    <col min="13059" max="13059" width="3.140625" style="89" bestFit="1" customWidth="1"/>
    <col min="13060" max="13060" width="26.42578125" style="89" customWidth="1"/>
    <col min="13061" max="13061" width="32.140625" style="89" customWidth="1"/>
    <col min="13062" max="13062" width="14.85546875" style="89" customWidth="1"/>
    <col min="13063" max="13063" width="13.140625" style="89" customWidth="1"/>
    <col min="13064" max="13064" width="19.42578125" style="89" customWidth="1"/>
    <col min="13065" max="13065" width="41.85546875" style="89" customWidth="1"/>
    <col min="13066" max="13066" width="19.42578125" style="89" customWidth="1"/>
    <col min="13067" max="13067" width="14.140625" style="89" bestFit="1" customWidth="1"/>
    <col min="13068" max="13068" width="12.5703125" style="89" customWidth="1"/>
    <col min="13069" max="13314" width="11.42578125" style="89"/>
    <col min="13315" max="13315" width="3.140625" style="89" bestFit="1" customWidth="1"/>
    <col min="13316" max="13316" width="26.42578125" style="89" customWidth="1"/>
    <col min="13317" max="13317" width="32.140625" style="89" customWidth="1"/>
    <col min="13318" max="13318" width="14.85546875" style="89" customWidth="1"/>
    <col min="13319" max="13319" width="13.140625" style="89" customWidth="1"/>
    <col min="13320" max="13320" width="19.42578125" style="89" customWidth="1"/>
    <col min="13321" max="13321" width="41.85546875" style="89" customWidth="1"/>
    <col min="13322" max="13322" width="19.42578125" style="89" customWidth="1"/>
    <col min="13323" max="13323" width="14.140625" style="89" bestFit="1" customWidth="1"/>
    <col min="13324" max="13324" width="12.5703125" style="89" customWidth="1"/>
    <col min="13325" max="13570" width="11.42578125" style="89"/>
    <col min="13571" max="13571" width="3.140625" style="89" bestFit="1" customWidth="1"/>
    <col min="13572" max="13572" width="26.42578125" style="89" customWidth="1"/>
    <col min="13573" max="13573" width="32.140625" style="89" customWidth="1"/>
    <col min="13574" max="13574" width="14.85546875" style="89" customWidth="1"/>
    <col min="13575" max="13575" width="13.140625" style="89" customWidth="1"/>
    <col min="13576" max="13576" width="19.42578125" style="89" customWidth="1"/>
    <col min="13577" max="13577" width="41.85546875" style="89" customWidth="1"/>
    <col min="13578" max="13578" width="19.42578125" style="89" customWidth="1"/>
    <col min="13579" max="13579" width="14.140625" style="89" bestFit="1" customWidth="1"/>
    <col min="13580" max="13580" width="12.5703125" style="89" customWidth="1"/>
    <col min="13581" max="13826" width="11.42578125" style="89"/>
    <col min="13827" max="13827" width="3.140625" style="89" bestFit="1" customWidth="1"/>
    <col min="13828" max="13828" width="26.42578125" style="89" customWidth="1"/>
    <col min="13829" max="13829" width="32.140625" style="89" customWidth="1"/>
    <col min="13830" max="13830" width="14.85546875" style="89" customWidth="1"/>
    <col min="13831" max="13831" width="13.140625" style="89" customWidth="1"/>
    <col min="13832" max="13832" width="19.42578125" style="89" customWidth="1"/>
    <col min="13833" max="13833" width="41.85546875" style="89" customWidth="1"/>
    <col min="13834" max="13834" width="19.42578125" style="89" customWidth="1"/>
    <col min="13835" max="13835" width="14.140625" style="89" bestFit="1" customWidth="1"/>
    <col min="13836" max="13836" width="12.5703125" style="89" customWidth="1"/>
    <col min="13837" max="14082" width="11.42578125" style="89"/>
    <col min="14083" max="14083" width="3.140625" style="89" bestFit="1" customWidth="1"/>
    <col min="14084" max="14084" width="26.42578125" style="89" customWidth="1"/>
    <col min="14085" max="14085" width="32.140625" style="89" customWidth="1"/>
    <col min="14086" max="14086" width="14.85546875" style="89" customWidth="1"/>
    <col min="14087" max="14087" width="13.140625" style="89" customWidth="1"/>
    <col min="14088" max="14088" width="19.42578125" style="89" customWidth="1"/>
    <col min="14089" max="14089" width="41.85546875" style="89" customWidth="1"/>
    <col min="14090" max="14090" width="19.42578125" style="89" customWidth="1"/>
    <col min="14091" max="14091" width="14.140625" style="89" bestFit="1" customWidth="1"/>
    <col min="14092" max="14092" width="12.5703125" style="89" customWidth="1"/>
    <col min="14093" max="14338" width="11.42578125" style="89"/>
    <col min="14339" max="14339" width="3.140625" style="89" bestFit="1" customWidth="1"/>
    <col min="14340" max="14340" width="26.42578125" style="89" customWidth="1"/>
    <col min="14341" max="14341" width="32.140625" style="89" customWidth="1"/>
    <col min="14342" max="14342" width="14.85546875" style="89" customWidth="1"/>
    <col min="14343" max="14343" width="13.140625" style="89" customWidth="1"/>
    <col min="14344" max="14344" width="19.42578125" style="89" customWidth="1"/>
    <col min="14345" max="14345" width="41.85546875" style="89" customWidth="1"/>
    <col min="14346" max="14346" width="19.42578125" style="89" customWidth="1"/>
    <col min="14347" max="14347" width="14.140625" style="89" bestFit="1" customWidth="1"/>
    <col min="14348" max="14348" width="12.5703125" style="89" customWidth="1"/>
    <col min="14349" max="14594" width="11.42578125" style="89"/>
    <col min="14595" max="14595" width="3.140625" style="89" bestFit="1" customWidth="1"/>
    <col min="14596" max="14596" width="26.42578125" style="89" customWidth="1"/>
    <col min="14597" max="14597" width="32.140625" style="89" customWidth="1"/>
    <col min="14598" max="14598" width="14.85546875" style="89" customWidth="1"/>
    <col min="14599" max="14599" width="13.140625" style="89" customWidth="1"/>
    <col min="14600" max="14600" width="19.42578125" style="89" customWidth="1"/>
    <col min="14601" max="14601" width="41.85546875" style="89" customWidth="1"/>
    <col min="14602" max="14602" width="19.42578125" style="89" customWidth="1"/>
    <col min="14603" max="14603" width="14.140625" style="89" bestFit="1" customWidth="1"/>
    <col min="14604" max="14604" width="12.5703125" style="89" customWidth="1"/>
    <col min="14605" max="14850" width="11.42578125" style="89"/>
    <col min="14851" max="14851" width="3.140625" style="89" bestFit="1" customWidth="1"/>
    <col min="14852" max="14852" width="26.42578125" style="89" customWidth="1"/>
    <col min="14853" max="14853" width="32.140625" style="89" customWidth="1"/>
    <col min="14854" max="14854" width="14.85546875" style="89" customWidth="1"/>
    <col min="14855" max="14855" width="13.140625" style="89" customWidth="1"/>
    <col min="14856" max="14856" width="19.42578125" style="89" customWidth="1"/>
    <col min="14857" max="14857" width="41.85546875" style="89" customWidth="1"/>
    <col min="14858" max="14858" width="19.42578125" style="89" customWidth="1"/>
    <col min="14859" max="14859" width="14.140625" style="89" bestFit="1" customWidth="1"/>
    <col min="14860" max="14860" width="12.5703125" style="89" customWidth="1"/>
    <col min="14861" max="15106" width="11.42578125" style="89"/>
    <col min="15107" max="15107" width="3.140625" style="89" bestFit="1" customWidth="1"/>
    <col min="15108" max="15108" width="26.42578125" style="89" customWidth="1"/>
    <col min="15109" max="15109" width="32.140625" style="89" customWidth="1"/>
    <col min="15110" max="15110" width="14.85546875" style="89" customWidth="1"/>
    <col min="15111" max="15111" width="13.140625" style="89" customWidth="1"/>
    <col min="15112" max="15112" width="19.42578125" style="89" customWidth="1"/>
    <col min="15113" max="15113" width="41.85546875" style="89" customWidth="1"/>
    <col min="15114" max="15114" width="19.42578125" style="89" customWidth="1"/>
    <col min="15115" max="15115" width="14.140625" style="89" bestFit="1" customWidth="1"/>
    <col min="15116" max="15116" width="12.5703125" style="89" customWidth="1"/>
    <col min="15117" max="15362" width="11.42578125" style="89"/>
    <col min="15363" max="15363" width="3.140625" style="89" bestFit="1" customWidth="1"/>
    <col min="15364" max="15364" width="26.42578125" style="89" customWidth="1"/>
    <col min="15365" max="15365" width="32.140625" style="89" customWidth="1"/>
    <col min="15366" max="15366" width="14.85546875" style="89" customWidth="1"/>
    <col min="15367" max="15367" width="13.140625" style="89" customWidth="1"/>
    <col min="15368" max="15368" width="19.42578125" style="89" customWidth="1"/>
    <col min="15369" max="15369" width="41.85546875" style="89" customWidth="1"/>
    <col min="15370" max="15370" width="19.42578125" style="89" customWidth="1"/>
    <col min="15371" max="15371" width="14.140625" style="89" bestFit="1" customWidth="1"/>
    <col min="15372" max="15372" width="12.5703125" style="89" customWidth="1"/>
    <col min="15373" max="15618" width="11.42578125" style="89"/>
    <col min="15619" max="15619" width="3.140625" style="89" bestFit="1" customWidth="1"/>
    <col min="15620" max="15620" width="26.42578125" style="89" customWidth="1"/>
    <col min="15621" max="15621" width="32.140625" style="89" customWidth="1"/>
    <col min="15622" max="15622" width="14.85546875" style="89" customWidth="1"/>
    <col min="15623" max="15623" width="13.140625" style="89" customWidth="1"/>
    <col min="15624" max="15624" width="19.42578125" style="89" customWidth="1"/>
    <col min="15625" max="15625" width="41.85546875" style="89" customWidth="1"/>
    <col min="15626" max="15626" width="19.42578125" style="89" customWidth="1"/>
    <col min="15627" max="15627" width="14.140625" style="89" bestFit="1" customWidth="1"/>
    <col min="15628" max="15628" width="12.5703125" style="89" customWidth="1"/>
    <col min="15629" max="15874" width="11.42578125" style="89"/>
    <col min="15875" max="15875" width="3.140625" style="89" bestFit="1" customWidth="1"/>
    <col min="15876" max="15876" width="26.42578125" style="89" customWidth="1"/>
    <col min="15877" max="15877" width="32.140625" style="89" customWidth="1"/>
    <col min="15878" max="15878" width="14.85546875" style="89" customWidth="1"/>
    <col min="15879" max="15879" width="13.140625" style="89" customWidth="1"/>
    <col min="15880" max="15880" width="19.42578125" style="89" customWidth="1"/>
    <col min="15881" max="15881" width="41.85546875" style="89" customWidth="1"/>
    <col min="15882" max="15882" width="19.42578125" style="89" customWidth="1"/>
    <col min="15883" max="15883" width="14.140625" style="89" bestFit="1" customWidth="1"/>
    <col min="15884" max="15884" width="12.5703125" style="89" customWidth="1"/>
    <col min="15885" max="16130" width="11.42578125" style="89"/>
    <col min="16131" max="16131" width="3.140625" style="89" bestFit="1" customWidth="1"/>
    <col min="16132" max="16132" width="26.42578125" style="89" customWidth="1"/>
    <col min="16133" max="16133" width="32.140625" style="89" customWidth="1"/>
    <col min="16134" max="16134" width="14.85546875" style="89" customWidth="1"/>
    <col min="16135" max="16135" width="13.140625" style="89" customWidth="1"/>
    <col min="16136" max="16136" width="19.42578125" style="89" customWidth="1"/>
    <col min="16137" max="16137" width="41.85546875" style="89" customWidth="1"/>
    <col min="16138" max="16138" width="19.42578125" style="89" customWidth="1"/>
    <col min="16139" max="16139" width="14.140625" style="89" bestFit="1" customWidth="1"/>
    <col min="16140" max="16140" width="12.5703125" style="89" customWidth="1"/>
    <col min="16141" max="16384" width="11.42578125" style="89"/>
  </cols>
  <sheetData>
    <row r="1" spans="2:13" x14ac:dyDescent="0.2">
      <c r="B1" s="578"/>
      <c r="C1" s="1033"/>
      <c r="D1" s="580"/>
      <c r="E1" s="581"/>
      <c r="F1" s="1034"/>
      <c r="G1" s="1035"/>
      <c r="H1" s="1034"/>
      <c r="I1" s="581"/>
      <c r="J1" s="1036"/>
      <c r="K1" s="1035"/>
      <c r="L1" s="582"/>
    </row>
    <row r="2" spans="2:13" x14ac:dyDescent="0.2">
      <c r="B2" s="345"/>
      <c r="C2" s="177"/>
      <c r="D2" s="556"/>
      <c r="E2" s="119"/>
      <c r="F2" s="39"/>
      <c r="G2" s="966"/>
      <c r="H2" s="39"/>
      <c r="I2" s="119"/>
      <c r="J2" s="540"/>
      <c r="K2" s="966"/>
      <c r="L2" s="555"/>
    </row>
    <row r="3" spans="2:13" x14ac:dyDescent="0.2">
      <c r="B3" s="345"/>
      <c r="C3" s="177"/>
      <c r="D3" s="556"/>
      <c r="E3" s="119"/>
      <c r="F3" s="39"/>
      <c r="G3" s="966"/>
      <c r="H3" s="39"/>
      <c r="I3" s="119"/>
      <c r="J3" s="540"/>
      <c r="K3" s="966"/>
      <c r="L3" s="555"/>
    </row>
    <row r="4" spans="2:13" x14ac:dyDescent="0.2">
      <c r="B4" s="345"/>
      <c r="C4" s="177"/>
      <c r="D4" s="556"/>
      <c r="E4" s="119"/>
      <c r="F4" s="39"/>
      <c r="G4" s="966"/>
      <c r="H4" s="39"/>
      <c r="I4" s="119"/>
      <c r="J4" s="540"/>
      <c r="K4" s="966"/>
      <c r="L4" s="555"/>
    </row>
    <row r="5" spans="2:13" x14ac:dyDescent="0.2">
      <c r="B5" s="345"/>
      <c r="C5" s="177"/>
      <c r="D5" s="556"/>
      <c r="E5" s="119"/>
      <c r="F5" s="39"/>
      <c r="G5" s="966"/>
      <c r="H5" s="39"/>
      <c r="I5" s="119"/>
      <c r="J5" s="540"/>
      <c r="K5" s="966"/>
      <c r="L5" s="555"/>
    </row>
    <row r="6" spans="2:13" ht="14.25" customHeight="1" x14ac:dyDescent="0.3">
      <c r="B6" s="2521" t="s">
        <v>36</v>
      </c>
      <c r="C6" s="2522"/>
      <c r="D6" s="2522"/>
      <c r="E6" s="2522"/>
      <c r="F6" s="2522"/>
      <c r="G6" s="2522"/>
      <c r="H6" s="2522"/>
      <c r="I6" s="2522"/>
      <c r="J6" s="2522"/>
      <c r="K6" s="2522"/>
      <c r="L6" s="2523"/>
    </row>
    <row r="7" spans="2:13" ht="14.25" customHeight="1" x14ac:dyDescent="0.25">
      <c r="B7" s="2524" t="s">
        <v>382</v>
      </c>
      <c r="C7" s="2525"/>
      <c r="D7" s="2525"/>
      <c r="E7" s="2525"/>
      <c r="F7" s="2525"/>
      <c r="G7" s="2525"/>
      <c r="H7" s="2525"/>
      <c r="I7" s="2525"/>
      <c r="J7" s="2525"/>
      <c r="K7" s="2525"/>
      <c r="L7" s="2526"/>
    </row>
    <row r="8" spans="2:13" ht="14.25" x14ac:dyDescent="0.2">
      <c r="B8" s="2527" t="s">
        <v>207</v>
      </c>
      <c r="C8" s="2528"/>
      <c r="D8" s="2528"/>
      <c r="E8" s="2528"/>
      <c r="F8" s="2528"/>
      <c r="G8" s="2528"/>
      <c r="H8" s="2528"/>
      <c r="I8" s="2528"/>
      <c r="J8" s="2528"/>
      <c r="K8" s="2528"/>
      <c r="L8" s="2529"/>
      <c r="M8" s="1031"/>
    </row>
    <row r="9" spans="2:13" ht="15" x14ac:dyDescent="0.25">
      <c r="B9" s="2530"/>
      <c r="C9" s="2531"/>
      <c r="D9" s="2531"/>
      <c r="E9" s="2531"/>
      <c r="F9" s="2531"/>
      <c r="G9" s="2531"/>
      <c r="H9" s="2531"/>
      <c r="I9" s="2531"/>
      <c r="J9" s="2531"/>
      <c r="K9" s="2531"/>
      <c r="L9" s="2532"/>
    </row>
    <row r="10" spans="2:13" ht="14.25" x14ac:dyDescent="0.2">
      <c r="B10" s="345"/>
      <c r="C10" s="970"/>
      <c r="D10" s="1196" t="s">
        <v>1</v>
      </c>
      <c r="E10" s="1377" t="s">
        <v>457</v>
      </c>
      <c r="F10" s="970"/>
      <c r="G10" s="970"/>
      <c r="H10" s="970"/>
      <c r="I10" s="970"/>
      <c r="J10" s="970"/>
      <c r="K10" s="970"/>
      <c r="L10" s="541"/>
    </row>
    <row r="11" spans="2:13" ht="15.75" x14ac:dyDescent="0.25">
      <c r="B11" s="345"/>
      <c r="C11" s="556"/>
      <c r="D11" s="104" t="s">
        <v>20</v>
      </c>
      <c r="E11" s="1339">
        <v>202</v>
      </c>
      <c r="F11" s="39"/>
      <c r="G11" s="103" t="s">
        <v>21</v>
      </c>
      <c r="H11" s="87"/>
      <c r="I11" s="545" t="s">
        <v>22</v>
      </c>
      <c r="J11" s="108"/>
      <c r="K11" s="109"/>
      <c r="L11" s="555"/>
    </row>
    <row r="12" spans="2:13" ht="15.75" x14ac:dyDescent="0.25">
      <c r="B12" s="345"/>
      <c r="C12" s="11"/>
      <c r="D12" s="104" t="s">
        <v>23</v>
      </c>
      <c r="E12" s="1340">
        <v>2</v>
      </c>
      <c r="F12" s="39"/>
      <c r="G12" s="103" t="s">
        <v>24</v>
      </c>
      <c r="H12" s="1037"/>
      <c r="I12" s="545" t="s">
        <v>25</v>
      </c>
      <c r="J12" s="110"/>
      <c r="K12" s="111"/>
      <c r="L12" s="541"/>
    </row>
    <row r="13" spans="2:13" s="24" customFormat="1" ht="15.75" x14ac:dyDescent="0.25">
      <c r="B13" s="455"/>
      <c r="C13" s="969"/>
      <c r="D13" s="104" t="s">
        <v>26</v>
      </c>
      <c r="E13" s="1341">
        <v>1</v>
      </c>
      <c r="F13" s="969"/>
      <c r="G13" s="103" t="s">
        <v>27</v>
      </c>
      <c r="H13" s="1038"/>
      <c r="I13" s="545" t="s">
        <v>28</v>
      </c>
      <c r="J13" s="112"/>
      <c r="K13" s="113"/>
      <c r="L13" s="456"/>
    </row>
    <row r="14" spans="2:13" ht="15.75" x14ac:dyDescent="0.25">
      <c r="B14" s="345"/>
      <c r="C14" s="335"/>
      <c r="D14" s="1195" t="s">
        <v>29</v>
      </c>
      <c r="E14" s="1342">
        <v>5</v>
      </c>
      <c r="F14" s="39"/>
      <c r="G14" s="103" t="s">
        <v>336</v>
      </c>
      <c r="H14" s="1037"/>
      <c r="I14" s="545" t="s">
        <v>30</v>
      </c>
      <c r="J14" s="114"/>
      <c r="K14" s="115"/>
      <c r="L14" s="555"/>
    </row>
    <row r="15" spans="2:13" ht="15.75" x14ac:dyDescent="0.25">
      <c r="B15" s="345"/>
      <c r="C15" s="335"/>
      <c r="D15" s="1195" t="s">
        <v>322</v>
      </c>
      <c r="E15" s="1280">
        <f>'Datos Generales'!B11</f>
        <v>44742</v>
      </c>
      <c r="F15" s="39"/>
      <c r="G15" s="103"/>
      <c r="H15" s="39"/>
      <c r="I15" s="158"/>
      <c r="J15" s="530"/>
      <c r="K15" s="1016"/>
      <c r="L15" s="555"/>
    </row>
    <row r="16" spans="2:13" x14ac:dyDescent="0.2">
      <c r="B16" s="345"/>
      <c r="C16" s="186"/>
      <c r="D16" s="556"/>
      <c r="E16" s="155"/>
      <c r="F16" s="27"/>
      <c r="G16" s="968"/>
      <c r="H16" s="27"/>
      <c r="I16" s="2126" t="s">
        <v>9</v>
      </c>
      <c r="J16" s="2126"/>
      <c r="K16" s="2126"/>
      <c r="L16" s="555"/>
    </row>
    <row r="17" spans="2:12" s="107" customFormat="1" ht="25.5" x14ac:dyDescent="0.2">
      <c r="B17" s="459"/>
      <c r="C17" s="2513" t="s">
        <v>333</v>
      </c>
      <c r="D17" s="2515"/>
      <c r="E17" s="584" t="s">
        <v>185</v>
      </c>
      <c r="F17" s="584" t="s">
        <v>31</v>
      </c>
      <c r="G17" s="584" t="s">
        <v>47</v>
      </c>
      <c r="H17" s="584" t="s">
        <v>334</v>
      </c>
      <c r="I17" s="584" t="s">
        <v>273</v>
      </c>
      <c r="J17" s="1039" t="s">
        <v>335</v>
      </c>
      <c r="K17" s="584" t="s">
        <v>413</v>
      </c>
      <c r="L17" s="497"/>
    </row>
    <row r="18" spans="2:12" x14ac:dyDescent="0.2">
      <c r="B18" s="345"/>
      <c r="C18" s="531">
        <v>1</v>
      </c>
      <c r="D18" s="218"/>
      <c r="E18" s="219"/>
      <c r="F18" s="220"/>
      <c r="G18" s="221"/>
      <c r="H18" s="222"/>
      <c r="I18" s="219"/>
      <c r="J18" s="223"/>
      <c r="K18" s="532"/>
      <c r="L18" s="555"/>
    </row>
    <row r="19" spans="2:12" x14ac:dyDescent="0.2">
      <c r="B19" s="345"/>
      <c r="C19" s="531">
        <v>2</v>
      </c>
      <c r="D19" s="28"/>
      <c r="E19" s="32"/>
      <c r="F19" s="29"/>
      <c r="G19" s="967"/>
      <c r="H19" s="31"/>
      <c r="I19" s="32"/>
      <c r="J19" s="105"/>
      <c r="K19" s="533"/>
      <c r="L19" s="555"/>
    </row>
    <row r="20" spans="2:12" x14ac:dyDescent="0.2">
      <c r="B20" s="345"/>
      <c r="C20" s="531">
        <v>3</v>
      </c>
      <c r="D20" s="28"/>
      <c r="E20" s="32"/>
      <c r="F20" s="29"/>
      <c r="G20" s="967"/>
      <c r="H20" s="31"/>
      <c r="I20" s="32"/>
      <c r="J20" s="105"/>
      <c r="K20" s="533"/>
      <c r="L20" s="555"/>
    </row>
    <row r="21" spans="2:12" x14ac:dyDescent="0.2">
      <c r="B21" s="345"/>
      <c r="C21" s="531">
        <v>4</v>
      </c>
      <c r="D21" s="28"/>
      <c r="E21" s="32"/>
      <c r="F21" s="29"/>
      <c r="G21" s="967"/>
      <c r="H21" s="31"/>
      <c r="I21" s="32"/>
      <c r="J21" s="105"/>
      <c r="K21" s="533"/>
      <c r="L21" s="555"/>
    </row>
    <row r="22" spans="2:12" x14ac:dyDescent="0.2">
      <c r="B22" s="345"/>
      <c r="C22" s="531">
        <v>5</v>
      </c>
      <c r="D22" s="28"/>
      <c r="E22" s="32"/>
      <c r="F22" s="29"/>
      <c r="G22" s="967"/>
      <c r="H22" s="31"/>
      <c r="I22" s="32"/>
      <c r="J22" s="105"/>
      <c r="K22" s="533"/>
      <c r="L22" s="555"/>
    </row>
    <row r="23" spans="2:12" x14ac:dyDescent="0.2">
      <c r="B23" s="345"/>
      <c r="C23" s="531">
        <v>6</v>
      </c>
      <c r="D23" s="28"/>
      <c r="E23" s="32"/>
      <c r="F23" s="29"/>
      <c r="G23" s="967"/>
      <c r="H23" s="31"/>
      <c r="I23" s="32"/>
      <c r="J23" s="105"/>
      <c r="K23" s="533"/>
      <c r="L23" s="555"/>
    </row>
    <row r="24" spans="2:12" x14ac:dyDescent="0.2">
      <c r="B24" s="345"/>
      <c r="C24" s="531">
        <v>7</v>
      </c>
      <c r="D24" s="28"/>
      <c r="E24" s="1310" t="s">
        <v>455</v>
      </c>
      <c r="F24" s="1311"/>
      <c r="G24" s="371"/>
      <c r="H24" s="1312" t="s">
        <v>455</v>
      </c>
      <c r="I24" s="32"/>
      <c r="J24" s="105"/>
      <c r="K24" s="533"/>
      <c r="L24" s="555"/>
    </row>
    <row r="25" spans="2:12" x14ac:dyDescent="0.2">
      <c r="B25" s="345"/>
      <c r="C25" s="531">
        <v>8</v>
      </c>
      <c r="D25" s="28"/>
      <c r="E25" s="1310"/>
      <c r="F25" s="1311"/>
      <c r="G25" s="371"/>
      <c r="H25" s="1312"/>
      <c r="I25" s="32"/>
      <c r="J25" s="105"/>
      <c r="K25" s="533"/>
      <c r="L25" s="555"/>
    </row>
    <row r="26" spans="2:12" x14ac:dyDescent="0.2">
      <c r="B26" s="345"/>
      <c r="C26" s="531">
        <v>9</v>
      </c>
      <c r="D26" s="28"/>
      <c r="E26" s="32"/>
      <c r="F26" s="29"/>
      <c r="G26" s="967"/>
      <c r="H26" s="31"/>
      <c r="I26" s="32"/>
      <c r="J26" s="105"/>
      <c r="K26" s="533"/>
      <c r="L26" s="555"/>
    </row>
    <row r="27" spans="2:12" x14ac:dyDescent="0.2">
      <c r="B27" s="345"/>
      <c r="C27" s="531">
        <v>10</v>
      </c>
      <c r="D27" s="28"/>
      <c r="E27" s="32"/>
      <c r="F27" s="29"/>
      <c r="G27" s="967"/>
      <c r="H27" s="31"/>
      <c r="I27" s="32"/>
      <c r="J27" s="105"/>
      <c r="K27" s="533"/>
      <c r="L27" s="555"/>
    </row>
    <row r="28" spans="2:12" x14ac:dyDescent="0.2">
      <c r="B28" s="345"/>
      <c r="C28" s="531">
        <v>11</v>
      </c>
      <c r="D28" s="28"/>
      <c r="E28" s="32"/>
      <c r="F28" s="29"/>
      <c r="G28" s="967"/>
      <c r="H28" s="31"/>
      <c r="I28" s="32"/>
      <c r="J28" s="105"/>
      <c r="K28" s="533"/>
      <c r="L28" s="555"/>
    </row>
    <row r="29" spans="2:12" x14ac:dyDescent="0.2">
      <c r="B29" s="345"/>
      <c r="C29" s="531">
        <v>12</v>
      </c>
      <c r="D29" s="28"/>
      <c r="E29" s="32"/>
      <c r="F29" s="29"/>
      <c r="G29" s="967"/>
      <c r="H29" s="31"/>
      <c r="I29" s="32"/>
      <c r="J29" s="105"/>
      <c r="K29" s="533"/>
      <c r="L29" s="555"/>
    </row>
    <row r="30" spans="2:12" x14ac:dyDescent="0.2">
      <c r="B30" s="345"/>
      <c r="C30" s="531">
        <v>13</v>
      </c>
      <c r="D30" s="28"/>
      <c r="E30" s="32"/>
      <c r="F30" s="29"/>
      <c r="G30" s="967"/>
      <c r="H30" s="31"/>
      <c r="I30" s="32"/>
      <c r="J30" s="105"/>
      <c r="K30" s="533"/>
      <c r="L30" s="555"/>
    </row>
    <row r="31" spans="2:12" x14ac:dyDescent="0.2">
      <c r="B31" s="345"/>
      <c r="C31" s="531">
        <v>14</v>
      </c>
      <c r="D31" s="28"/>
      <c r="E31" s="32"/>
      <c r="F31" s="29"/>
      <c r="G31" s="967"/>
      <c r="H31" s="31"/>
      <c r="I31" s="32"/>
      <c r="J31" s="105"/>
      <c r="K31" s="533"/>
      <c r="L31" s="555"/>
    </row>
    <row r="32" spans="2:12" x14ac:dyDescent="0.2">
      <c r="B32" s="345"/>
      <c r="C32" s="531">
        <v>15</v>
      </c>
      <c r="D32" s="28"/>
      <c r="E32" s="32"/>
      <c r="F32" s="29"/>
      <c r="G32" s="967"/>
      <c r="H32" s="31"/>
      <c r="I32" s="32"/>
      <c r="J32" s="105"/>
      <c r="K32" s="533"/>
      <c r="L32" s="555"/>
    </row>
    <row r="33" spans="2:12" x14ac:dyDescent="0.2">
      <c r="B33" s="345"/>
      <c r="C33" s="531">
        <v>16</v>
      </c>
      <c r="D33" s="28"/>
      <c r="E33" s="32"/>
      <c r="F33" s="29"/>
      <c r="G33" s="967"/>
      <c r="H33" s="31"/>
      <c r="I33" s="32"/>
      <c r="J33" s="105"/>
      <c r="K33" s="533"/>
      <c r="L33" s="555"/>
    </row>
    <row r="34" spans="2:12" x14ac:dyDescent="0.2">
      <c r="B34" s="345"/>
      <c r="C34" s="531">
        <v>17</v>
      </c>
      <c r="D34" s="28"/>
      <c r="E34" s="32"/>
      <c r="F34" s="29"/>
      <c r="G34" s="967"/>
      <c r="H34" s="31"/>
      <c r="I34" s="32"/>
      <c r="J34" s="105"/>
      <c r="K34" s="533"/>
      <c r="L34" s="555"/>
    </row>
    <row r="35" spans="2:12" x14ac:dyDescent="0.2">
      <c r="B35" s="345"/>
      <c r="C35" s="531">
        <v>18</v>
      </c>
      <c r="D35" s="28"/>
      <c r="E35" s="32"/>
      <c r="F35" s="29"/>
      <c r="G35" s="967"/>
      <c r="H35" s="31"/>
      <c r="I35" s="32"/>
      <c r="J35" s="105"/>
      <c r="K35" s="533"/>
      <c r="L35" s="555"/>
    </row>
    <row r="36" spans="2:12" x14ac:dyDescent="0.2">
      <c r="B36" s="345"/>
      <c r="C36" s="531">
        <v>19</v>
      </c>
      <c r="D36" s="28"/>
      <c r="E36" s="32"/>
      <c r="F36" s="29"/>
      <c r="G36" s="967"/>
      <c r="H36" s="31"/>
      <c r="I36" s="32"/>
      <c r="J36" s="105"/>
      <c r="K36" s="533"/>
      <c r="L36" s="555"/>
    </row>
    <row r="37" spans="2:12" x14ac:dyDescent="0.2">
      <c r="B37" s="345"/>
      <c r="C37" s="531">
        <v>20</v>
      </c>
      <c r="D37" s="28"/>
      <c r="E37" s="32"/>
      <c r="F37" s="29"/>
      <c r="G37" s="967"/>
      <c r="H37" s="31"/>
      <c r="I37" s="32"/>
      <c r="J37" s="105"/>
      <c r="K37" s="533"/>
      <c r="L37" s="555"/>
    </row>
    <row r="38" spans="2:12" x14ac:dyDescent="0.2">
      <c r="B38" s="345"/>
      <c r="C38" s="531">
        <v>21</v>
      </c>
      <c r="D38" s="28"/>
      <c r="E38" s="32"/>
      <c r="F38" s="29"/>
      <c r="G38" s="967"/>
      <c r="H38" s="31"/>
      <c r="I38" s="32"/>
      <c r="J38" s="105"/>
      <c r="K38" s="533"/>
      <c r="L38" s="555"/>
    </row>
    <row r="39" spans="2:12" x14ac:dyDescent="0.2">
      <c r="B39" s="345"/>
      <c r="C39" s="531">
        <v>22</v>
      </c>
      <c r="D39" s="28"/>
      <c r="E39" s="32"/>
      <c r="F39" s="29"/>
      <c r="G39" s="967"/>
      <c r="H39" s="31"/>
      <c r="I39" s="32"/>
      <c r="J39" s="105"/>
      <c r="K39" s="533"/>
      <c r="L39" s="555"/>
    </row>
    <row r="40" spans="2:12" x14ac:dyDescent="0.2">
      <c r="B40" s="345"/>
      <c r="C40" s="531">
        <v>23</v>
      </c>
      <c r="D40" s="28"/>
      <c r="E40" s="32"/>
      <c r="F40" s="29"/>
      <c r="G40" s="967"/>
      <c r="H40" s="31"/>
      <c r="I40" s="32"/>
      <c r="J40" s="105"/>
      <c r="K40" s="533"/>
      <c r="L40" s="555"/>
    </row>
    <row r="41" spans="2:12" x14ac:dyDescent="0.2">
      <c r="B41" s="345"/>
      <c r="C41" s="531">
        <v>24</v>
      </c>
      <c r="D41" s="28"/>
      <c r="E41" s="32"/>
      <c r="F41" s="29"/>
      <c r="G41" s="967"/>
      <c r="H41" s="31"/>
      <c r="I41" s="32"/>
      <c r="J41" s="105"/>
      <c r="K41" s="533"/>
      <c r="L41" s="555"/>
    </row>
    <row r="42" spans="2:12" x14ac:dyDescent="0.2">
      <c r="B42" s="345"/>
      <c r="C42" s="531">
        <v>25</v>
      </c>
      <c r="D42" s="28"/>
      <c r="E42" s="32"/>
      <c r="F42" s="29"/>
      <c r="G42" s="967"/>
      <c r="H42" s="31"/>
      <c r="I42" s="32"/>
      <c r="J42" s="105"/>
      <c r="K42" s="533"/>
      <c r="L42" s="555"/>
    </row>
    <row r="43" spans="2:12" x14ac:dyDescent="0.2">
      <c r="B43" s="345"/>
      <c r="C43" s="531">
        <v>26</v>
      </c>
      <c r="D43" s="28"/>
      <c r="E43" s="32"/>
      <c r="F43" s="29"/>
      <c r="G43" s="967"/>
      <c r="H43" s="31"/>
      <c r="I43" s="32"/>
      <c r="J43" s="105"/>
      <c r="K43" s="533"/>
      <c r="L43" s="555"/>
    </row>
    <row r="44" spans="2:12" x14ac:dyDescent="0.2">
      <c r="B44" s="345"/>
      <c r="C44" s="531">
        <v>27</v>
      </c>
      <c r="D44" s="28"/>
      <c r="E44" s="32"/>
      <c r="F44" s="29"/>
      <c r="G44" s="967"/>
      <c r="H44" s="31"/>
      <c r="I44" s="32"/>
      <c r="J44" s="105"/>
      <c r="K44" s="533"/>
      <c r="L44" s="555"/>
    </row>
    <row r="45" spans="2:12" x14ac:dyDescent="0.2">
      <c r="B45" s="345"/>
      <c r="C45" s="531">
        <v>28</v>
      </c>
      <c r="D45" s="28"/>
      <c r="E45" s="32"/>
      <c r="F45" s="29"/>
      <c r="G45" s="967"/>
      <c r="H45" s="31"/>
      <c r="I45" s="32"/>
      <c r="J45" s="105"/>
      <c r="K45" s="533"/>
      <c r="L45" s="555"/>
    </row>
    <row r="46" spans="2:12" x14ac:dyDescent="0.2">
      <c r="B46" s="345"/>
      <c r="C46" s="531">
        <v>29</v>
      </c>
      <c r="D46" s="28"/>
      <c r="E46" s="32"/>
      <c r="F46" s="29"/>
      <c r="G46" s="967"/>
      <c r="H46" s="31"/>
      <c r="I46" s="32"/>
      <c r="J46" s="105"/>
      <c r="K46" s="533"/>
      <c r="L46" s="555"/>
    </row>
    <row r="47" spans="2:12" x14ac:dyDescent="0.2">
      <c r="B47" s="345"/>
      <c r="C47" s="531">
        <v>30</v>
      </c>
      <c r="D47" s="28"/>
      <c r="E47" s="32"/>
      <c r="F47" s="29"/>
      <c r="G47" s="967"/>
      <c r="H47" s="31"/>
      <c r="I47" s="32"/>
      <c r="J47" s="105"/>
      <c r="K47" s="533"/>
      <c r="L47" s="555"/>
    </row>
    <row r="48" spans="2:12" x14ac:dyDescent="0.2">
      <c r="B48" s="345"/>
      <c r="C48" s="531">
        <v>31</v>
      </c>
      <c r="D48" s="28"/>
      <c r="E48" s="32"/>
      <c r="F48" s="29"/>
      <c r="G48" s="967"/>
      <c r="H48" s="31"/>
      <c r="I48" s="32"/>
      <c r="J48" s="105"/>
      <c r="K48" s="533"/>
      <c r="L48" s="555"/>
    </row>
    <row r="49" spans="2:12" x14ac:dyDescent="0.2">
      <c r="B49" s="345"/>
      <c r="C49" s="531">
        <v>32</v>
      </c>
      <c r="D49" s="28"/>
      <c r="E49" s="32"/>
      <c r="F49" s="29"/>
      <c r="G49" s="967"/>
      <c r="H49" s="31"/>
      <c r="I49" s="32"/>
      <c r="J49" s="105"/>
      <c r="K49" s="533"/>
      <c r="L49" s="555"/>
    </row>
    <row r="50" spans="2:12" x14ac:dyDescent="0.2">
      <c r="B50" s="345"/>
      <c r="C50" s="531">
        <v>33</v>
      </c>
      <c r="D50" s="28"/>
      <c r="E50" s="32"/>
      <c r="F50" s="29"/>
      <c r="G50" s="967"/>
      <c r="H50" s="31"/>
      <c r="I50" s="32"/>
      <c r="J50" s="105"/>
      <c r="K50" s="533"/>
      <c r="L50" s="555"/>
    </row>
    <row r="51" spans="2:12" x14ac:dyDescent="0.2">
      <c r="B51" s="345"/>
      <c r="C51" s="531">
        <v>34</v>
      </c>
      <c r="D51" s="28"/>
      <c r="E51" s="32"/>
      <c r="F51" s="29"/>
      <c r="G51" s="967"/>
      <c r="H51" s="31"/>
      <c r="I51" s="32"/>
      <c r="J51" s="105"/>
      <c r="K51" s="533"/>
      <c r="L51" s="555"/>
    </row>
    <row r="52" spans="2:12" x14ac:dyDescent="0.2">
      <c r="B52" s="345"/>
      <c r="C52" s="531">
        <v>35</v>
      </c>
      <c r="D52" s="28"/>
      <c r="E52" s="32"/>
      <c r="F52" s="29"/>
      <c r="G52" s="967"/>
      <c r="H52" s="31"/>
      <c r="I52" s="32"/>
      <c r="J52" s="105"/>
      <c r="K52" s="533"/>
      <c r="L52" s="555"/>
    </row>
    <row r="53" spans="2:12" x14ac:dyDescent="0.2">
      <c r="B53" s="345"/>
      <c r="C53" s="531">
        <v>36</v>
      </c>
      <c r="D53" s="28"/>
      <c r="E53" s="32"/>
      <c r="F53" s="29"/>
      <c r="G53" s="967"/>
      <c r="H53" s="31"/>
      <c r="I53" s="32"/>
      <c r="J53" s="105"/>
      <c r="K53" s="533"/>
      <c r="L53" s="555"/>
    </row>
    <row r="54" spans="2:12" x14ac:dyDescent="0.2">
      <c r="B54" s="345"/>
      <c r="C54" s="531">
        <v>37</v>
      </c>
      <c r="D54" s="28"/>
      <c r="E54" s="32"/>
      <c r="F54" s="29"/>
      <c r="G54" s="967"/>
      <c r="H54" s="31"/>
      <c r="I54" s="32"/>
      <c r="J54" s="105"/>
      <c r="K54" s="533"/>
      <c r="L54" s="555"/>
    </row>
    <row r="55" spans="2:12" x14ac:dyDescent="0.2">
      <c r="B55" s="345"/>
      <c r="C55" s="531">
        <v>38</v>
      </c>
      <c r="D55" s="28"/>
      <c r="E55" s="1366" t="s">
        <v>455</v>
      </c>
      <c r="F55" s="29"/>
      <c r="G55" s="967"/>
      <c r="H55" s="31"/>
      <c r="I55" s="32"/>
      <c r="J55" s="105"/>
      <c r="K55" s="533"/>
      <c r="L55" s="555"/>
    </row>
    <row r="56" spans="2:12" x14ac:dyDescent="0.2">
      <c r="B56" s="345"/>
      <c r="C56" s="531">
        <v>39</v>
      </c>
      <c r="D56" s="28"/>
      <c r="E56" s="32"/>
      <c r="F56" s="29"/>
      <c r="G56" s="967"/>
      <c r="H56" s="31"/>
      <c r="I56" s="32"/>
      <c r="J56" s="105"/>
      <c r="K56" s="533"/>
      <c r="L56" s="555"/>
    </row>
    <row r="57" spans="2:12" x14ac:dyDescent="0.2">
      <c r="B57" s="345"/>
      <c r="C57" s="531">
        <v>40</v>
      </c>
      <c r="D57" s="28"/>
      <c r="E57" s="32"/>
      <c r="F57" s="29"/>
      <c r="G57" s="967"/>
      <c r="H57" s="31"/>
      <c r="I57" s="32"/>
      <c r="J57" s="105"/>
      <c r="K57" s="533"/>
      <c r="L57" s="555"/>
    </row>
    <row r="58" spans="2:12" x14ac:dyDescent="0.2">
      <c r="B58" s="345"/>
      <c r="C58" s="531">
        <v>41</v>
      </c>
      <c r="D58" s="28"/>
      <c r="E58" s="32"/>
      <c r="F58" s="29"/>
      <c r="G58" s="967"/>
      <c r="H58" s="31"/>
      <c r="I58" s="32"/>
      <c r="J58" s="105"/>
      <c r="K58" s="533"/>
      <c r="L58" s="555"/>
    </row>
    <row r="59" spans="2:12" x14ac:dyDescent="0.2">
      <c r="B59" s="345"/>
      <c r="C59" s="531">
        <v>42</v>
      </c>
      <c r="D59" s="28"/>
      <c r="E59" s="32"/>
      <c r="F59" s="29"/>
      <c r="G59" s="967"/>
      <c r="H59" s="31"/>
      <c r="I59" s="32"/>
      <c r="J59" s="105"/>
      <c r="K59" s="533"/>
      <c r="L59" s="555"/>
    </row>
    <row r="60" spans="2:12" x14ac:dyDescent="0.2">
      <c r="B60" s="345"/>
      <c r="C60" s="531">
        <v>43</v>
      </c>
      <c r="D60" s="28"/>
      <c r="E60" s="32"/>
      <c r="F60" s="29"/>
      <c r="G60" s="967"/>
      <c r="H60" s="31"/>
      <c r="I60" s="32"/>
      <c r="J60" s="105"/>
      <c r="K60" s="533"/>
      <c r="L60" s="555"/>
    </row>
    <row r="61" spans="2:12" x14ac:dyDescent="0.2">
      <c r="B61" s="345"/>
      <c r="C61" s="531">
        <v>44</v>
      </c>
      <c r="D61" s="28"/>
      <c r="E61" s="32"/>
      <c r="F61" s="29"/>
      <c r="G61" s="967"/>
      <c r="H61" s="31"/>
      <c r="I61" s="32"/>
      <c r="J61" s="105"/>
      <c r="K61" s="533"/>
      <c r="L61" s="555"/>
    </row>
    <row r="62" spans="2:12" x14ac:dyDescent="0.2">
      <c r="B62" s="345"/>
      <c r="C62" s="531">
        <v>45</v>
      </c>
      <c r="D62" s="28"/>
      <c r="E62" s="32"/>
      <c r="F62" s="29"/>
      <c r="G62" s="967"/>
      <c r="H62" s="31"/>
      <c r="I62" s="32"/>
      <c r="J62" s="105"/>
      <c r="K62" s="533"/>
      <c r="L62" s="555"/>
    </row>
    <row r="63" spans="2:12" x14ac:dyDescent="0.2">
      <c r="B63" s="345"/>
      <c r="C63" s="531">
        <v>46</v>
      </c>
      <c r="D63" s="28"/>
      <c r="E63" s="32"/>
      <c r="F63" s="29"/>
      <c r="G63" s="967"/>
      <c r="H63" s="31"/>
      <c r="I63" s="32"/>
      <c r="J63" s="105"/>
      <c r="K63" s="533"/>
      <c r="L63" s="555"/>
    </row>
    <row r="64" spans="2:12" x14ac:dyDescent="0.2">
      <c r="B64" s="345"/>
      <c r="C64" s="531">
        <v>47</v>
      </c>
      <c r="D64" s="28"/>
      <c r="E64" s="32"/>
      <c r="F64" s="29"/>
      <c r="G64" s="967"/>
      <c r="H64" s="31"/>
      <c r="I64" s="32"/>
      <c r="J64" s="105"/>
      <c r="K64" s="533"/>
      <c r="L64" s="555"/>
    </row>
    <row r="65" spans="2:12" x14ac:dyDescent="0.2">
      <c r="B65" s="345"/>
      <c r="C65" s="531">
        <v>48</v>
      </c>
      <c r="D65" s="28"/>
      <c r="E65" s="32"/>
      <c r="F65" s="29"/>
      <c r="G65" s="967"/>
      <c r="H65" s="31"/>
      <c r="I65" s="32"/>
      <c r="J65" s="105"/>
      <c r="K65" s="533"/>
      <c r="L65" s="555"/>
    </row>
    <row r="66" spans="2:12" x14ac:dyDescent="0.2">
      <c r="B66" s="345"/>
      <c r="C66" s="531">
        <v>49</v>
      </c>
      <c r="D66" s="28"/>
      <c r="E66" s="32"/>
      <c r="F66" s="29"/>
      <c r="G66" s="967"/>
      <c r="H66" s="31"/>
      <c r="I66" s="32"/>
      <c r="J66" s="105"/>
      <c r="K66" s="533"/>
      <c r="L66" s="555"/>
    </row>
    <row r="67" spans="2:12" x14ac:dyDescent="0.2">
      <c r="B67" s="345"/>
      <c r="C67" s="531">
        <v>50</v>
      </c>
      <c r="D67" s="28"/>
      <c r="E67" s="32"/>
      <c r="F67" s="29"/>
      <c r="G67" s="967"/>
      <c r="H67" s="31"/>
      <c r="I67" s="32"/>
      <c r="J67" s="105"/>
      <c r="K67" s="533"/>
      <c r="L67" s="555"/>
    </row>
    <row r="68" spans="2:12" x14ac:dyDescent="0.2">
      <c r="B68" s="345"/>
      <c r="C68" s="531">
        <v>51</v>
      </c>
      <c r="D68" s="28"/>
      <c r="E68" s="32"/>
      <c r="F68" s="29"/>
      <c r="G68" s="967"/>
      <c r="H68" s="31"/>
      <c r="I68" s="32"/>
      <c r="J68" s="105"/>
      <c r="K68" s="533"/>
      <c r="L68" s="555"/>
    </row>
    <row r="69" spans="2:12" x14ac:dyDescent="0.2">
      <c r="B69" s="345"/>
      <c r="C69" s="531">
        <v>52</v>
      </c>
      <c r="D69" s="28"/>
      <c r="E69" s="32"/>
      <c r="F69" s="29"/>
      <c r="G69" s="967"/>
      <c r="H69" s="31"/>
      <c r="I69" s="32"/>
      <c r="J69" s="105"/>
      <c r="K69" s="533"/>
      <c r="L69" s="555"/>
    </row>
    <row r="70" spans="2:12" x14ac:dyDescent="0.2">
      <c r="B70" s="345"/>
      <c r="C70" s="531">
        <v>53</v>
      </c>
      <c r="D70" s="28"/>
      <c r="E70" s="32"/>
      <c r="F70" s="29"/>
      <c r="G70" s="967"/>
      <c r="H70" s="31"/>
      <c r="I70" s="32"/>
      <c r="J70" s="105"/>
      <c r="K70" s="533"/>
      <c r="L70" s="555"/>
    </row>
    <row r="71" spans="2:12" x14ac:dyDescent="0.2">
      <c r="B71" s="345"/>
      <c r="C71" s="531">
        <v>54</v>
      </c>
      <c r="D71" s="28"/>
      <c r="E71" s="32"/>
      <c r="F71" s="29"/>
      <c r="G71" s="967"/>
      <c r="H71" s="31"/>
      <c r="I71" s="32"/>
      <c r="J71" s="105"/>
      <c r="K71" s="533"/>
      <c r="L71" s="555"/>
    </row>
    <row r="72" spans="2:12" x14ac:dyDescent="0.2">
      <c r="B72" s="345"/>
      <c r="C72" s="531">
        <v>55</v>
      </c>
      <c r="D72" s="28"/>
      <c r="E72" s="32"/>
      <c r="F72" s="29"/>
      <c r="G72" s="967"/>
      <c r="H72" s="31"/>
      <c r="I72" s="32"/>
      <c r="J72" s="105"/>
      <c r="K72" s="533"/>
      <c r="L72" s="555"/>
    </row>
    <row r="73" spans="2:12" x14ac:dyDescent="0.2">
      <c r="B73" s="345"/>
      <c r="C73" s="531">
        <v>56</v>
      </c>
      <c r="D73" s="28"/>
      <c r="E73" s="32"/>
      <c r="F73" s="29"/>
      <c r="G73" s="967"/>
      <c r="H73" s="31"/>
      <c r="I73" s="32"/>
      <c r="J73" s="105"/>
      <c r="K73" s="533"/>
      <c r="L73" s="555"/>
    </row>
    <row r="74" spans="2:12" x14ac:dyDescent="0.2">
      <c r="B74" s="345"/>
      <c r="C74" s="531">
        <v>57</v>
      </c>
      <c r="D74" s="28"/>
      <c r="E74" s="32"/>
      <c r="F74" s="29"/>
      <c r="G74" s="967"/>
      <c r="H74" s="31"/>
      <c r="I74" s="32"/>
      <c r="J74" s="105"/>
      <c r="K74" s="533"/>
      <c r="L74" s="555"/>
    </row>
    <row r="75" spans="2:12" x14ac:dyDescent="0.2">
      <c r="B75" s="345"/>
      <c r="C75" s="531">
        <v>58</v>
      </c>
      <c r="D75" s="28"/>
      <c r="E75" s="32"/>
      <c r="F75" s="29"/>
      <c r="G75" s="967"/>
      <c r="H75" s="31"/>
      <c r="I75" s="32"/>
      <c r="J75" s="105"/>
      <c r="K75" s="533"/>
      <c r="L75" s="555"/>
    </row>
    <row r="76" spans="2:12" x14ac:dyDescent="0.2">
      <c r="B76" s="345"/>
      <c r="C76" s="531">
        <v>59</v>
      </c>
      <c r="D76" s="28"/>
      <c r="E76" s="32"/>
      <c r="F76" s="29"/>
      <c r="G76" s="967"/>
      <c r="H76" s="31"/>
      <c r="I76" s="32"/>
      <c r="J76" s="105"/>
      <c r="K76" s="533"/>
      <c r="L76" s="555"/>
    </row>
    <row r="77" spans="2:12" x14ac:dyDescent="0.2">
      <c r="B77" s="345"/>
      <c r="C77" s="531">
        <v>60</v>
      </c>
      <c r="D77" s="28"/>
      <c r="E77" s="32"/>
      <c r="F77" s="29"/>
      <c r="G77" s="967"/>
      <c r="H77" s="31"/>
      <c r="I77" s="32"/>
      <c r="J77" s="105"/>
      <c r="K77" s="533"/>
      <c r="L77" s="555"/>
    </row>
    <row r="78" spans="2:12" x14ac:dyDescent="0.2">
      <c r="B78" s="345"/>
      <c r="C78" s="531">
        <v>61</v>
      </c>
      <c r="D78" s="28"/>
      <c r="E78" s="32"/>
      <c r="F78" s="29"/>
      <c r="G78" s="967"/>
      <c r="H78" s="31"/>
      <c r="I78" s="32"/>
      <c r="J78" s="105"/>
      <c r="K78" s="533"/>
      <c r="L78" s="555"/>
    </row>
    <row r="79" spans="2:12" x14ac:dyDescent="0.2">
      <c r="B79" s="345"/>
      <c r="C79" s="531">
        <v>62</v>
      </c>
      <c r="D79" s="28"/>
      <c r="E79" s="32"/>
      <c r="F79" s="29"/>
      <c r="G79" s="967"/>
      <c r="H79" s="31"/>
      <c r="I79" s="32"/>
      <c r="J79" s="105"/>
      <c r="K79" s="533"/>
      <c r="L79" s="555"/>
    </row>
    <row r="80" spans="2:12" x14ac:dyDescent="0.2">
      <c r="B80" s="345"/>
      <c r="C80" s="531">
        <v>63</v>
      </c>
      <c r="D80" s="28"/>
      <c r="E80" s="32"/>
      <c r="F80" s="29"/>
      <c r="G80" s="967"/>
      <c r="H80" s="31"/>
      <c r="I80" s="32"/>
      <c r="J80" s="105"/>
      <c r="K80" s="533"/>
      <c r="L80" s="555"/>
    </row>
    <row r="81" spans="2:20" x14ac:dyDescent="0.2">
      <c r="B81" s="345"/>
      <c r="C81" s="531">
        <v>64</v>
      </c>
      <c r="D81" s="28"/>
      <c r="E81" s="32"/>
      <c r="F81" s="29"/>
      <c r="G81" s="967"/>
      <c r="H81" s="31"/>
      <c r="I81" s="32"/>
      <c r="J81" s="105"/>
      <c r="K81" s="533"/>
      <c r="L81" s="555"/>
    </row>
    <row r="82" spans="2:20" x14ac:dyDescent="0.2">
      <c r="B82" s="345"/>
      <c r="C82" s="531">
        <v>65</v>
      </c>
      <c r="D82" s="28"/>
      <c r="E82" s="32"/>
      <c r="F82" s="29"/>
      <c r="G82" s="967"/>
      <c r="H82" s="31"/>
      <c r="I82" s="32"/>
      <c r="J82" s="105"/>
      <c r="K82" s="533"/>
      <c r="L82" s="555"/>
    </row>
    <row r="83" spans="2:20" x14ac:dyDescent="0.2">
      <c r="B83" s="345"/>
      <c r="C83" s="531">
        <v>66</v>
      </c>
      <c r="D83" s="28"/>
      <c r="E83" s="32"/>
      <c r="F83" s="29"/>
      <c r="G83" s="967"/>
      <c r="H83" s="31"/>
      <c r="I83" s="32"/>
      <c r="J83" s="105"/>
      <c r="K83" s="533"/>
      <c r="L83" s="555"/>
    </row>
    <row r="84" spans="2:20" x14ac:dyDescent="0.2">
      <c r="B84" s="345"/>
      <c r="C84" s="531">
        <v>67</v>
      </c>
      <c r="D84" s="28"/>
      <c r="E84" s="32"/>
      <c r="F84" s="29"/>
      <c r="G84" s="967"/>
      <c r="H84" s="31"/>
      <c r="I84" s="32"/>
      <c r="J84" s="105"/>
      <c r="K84" s="533"/>
      <c r="L84" s="555"/>
    </row>
    <row r="85" spans="2:20" x14ac:dyDescent="0.2">
      <c r="B85" s="345"/>
      <c r="C85" s="531">
        <v>68</v>
      </c>
      <c r="D85" s="28"/>
      <c r="E85" s="32"/>
      <c r="F85" s="29"/>
      <c r="G85" s="967"/>
      <c r="H85" s="31"/>
      <c r="I85" s="32"/>
      <c r="J85" s="105"/>
      <c r="K85" s="533"/>
      <c r="L85" s="555"/>
    </row>
    <row r="86" spans="2:20" x14ac:dyDescent="0.2">
      <c r="B86" s="345"/>
      <c r="C86" s="531">
        <v>69</v>
      </c>
      <c r="D86" s="28"/>
      <c r="E86" s="32"/>
      <c r="F86" s="29"/>
      <c r="G86" s="967"/>
      <c r="H86" s="31"/>
      <c r="I86" s="32"/>
      <c r="J86" s="105"/>
      <c r="K86" s="533"/>
      <c r="L86" s="555"/>
    </row>
    <row r="87" spans="2:20" x14ac:dyDescent="0.2">
      <c r="B87" s="345"/>
      <c r="C87" s="534">
        <v>70</v>
      </c>
      <c r="D87" s="33"/>
      <c r="E87" s="156"/>
      <c r="F87" s="34"/>
      <c r="G87" s="35"/>
      <c r="H87" s="535"/>
      <c r="I87" s="156"/>
      <c r="J87" s="536"/>
      <c r="K87" s="537"/>
      <c r="L87" s="555"/>
    </row>
    <row r="88" spans="2:20" ht="14.25" x14ac:dyDescent="0.2">
      <c r="B88" s="345"/>
      <c r="C88" s="2533" t="s">
        <v>337</v>
      </c>
      <c r="D88" s="2534"/>
      <c r="E88" s="2534"/>
      <c r="F88" s="2534"/>
      <c r="G88" s="2535"/>
      <c r="H88" s="1040">
        <f>SUM(H18:H87)</f>
        <v>0</v>
      </c>
      <c r="I88" s="1041"/>
      <c r="J88" s="583">
        <f>SUM(J18:J87)</f>
        <v>0</v>
      </c>
      <c r="K88" s="1042"/>
      <c r="L88" s="555"/>
    </row>
    <row r="89" spans="2:20" ht="14.25" x14ac:dyDescent="0.2">
      <c r="B89" s="345"/>
      <c r="C89" s="177"/>
      <c r="D89" s="556"/>
      <c r="E89" s="2082" t="s">
        <v>32</v>
      </c>
      <c r="F89" s="2082"/>
      <c r="G89" s="2082"/>
      <c r="H89" s="37"/>
      <c r="I89" s="496"/>
      <c r="J89" s="540"/>
      <c r="K89" s="1003" t="s">
        <v>326</v>
      </c>
      <c r="L89" s="555"/>
    </row>
    <row r="90" spans="2:20" ht="15" thickBot="1" x14ac:dyDescent="0.25">
      <c r="B90" s="345"/>
      <c r="C90" s="177"/>
      <c r="D90" s="556"/>
      <c r="E90" s="157"/>
      <c r="F90" s="39"/>
      <c r="G90" s="964" t="s">
        <v>338</v>
      </c>
      <c r="H90" s="38">
        <f>H89-H88</f>
        <v>0</v>
      </c>
      <c r="I90" s="496"/>
      <c r="J90" s="540"/>
      <c r="K90" s="966"/>
      <c r="L90" s="555"/>
    </row>
    <row r="91" spans="2:20" ht="13.5" thickTop="1" x14ac:dyDescent="0.2">
      <c r="B91" s="345"/>
      <c r="C91" s="1313" t="s">
        <v>482</v>
      </c>
      <c r="D91" s="1079"/>
      <c r="E91" s="187"/>
      <c r="F91" s="1360"/>
      <c r="G91" s="1079"/>
      <c r="H91" s="1360"/>
      <c r="I91" s="187"/>
      <c r="J91" s="540"/>
      <c r="K91" s="966"/>
      <c r="L91" s="555"/>
    </row>
    <row r="92" spans="2:20" ht="25.5" customHeight="1" x14ac:dyDescent="0.25">
      <c r="B92" s="345"/>
      <c r="C92" s="177"/>
      <c r="D92" s="556"/>
      <c r="E92" s="542"/>
      <c r="F92" s="538"/>
      <c r="G92" s="1001"/>
      <c r="H92" s="538"/>
      <c r="I92" s="542"/>
      <c r="J92" s="543"/>
      <c r="K92" s="1001"/>
      <c r="L92" s="555"/>
    </row>
    <row r="93" spans="2:20" s="1007" customFormat="1" ht="15" x14ac:dyDescent="0.25">
      <c r="B93" s="1005"/>
      <c r="C93" s="449"/>
      <c r="D93" s="449"/>
      <c r="E93" s="1338" t="s">
        <v>461</v>
      </c>
      <c r="F93" s="449"/>
      <c r="G93" s="449"/>
      <c r="H93" s="1338" t="s">
        <v>519</v>
      </c>
      <c r="I93" s="1314"/>
      <c r="J93" s="2536" t="s">
        <v>476</v>
      </c>
      <c r="K93" s="2536"/>
      <c r="L93" s="1006"/>
    </row>
    <row r="94" spans="2:20" s="1002" customFormat="1" ht="14.25" x14ac:dyDescent="0.2">
      <c r="B94" s="973"/>
      <c r="C94" s="974"/>
      <c r="D94" s="974"/>
      <c r="E94" s="1004" t="str">
        <f>'Datos Generales'!B15</f>
        <v>Preparado por</v>
      </c>
      <c r="F94" s="971"/>
      <c r="G94" s="1004"/>
      <c r="H94" s="1004" t="s">
        <v>34</v>
      </c>
      <c r="I94" s="1000"/>
      <c r="J94" s="2537" t="s">
        <v>481</v>
      </c>
      <c r="K94" s="2537"/>
      <c r="L94" s="1008"/>
      <c r="M94" s="902"/>
      <c r="N94" s="1009"/>
      <c r="T94" s="375"/>
    </row>
    <row r="95" spans="2:20" ht="15" x14ac:dyDescent="0.25">
      <c r="B95" s="468"/>
      <c r="C95" s="544"/>
      <c r="D95" s="87"/>
      <c r="E95" s="87"/>
      <c r="F95" s="965"/>
      <c r="G95" s="998"/>
      <c r="H95" s="116"/>
      <c r="I95" s="510"/>
      <c r="J95" s="87"/>
      <c r="K95" s="87"/>
      <c r="L95" s="529"/>
      <c r="T95" s="356"/>
    </row>
    <row r="96" spans="2:20" x14ac:dyDescent="0.2">
      <c r="E96" s="89"/>
      <c r="F96" s="2"/>
      <c r="G96" s="337"/>
      <c r="H96" s="89"/>
      <c r="I96" s="13"/>
      <c r="J96" s="89"/>
      <c r="K96" s="89"/>
    </row>
  </sheetData>
  <mergeCells count="10">
    <mergeCell ref="J93:K93"/>
    <mergeCell ref="J94:K94"/>
    <mergeCell ref="E89:G89"/>
    <mergeCell ref="I16:K16"/>
    <mergeCell ref="C17:D17"/>
    <mergeCell ref="B6:L6"/>
    <mergeCell ref="B7:L7"/>
    <mergeCell ref="B8:L8"/>
    <mergeCell ref="B9:L9"/>
    <mergeCell ref="C88:G88"/>
  </mergeCells>
  <printOptions horizontalCentered="1"/>
  <pageMargins left="0" right="0" top="0.15748031496062992" bottom="0.19685039370078741" header="0.11811023622047245" footer="0.11811023622047245"/>
  <pageSetup scale="46" orientation="landscape" r:id="rId1"/>
  <headerFooter>
    <oddFooter>&amp;R&amp;P/&amp;N  &amp;D  &amp;T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showGridLines="0" zoomScale="80" zoomScaleNormal="80" zoomScaleSheetLayoutView="75" workbookViewId="0">
      <selection activeCell="B6" sqref="B6:V8"/>
    </sheetView>
  </sheetViews>
  <sheetFormatPr baseColWidth="10" defaultRowHeight="15" x14ac:dyDescent="0.25"/>
  <cols>
    <col min="1" max="1" width="3.85546875" customWidth="1"/>
    <col min="2" max="2" width="1.5703125" customWidth="1"/>
    <col min="3" max="4" width="6.85546875" style="1" customWidth="1"/>
    <col min="5" max="5" width="13.7109375" style="1" customWidth="1"/>
    <col min="6" max="6" width="7.28515625" style="1" customWidth="1"/>
    <col min="7" max="7" width="6.85546875" style="2" customWidth="1"/>
    <col min="8" max="8" width="9.140625" style="2" customWidth="1"/>
    <col min="9" max="9" width="6.85546875" style="1" customWidth="1"/>
    <col min="10" max="10" width="9.28515625" style="1" customWidth="1"/>
    <col min="11" max="11" width="16.5703125" style="1" customWidth="1"/>
    <col min="12" max="12" width="13.140625" style="1" customWidth="1"/>
    <col min="13" max="13" width="13.7109375" style="1" customWidth="1"/>
    <col min="14" max="14" width="10.5703125" style="1" customWidth="1"/>
    <col min="15" max="15" width="13.7109375" style="89" bestFit="1" customWidth="1"/>
    <col min="16" max="16" width="13.140625" style="1" customWidth="1"/>
    <col min="17" max="17" width="10" style="89" bestFit="1" customWidth="1"/>
    <col min="18" max="18" width="17.5703125" style="89" customWidth="1"/>
    <col min="19" max="19" width="11" style="89" customWidth="1"/>
    <col min="20" max="20" width="13.85546875" style="89" customWidth="1"/>
    <col min="21" max="21" width="19.7109375" style="1" bestFit="1" customWidth="1"/>
    <col min="22" max="22" width="2.85546875" customWidth="1"/>
    <col min="249" max="249" width="5.42578125" customWidth="1"/>
    <col min="250" max="250" width="7.85546875" bestFit="1" customWidth="1"/>
    <col min="251" max="251" width="13.140625" bestFit="1" customWidth="1"/>
    <col min="252" max="252" width="8.42578125" bestFit="1" customWidth="1"/>
    <col min="253" max="253" width="13.140625" bestFit="1" customWidth="1"/>
    <col min="254" max="254" width="13.5703125" customWidth="1"/>
    <col min="255" max="255" width="11.85546875" customWidth="1"/>
    <col min="256" max="257" width="13" customWidth="1"/>
    <col min="258" max="258" width="12.28515625" customWidth="1"/>
    <col min="259" max="259" width="19" customWidth="1"/>
    <col min="260" max="261" width="13.7109375" customWidth="1"/>
    <col min="262" max="262" width="17.42578125" customWidth="1"/>
    <col min="263" max="263" width="19.42578125" customWidth="1"/>
    <col min="264" max="264" width="23.42578125" customWidth="1"/>
    <col min="505" max="505" width="5.42578125" customWidth="1"/>
    <col min="506" max="506" width="7.85546875" bestFit="1" customWidth="1"/>
    <col min="507" max="507" width="13.140625" bestFit="1" customWidth="1"/>
    <col min="508" max="508" width="8.42578125" bestFit="1" customWidth="1"/>
    <col min="509" max="509" width="13.140625" bestFit="1" customWidth="1"/>
    <col min="510" max="510" width="13.5703125" customWidth="1"/>
    <col min="511" max="511" width="11.85546875" customWidth="1"/>
    <col min="512" max="513" width="13" customWidth="1"/>
    <col min="514" max="514" width="12.28515625" customWidth="1"/>
    <col min="515" max="515" width="19" customWidth="1"/>
    <col min="516" max="517" width="13.7109375" customWidth="1"/>
    <col min="518" max="518" width="17.42578125" customWidth="1"/>
    <col min="519" max="519" width="19.42578125" customWidth="1"/>
    <col min="520" max="520" width="23.42578125" customWidth="1"/>
    <col min="761" max="761" width="5.42578125" customWidth="1"/>
    <col min="762" max="762" width="7.85546875" bestFit="1" customWidth="1"/>
    <col min="763" max="763" width="13.140625" bestFit="1" customWidth="1"/>
    <col min="764" max="764" width="8.42578125" bestFit="1" customWidth="1"/>
    <col min="765" max="765" width="13.140625" bestFit="1" customWidth="1"/>
    <col min="766" max="766" width="13.5703125" customWidth="1"/>
    <col min="767" max="767" width="11.85546875" customWidth="1"/>
    <col min="768" max="769" width="13" customWidth="1"/>
    <col min="770" max="770" width="12.28515625" customWidth="1"/>
    <col min="771" max="771" width="19" customWidth="1"/>
    <col min="772" max="773" width="13.7109375" customWidth="1"/>
    <col min="774" max="774" width="17.42578125" customWidth="1"/>
    <col min="775" max="775" width="19.42578125" customWidth="1"/>
    <col min="776" max="776" width="23.42578125" customWidth="1"/>
    <col min="1017" max="1017" width="5.42578125" customWidth="1"/>
    <col min="1018" max="1018" width="7.85546875" bestFit="1" customWidth="1"/>
    <col min="1019" max="1019" width="13.140625" bestFit="1" customWidth="1"/>
    <col min="1020" max="1020" width="8.42578125" bestFit="1" customWidth="1"/>
    <col min="1021" max="1021" width="13.140625" bestFit="1" customWidth="1"/>
    <col min="1022" max="1022" width="13.5703125" customWidth="1"/>
    <col min="1023" max="1023" width="11.85546875" customWidth="1"/>
    <col min="1024" max="1025" width="13" customWidth="1"/>
    <col min="1026" max="1026" width="12.28515625" customWidth="1"/>
    <col min="1027" max="1027" width="19" customWidth="1"/>
    <col min="1028" max="1029" width="13.7109375" customWidth="1"/>
    <col min="1030" max="1030" width="17.42578125" customWidth="1"/>
    <col min="1031" max="1031" width="19.42578125" customWidth="1"/>
    <col min="1032" max="1032" width="23.42578125" customWidth="1"/>
    <col min="1273" max="1273" width="5.42578125" customWidth="1"/>
    <col min="1274" max="1274" width="7.85546875" bestFit="1" customWidth="1"/>
    <col min="1275" max="1275" width="13.140625" bestFit="1" customWidth="1"/>
    <col min="1276" max="1276" width="8.42578125" bestFit="1" customWidth="1"/>
    <col min="1277" max="1277" width="13.140625" bestFit="1" customWidth="1"/>
    <col min="1278" max="1278" width="13.5703125" customWidth="1"/>
    <col min="1279" max="1279" width="11.85546875" customWidth="1"/>
    <col min="1280" max="1281" width="13" customWidth="1"/>
    <col min="1282" max="1282" width="12.28515625" customWidth="1"/>
    <col min="1283" max="1283" width="19" customWidth="1"/>
    <col min="1284" max="1285" width="13.7109375" customWidth="1"/>
    <col min="1286" max="1286" width="17.42578125" customWidth="1"/>
    <col min="1287" max="1287" width="19.42578125" customWidth="1"/>
    <col min="1288" max="1288" width="23.42578125" customWidth="1"/>
    <col min="1529" max="1529" width="5.42578125" customWidth="1"/>
    <col min="1530" max="1530" width="7.85546875" bestFit="1" customWidth="1"/>
    <col min="1531" max="1531" width="13.140625" bestFit="1" customWidth="1"/>
    <col min="1532" max="1532" width="8.42578125" bestFit="1" customWidth="1"/>
    <col min="1533" max="1533" width="13.140625" bestFit="1" customWidth="1"/>
    <col min="1534" max="1534" width="13.5703125" customWidth="1"/>
    <col min="1535" max="1535" width="11.85546875" customWidth="1"/>
    <col min="1536" max="1537" width="13" customWidth="1"/>
    <col min="1538" max="1538" width="12.28515625" customWidth="1"/>
    <col min="1539" max="1539" width="19" customWidth="1"/>
    <col min="1540" max="1541" width="13.7109375" customWidth="1"/>
    <col min="1542" max="1542" width="17.42578125" customWidth="1"/>
    <col min="1543" max="1543" width="19.42578125" customWidth="1"/>
    <col min="1544" max="1544" width="23.42578125" customWidth="1"/>
    <col min="1785" max="1785" width="5.42578125" customWidth="1"/>
    <col min="1786" max="1786" width="7.85546875" bestFit="1" customWidth="1"/>
    <col min="1787" max="1787" width="13.140625" bestFit="1" customWidth="1"/>
    <col min="1788" max="1788" width="8.42578125" bestFit="1" customWidth="1"/>
    <col min="1789" max="1789" width="13.140625" bestFit="1" customWidth="1"/>
    <col min="1790" max="1790" width="13.5703125" customWidth="1"/>
    <col min="1791" max="1791" width="11.85546875" customWidth="1"/>
    <col min="1792" max="1793" width="13" customWidth="1"/>
    <col min="1794" max="1794" width="12.28515625" customWidth="1"/>
    <col min="1795" max="1795" width="19" customWidth="1"/>
    <col min="1796" max="1797" width="13.7109375" customWidth="1"/>
    <col min="1798" max="1798" width="17.42578125" customWidth="1"/>
    <col min="1799" max="1799" width="19.42578125" customWidth="1"/>
    <col min="1800" max="1800" width="23.42578125" customWidth="1"/>
    <col min="2041" max="2041" width="5.42578125" customWidth="1"/>
    <col min="2042" max="2042" width="7.85546875" bestFit="1" customWidth="1"/>
    <col min="2043" max="2043" width="13.140625" bestFit="1" customWidth="1"/>
    <col min="2044" max="2044" width="8.42578125" bestFit="1" customWidth="1"/>
    <col min="2045" max="2045" width="13.140625" bestFit="1" customWidth="1"/>
    <col min="2046" max="2046" width="13.5703125" customWidth="1"/>
    <col min="2047" max="2047" width="11.85546875" customWidth="1"/>
    <col min="2048" max="2049" width="13" customWidth="1"/>
    <col min="2050" max="2050" width="12.28515625" customWidth="1"/>
    <col min="2051" max="2051" width="19" customWidth="1"/>
    <col min="2052" max="2053" width="13.7109375" customWidth="1"/>
    <col min="2054" max="2054" width="17.42578125" customWidth="1"/>
    <col min="2055" max="2055" width="19.42578125" customWidth="1"/>
    <col min="2056" max="2056" width="23.42578125" customWidth="1"/>
    <col min="2297" max="2297" width="5.42578125" customWidth="1"/>
    <col min="2298" max="2298" width="7.85546875" bestFit="1" customWidth="1"/>
    <col min="2299" max="2299" width="13.140625" bestFit="1" customWidth="1"/>
    <col min="2300" max="2300" width="8.42578125" bestFit="1" customWidth="1"/>
    <col min="2301" max="2301" width="13.140625" bestFit="1" customWidth="1"/>
    <col min="2302" max="2302" width="13.5703125" customWidth="1"/>
    <col min="2303" max="2303" width="11.85546875" customWidth="1"/>
    <col min="2304" max="2305" width="13" customWidth="1"/>
    <col min="2306" max="2306" width="12.28515625" customWidth="1"/>
    <col min="2307" max="2307" width="19" customWidth="1"/>
    <col min="2308" max="2309" width="13.7109375" customWidth="1"/>
    <col min="2310" max="2310" width="17.42578125" customWidth="1"/>
    <col min="2311" max="2311" width="19.42578125" customWidth="1"/>
    <col min="2312" max="2312" width="23.42578125" customWidth="1"/>
    <col min="2553" max="2553" width="5.42578125" customWidth="1"/>
    <col min="2554" max="2554" width="7.85546875" bestFit="1" customWidth="1"/>
    <col min="2555" max="2555" width="13.140625" bestFit="1" customWidth="1"/>
    <col min="2556" max="2556" width="8.42578125" bestFit="1" customWidth="1"/>
    <col min="2557" max="2557" width="13.140625" bestFit="1" customWidth="1"/>
    <col min="2558" max="2558" width="13.5703125" customWidth="1"/>
    <col min="2559" max="2559" width="11.85546875" customWidth="1"/>
    <col min="2560" max="2561" width="13" customWidth="1"/>
    <col min="2562" max="2562" width="12.28515625" customWidth="1"/>
    <col min="2563" max="2563" width="19" customWidth="1"/>
    <col min="2564" max="2565" width="13.7109375" customWidth="1"/>
    <col min="2566" max="2566" width="17.42578125" customWidth="1"/>
    <col min="2567" max="2567" width="19.42578125" customWidth="1"/>
    <col min="2568" max="2568" width="23.42578125" customWidth="1"/>
    <col min="2809" max="2809" width="5.42578125" customWidth="1"/>
    <col min="2810" max="2810" width="7.85546875" bestFit="1" customWidth="1"/>
    <col min="2811" max="2811" width="13.140625" bestFit="1" customWidth="1"/>
    <col min="2812" max="2812" width="8.42578125" bestFit="1" customWidth="1"/>
    <col min="2813" max="2813" width="13.140625" bestFit="1" customWidth="1"/>
    <col min="2814" max="2814" width="13.5703125" customWidth="1"/>
    <col min="2815" max="2815" width="11.85546875" customWidth="1"/>
    <col min="2816" max="2817" width="13" customWidth="1"/>
    <col min="2818" max="2818" width="12.28515625" customWidth="1"/>
    <col min="2819" max="2819" width="19" customWidth="1"/>
    <col min="2820" max="2821" width="13.7109375" customWidth="1"/>
    <col min="2822" max="2822" width="17.42578125" customWidth="1"/>
    <col min="2823" max="2823" width="19.42578125" customWidth="1"/>
    <col min="2824" max="2824" width="23.42578125" customWidth="1"/>
    <col min="3065" max="3065" width="5.42578125" customWidth="1"/>
    <col min="3066" max="3066" width="7.85546875" bestFit="1" customWidth="1"/>
    <col min="3067" max="3067" width="13.140625" bestFit="1" customWidth="1"/>
    <col min="3068" max="3068" width="8.42578125" bestFit="1" customWidth="1"/>
    <col min="3069" max="3069" width="13.140625" bestFit="1" customWidth="1"/>
    <col min="3070" max="3070" width="13.5703125" customWidth="1"/>
    <col min="3071" max="3071" width="11.85546875" customWidth="1"/>
    <col min="3072" max="3073" width="13" customWidth="1"/>
    <col min="3074" max="3074" width="12.28515625" customWidth="1"/>
    <col min="3075" max="3075" width="19" customWidth="1"/>
    <col min="3076" max="3077" width="13.7109375" customWidth="1"/>
    <col min="3078" max="3078" width="17.42578125" customWidth="1"/>
    <col min="3079" max="3079" width="19.42578125" customWidth="1"/>
    <col min="3080" max="3080" width="23.42578125" customWidth="1"/>
    <col min="3321" max="3321" width="5.42578125" customWidth="1"/>
    <col min="3322" max="3322" width="7.85546875" bestFit="1" customWidth="1"/>
    <col min="3323" max="3323" width="13.140625" bestFit="1" customWidth="1"/>
    <col min="3324" max="3324" width="8.42578125" bestFit="1" customWidth="1"/>
    <col min="3325" max="3325" width="13.140625" bestFit="1" customWidth="1"/>
    <col min="3326" max="3326" width="13.5703125" customWidth="1"/>
    <col min="3327" max="3327" width="11.85546875" customWidth="1"/>
    <col min="3328" max="3329" width="13" customWidth="1"/>
    <col min="3330" max="3330" width="12.28515625" customWidth="1"/>
    <col min="3331" max="3331" width="19" customWidth="1"/>
    <col min="3332" max="3333" width="13.7109375" customWidth="1"/>
    <col min="3334" max="3334" width="17.42578125" customWidth="1"/>
    <col min="3335" max="3335" width="19.42578125" customWidth="1"/>
    <col min="3336" max="3336" width="23.42578125" customWidth="1"/>
    <col min="3577" max="3577" width="5.42578125" customWidth="1"/>
    <col min="3578" max="3578" width="7.85546875" bestFit="1" customWidth="1"/>
    <col min="3579" max="3579" width="13.140625" bestFit="1" customWidth="1"/>
    <col min="3580" max="3580" width="8.42578125" bestFit="1" customWidth="1"/>
    <col min="3581" max="3581" width="13.140625" bestFit="1" customWidth="1"/>
    <col min="3582" max="3582" width="13.5703125" customWidth="1"/>
    <col min="3583" max="3583" width="11.85546875" customWidth="1"/>
    <col min="3584" max="3585" width="13" customWidth="1"/>
    <col min="3586" max="3586" width="12.28515625" customWidth="1"/>
    <col min="3587" max="3587" width="19" customWidth="1"/>
    <col min="3588" max="3589" width="13.7109375" customWidth="1"/>
    <col min="3590" max="3590" width="17.42578125" customWidth="1"/>
    <col min="3591" max="3591" width="19.42578125" customWidth="1"/>
    <col min="3592" max="3592" width="23.42578125" customWidth="1"/>
    <col min="3833" max="3833" width="5.42578125" customWidth="1"/>
    <col min="3834" max="3834" width="7.85546875" bestFit="1" customWidth="1"/>
    <col min="3835" max="3835" width="13.140625" bestFit="1" customWidth="1"/>
    <col min="3836" max="3836" width="8.42578125" bestFit="1" customWidth="1"/>
    <col min="3837" max="3837" width="13.140625" bestFit="1" customWidth="1"/>
    <col min="3838" max="3838" width="13.5703125" customWidth="1"/>
    <col min="3839" max="3839" width="11.85546875" customWidth="1"/>
    <col min="3840" max="3841" width="13" customWidth="1"/>
    <col min="3842" max="3842" width="12.28515625" customWidth="1"/>
    <col min="3843" max="3843" width="19" customWidth="1"/>
    <col min="3844" max="3845" width="13.7109375" customWidth="1"/>
    <col min="3846" max="3846" width="17.42578125" customWidth="1"/>
    <col min="3847" max="3847" width="19.42578125" customWidth="1"/>
    <col min="3848" max="3848" width="23.42578125" customWidth="1"/>
    <col min="4089" max="4089" width="5.42578125" customWidth="1"/>
    <col min="4090" max="4090" width="7.85546875" bestFit="1" customWidth="1"/>
    <col min="4091" max="4091" width="13.140625" bestFit="1" customWidth="1"/>
    <col min="4092" max="4092" width="8.42578125" bestFit="1" customWidth="1"/>
    <col min="4093" max="4093" width="13.140625" bestFit="1" customWidth="1"/>
    <col min="4094" max="4094" width="13.5703125" customWidth="1"/>
    <col min="4095" max="4095" width="11.85546875" customWidth="1"/>
    <col min="4096" max="4097" width="13" customWidth="1"/>
    <col min="4098" max="4098" width="12.28515625" customWidth="1"/>
    <col min="4099" max="4099" width="19" customWidth="1"/>
    <col min="4100" max="4101" width="13.7109375" customWidth="1"/>
    <col min="4102" max="4102" width="17.42578125" customWidth="1"/>
    <col min="4103" max="4103" width="19.42578125" customWidth="1"/>
    <col min="4104" max="4104" width="23.42578125" customWidth="1"/>
    <col min="4345" max="4345" width="5.42578125" customWidth="1"/>
    <col min="4346" max="4346" width="7.85546875" bestFit="1" customWidth="1"/>
    <col min="4347" max="4347" width="13.140625" bestFit="1" customWidth="1"/>
    <col min="4348" max="4348" width="8.42578125" bestFit="1" customWidth="1"/>
    <col min="4349" max="4349" width="13.140625" bestFit="1" customWidth="1"/>
    <col min="4350" max="4350" width="13.5703125" customWidth="1"/>
    <col min="4351" max="4351" width="11.85546875" customWidth="1"/>
    <col min="4352" max="4353" width="13" customWidth="1"/>
    <col min="4354" max="4354" width="12.28515625" customWidth="1"/>
    <col min="4355" max="4355" width="19" customWidth="1"/>
    <col min="4356" max="4357" width="13.7109375" customWidth="1"/>
    <col min="4358" max="4358" width="17.42578125" customWidth="1"/>
    <col min="4359" max="4359" width="19.42578125" customWidth="1"/>
    <col min="4360" max="4360" width="23.42578125" customWidth="1"/>
    <col min="4601" max="4601" width="5.42578125" customWidth="1"/>
    <col min="4602" max="4602" width="7.85546875" bestFit="1" customWidth="1"/>
    <col min="4603" max="4603" width="13.140625" bestFit="1" customWidth="1"/>
    <col min="4604" max="4604" width="8.42578125" bestFit="1" customWidth="1"/>
    <col min="4605" max="4605" width="13.140625" bestFit="1" customWidth="1"/>
    <col min="4606" max="4606" width="13.5703125" customWidth="1"/>
    <col min="4607" max="4607" width="11.85546875" customWidth="1"/>
    <col min="4608" max="4609" width="13" customWidth="1"/>
    <col min="4610" max="4610" width="12.28515625" customWidth="1"/>
    <col min="4611" max="4611" width="19" customWidth="1"/>
    <col min="4612" max="4613" width="13.7109375" customWidth="1"/>
    <col min="4614" max="4614" width="17.42578125" customWidth="1"/>
    <col min="4615" max="4615" width="19.42578125" customWidth="1"/>
    <col min="4616" max="4616" width="23.42578125" customWidth="1"/>
    <col min="4857" max="4857" width="5.42578125" customWidth="1"/>
    <col min="4858" max="4858" width="7.85546875" bestFit="1" customWidth="1"/>
    <col min="4859" max="4859" width="13.140625" bestFit="1" customWidth="1"/>
    <col min="4860" max="4860" width="8.42578125" bestFit="1" customWidth="1"/>
    <col min="4861" max="4861" width="13.140625" bestFit="1" customWidth="1"/>
    <col min="4862" max="4862" width="13.5703125" customWidth="1"/>
    <col min="4863" max="4863" width="11.85546875" customWidth="1"/>
    <col min="4864" max="4865" width="13" customWidth="1"/>
    <col min="4866" max="4866" width="12.28515625" customWidth="1"/>
    <col min="4867" max="4867" width="19" customWidth="1"/>
    <col min="4868" max="4869" width="13.7109375" customWidth="1"/>
    <col min="4870" max="4870" width="17.42578125" customWidth="1"/>
    <col min="4871" max="4871" width="19.42578125" customWidth="1"/>
    <col min="4872" max="4872" width="23.42578125" customWidth="1"/>
    <col min="5113" max="5113" width="5.42578125" customWidth="1"/>
    <col min="5114" max="5114" width="7.85546875" bestFit="1" customWidth="1"/>
    <col min="5115" max="5115" width="13.140625" bestFit="1" customWidth="1"/>
    <col min="5116" max="5116" width="8.42578125" bestFit="1" customWidth="1"/>
    <col min="5117" max="5117" width="13.140625" bestFit="1" customWidth="1"/>
    <col min="5118" max="5118" width="13.5703125" customWidth="1"/>
    <col min="5119" max="5119" width="11.85546875" customWidth="1"/>
    <col min="5120" max="5121" width="13" customWidth="1"/>
    <col min="5122" max="5122" width="12.28515625" customWidth="1"/>
    <col min="5123" max="5123" width="19" customWidth="1"/>
    <col min="5124" max="5125" width="13.7109375" customWidth="1"/>
    <col min="5126" max="5126" width="17.42578125" customWidth="1"/>
    <col min="5127" max="5127" width="19.42578125" customWidth="1"/>
    <col min="5128" max="5128" width="23.42578125" customWidth="1"/>
    <col min="5369" max="5369" width="5.42578125" customWidth="1"/>
    <col min="5370" max="5370" width="7.85546875" bestFit="1" customWidth="1"/>
    <col min="5371" max="5371" width="13.140625" bestFit="1" customWidth="1"/>
    <col min="5372" max="5372" width="8.42578125" bestFit="1" customWidth="1"/>
    <col min="5373" max="5373" width="13.140625" bestFit="1" customWidth="1"/>
    <col min="5374" max="5374" width="13.5703125" customWidth="1"/>
    <col min="5375" max="5375" width="11.85546875" customWidth="1"/>
    <col min="5376" max="5377" width="13" customWidth="1"/>
    <col min="5378" max="5378" width="12.28515625" customWidth="1"/>
    <col min="5379" max="5379" width="19" customWidth="1"/>
    <col min="5380" max="5381" width="13.7109375" customWidth="1"/>
    <col min="5382" max="5382" width="17.42578125" customWidth="1"/>
    <col min="5383" max="5383" width="19.42578125" customWidth="1"/>
    <col min="5384" max="5384" width="23.42578125" customWidth="1"/>
    <col min="5625" max="5625" width="5.42578125" customWidth="1"/>
    <col min="5626" max="5626" width="7.85546875" bestFit="1" customWidth="1"/>
    <col min="5627" max="5627" width="13.140625" bestFit="1" customWidth="1"/>
    <col min="5628" max="5628" width="8.42578125" bestFit="1" customWidth="1"/>
    <col min="5629" max="5629" width="13.140625" bestFit="1" customWidth="1"/>
    <col min="5630" max="5630" width="13.5703125" customWidth="1"/>
    <col min="5631" max="5631" width="11.85546875" customWidth="1"/>
    <col min="5632" max="5633" width="13" customWidth="1"/>
    <col min="5634" max="5634" width="12.28515625" customWidth="1"/>
    <col min="5635" max="5635" width="19" customWidth="1"/>
    <col min="5636" max="5637" width="13.7109375" customWidth="1"/>
    <col min="5638" max="5638" width="17.42578125" customWidth="1"/>
    <col min="5639" max="5639" width="19.42578125" customWidth="1"/>
    <col min="5640" max="5640" width="23.42578125" customWidth="1"/>
    <col min="5881" max="5881" width="5.42578125" customWidth="1"/>
    <col min="5882" max="5882" width="7.85546875" bestFit="1" customWidth="1"/>
    <col min="5883" max="5883" width="13.140625" bestFit="1" customWidth="1"/>
    <col min="5884" max="5884" width="8.42578125" bestFit="1" customWidth="1"/>
    <col min="5885" max="5885" width="13.140625" bestFit="1" customWidth="1"/>
    <col min="5886" max="5886" width="13.5703125" customWidth="1"/>
    <col min="5887" max="5887" width="11.85546875" customWidth="1"/>
    <col min="5888" max="5889" width="13" customWidth="1"/>
    <col min="5890" max="5890" width="12.28515625" customWidth="1"/>
    <col min="5891" max="5891" width="19" customWidth="1"/>
    <col min="5892" max="5893" width="13.7109375" customWidth="1"/>
    <col min="5894" max="5894" width="17.42578125" customWidth="1"/>
    <col min="5895" max="5895" width="19.42578125" customWidth="1"/>
    <col min="5896" max="5896" width="23.42578125" customWidth="1"/>
    <col min="6137" max="6137" width="5.42578125" customWidth="1"/>
    <col min="6138" max="6138" width="7.85546875" bestFit="1" customWidth="1"/>
    <col min="6139" max="6139" width="13.140625" bestFit="1" customWidth="1"/>
    <col min="6140" max="6140" width="8.42578125" bestFit="1" customWidth="1"/>
    <col min="6141" max="6141" width="13.140625" bestFit="1" customWidth="1"/>
    <col min="6142" max="6142" width="13.5703125" customWidth="1"/>
    <col min="6143" max="6143" width="11.85546875" customWidth="1"/>
    <col min="6144" max="6145" width="13" customWidth="1"/>
    <col min="6146" max="6146" width="12.28515625" customWidth="1"/>
    <col min="6147" max="6147" width="19" customWidth="1"/>
    <col min="6148" max="6149" width="13.7109375" customWidth="1"/>
    <col min="6150" max="6150" width="17.42578125" customWidth="1"/>
    <col min="6151" max="6151" width="19.42578125" customWidth="1"/>
    <col min="6152" max="6152" width="23.42578125" customWidth="1"/>
    <col min="6393" max="6393" width="5.42578125" customWidth="1"/>
    <col min="6394" max="6394" width="7.85546875" bestFit="1" customWidth="1"/>
    <col min="6395" max="6395" width="13.140625" bestFit="1" customWidth="1"/>
    <col min="6396" max="6396" width="8.42578125" bestFit="1" customWidth="1"/>
    <col min="6397" max="6397" width="13.140625" bestFit="1" customWidth="1"/>
    <col min="6398" max="6398" width="13.5703125" customWidth="1"/>
    <col min="6399" max="6399" width="11.85546875" customWidth="1"/>
    <col min="6400" max="6401" width="13" customWidth="1"/>
    <col min="6402" max="6402" width="12.28515625" customWidth="1"/>
    <col min="6403" max="6403" width="19" customWidth="1"/>
    <col min="6404" max="6405" width="13.7109375" customWidth="1"/>
    <col min="6406" max="6406" width="17.42578125" customWidth="1"/>
    <col min="6407" max="6407" width="19.42578125" customWidth="1"/>
    <col min="6408" max="6408" width="23.42578125" customWidth="1"/>
    <col min="6649" max="6649" width="5.42578125" customWidth="1"/>
    <col min="6650" max="6650" width="7.85546875" bestFit="1" customWidth="1"/>
    <col min="6651" max="6651" width="13.140625" bestFit="1" customWidth="1"/>
    <col min="6652" max="6652" width="8.42578125" bestFit="1" customWidth="1"/>
    <col min="6653" max="6653" width="13.140625" bestFit="1" customWidth="1"/>
    <col min="6654" max="6654" width="13.5703125" customWidth="1"/>
    <col min="6655" max="6655" width="11.85546875" customWidth="1"/>
    <col min="6656" max="6657" width="13" customWidth="1"/>
    <col min="6658" max="6658" width="12.28515625" customWidth="1"/>
    <col min="6659" max="6659" width="19" customWidth="1"/>
    <col min="6660" max="6661" width="13.7109375" customWidth="1"/>
    <col min="6662" max="6662" width="17.42578125" customWidth="1"/>
    <col min="6663" max="6663" width="19.42578125" customWidth="1"/>
    <col min="6664" max="6664" width="23.42578125" customWidth="1"/>
    <col min="6905" max="6905" width="5.42578125" customWidth="1"/>
    <col min="6906" max="6906" width="7.85546875" bestFit="1" customWidth="1"/>
    <col min="6907" max="6907" width="13.140625" bestFit="1" customWidth="1"/>
    <col min="6908" max="6908" width="8.42578125" bestFit="1" customWidth="1"/>
    <col min="6909" max="6909" width="13.140625" bestFit="1" customWidth="1"/>
    <col min="6910" max="6910" width="13.5703125" customWidth="1"/>
    <col min="6911" max="6911" width="11.85546875" customWidth="1"/>
    <col min="6912" max="6913" width="13" customWidth="1"/>
    <col min="6914" max="6914" width="12.28515625" customWidth="1"/>
    <col min="6915" max="6915" width="19" customWidth="1"/>
    <col min="6916" max="6917" width="13.7109375" customWidth="1"/>
    <col min="6918" max="6918" width="17.42578125" customWidth="1"/>
    <col min="6919" max="6919" width="19.42578125" customWidth="1"/>
    <col min="6920" max="6920" width="23.42578125" customWidth="1"/>
    <col min="7161" max="7161" width="5.42578125" customWidth="1"/>
    <col min="7162" max="7162" width="7.85546875" bestFit="1" customWidth="1"/>
    <col min="7163" max="7163" width="13.140625" bestFit="1" customWidth="1"/>
    <col min="7164" max="7164" width="8.42578125" bestFit="1" customWidth="1"/>
    <col min="7165" max="7165" width="13.140625" bestFit="1" customWidth="1"/>
    <col min="7166" max="7166" width="13.5703125" customWidth="1"/>
    <col min="7167" max="7167" width="11.85546875" customWidth="1"/>
    <col min="7168" max="7169" width="13" customWidth="1"/>
    <col min="7170" max="7170" width="12.28515625" customWidth="1"/>
    <col min="7171" max="7171" width="19" customWidth="1"/>
    <col min="7172" max="7173" width="13.7109375" customWidth="1"/>
    <col min="7174" max="7174" width="17.42578125" customWidth="1"/>
    <col min="7175" max="7175" width="19.42578125" customWidth="1"/>
    <col min="7176" max="7176" width="23.42578125" customWidth="1"/>
    <col min="7417" max="7417" width="5.42578125" customWidth="1"/>
    <col min="7418" max="7418" width="7.85546875" bestFit="1" customWidth="1"/>
    <col min="7419" max="7419" width="13.140625" bestFit="1" customWidth="1"/>
    <col min="7420" max="7420" width="8.42578125" bestFit="1" customWidth="1"/>
    <col min="7421" max="7421" width="13.140625" bestFit="1" customWidth="1"/>
    <col min="7422" max="7422" width="13.5703125" customWidth="1"/>
    <col min="7423" max="7423" width="11.85546875" customWidth="1"/>
    <col min="7424" max="7425" width="13" customWidth="1"/>
    <col min="7426" max="7426" width="12.28515625" customWidth="1"/>
    <col min="7427" max="7427" width="19" customWidth="1"/>
    <col min="7428" max="7429" width="13.7109375" customWidth="1"/>
    <col min="7430" max="7430" width="17.42578125" customWidth="1"/>
    <col min="7431" max="7431" width="19.42578125" customWidth="1"/>
    <col min="7432" max="7432" width="23.42578125" customWidth="1"/>
    <col min="7673" max="7673" width="5.42578125" customWidth="1"/>
    <col min="7674" max="7674" width="7.85546875" bestFit="1" customWidth="1"/>
    <col min="7675" max="7675" width="13.140625" bestFit="1" customWidth="1"/>
    <col min="7676" max="7676" width="8.42578125" bestFit="1" customWidth="1"/>
    <col min="7677" max="7677" width="13.140625" bestFit="1" customWidth="1"/>
    <col min="7678" max="7678" width="13.5703125" customWidth="1"/>
    <col min="7679" max="7679" width="11.85546875" customWidth="1"/>
    <col min="7680" max="7681" width="13" customWidth="1"/>
    <col min="7682" max="7682" width="12.28515625" customWidth="1"/>
    <col min="7683" max="7683" width="19" customWidth="1"/>
    <col min="7684" max="7685" width="13.7109375" customWidth="1"/>
    <col min="7686" max="7686" width="17.42578125" customWidth="1"/>
    <col min="7687" max="7687" width="19.42578125" customWidth="1"/>
    <col min="7688" max="7688" width="23.42578125" customWidth="1"/>
    <col min="7929" max="7929" width="5.42578125" customWidth="1"/>
    <col min="7930" max="7930" width="7.85546875" bestFit="1" customWidth="1"/>
    <col min="7931" max="7931" width="13.140625" bestFit="1" customWidth="1"/>
    <col min="7932" max="7932" width="8.42578125" bestFit="1" customWidth="1"/>
    <col min="7933" max="7933" width="13.140625" bestFit="1" customWidth="1"/>
    <col min="7934" max="7934" width="13.5703125" customWidth="1"/>
    <col min="7935" max="7935" width="11.85546875" customWidth="1"/>
    <col min="7936" max="7937" width="13" customWidth="1"/>
    <col min="7938" max="7938" width="12.28515625" customWidth="1"/>
    <col min="7939" max="7939" width="19" customWidth="1"/>
    <col min="7940" max="7941" width="13.7109375" customWidth="1"/>
    <col min="7942" max="7942" width="17.42578125" customWidth="1"/>
    <col min="7943" max="7943" width="19.42578125" customWidth="1"/>
    <col min="7944" max="7944" width="23.42578125" customWidth="1"/>
    <col min="8185" max="8185" width="5.42578125" customWidth="1"/>
    <col min="8186" max="8186" width="7.85546875" bestFit="1" customWidth="1"/>
    <col min="8187" max="8187" width="13.140625" bestFit="1" customWidth="1"/>
    <col min="8188" max="8188" width="8.42578125" bestFit="1" customWidth="1"/>
    <col min="8189" max="8189" width="13.140625" bestFit="1" customWidth="1"/>
    <col min="8190" max="8190" width="13.5703125" customWidth="1"/>
    <col min="8191" max="8191" width="11.85546875" customWidth="1"/>
    <col min="8192" max="8193" width="13" customWidth="1"/>
    <col min="8194" max="8194" width="12.28515625" customWidth="1"/>
    <col min="8195" max="8195" width="19" customWidth="1"/>
    <col min="8196" max="8197" width="13.7109375" customWidth="1"/>
    <col min="8198" max="8198" width="17.42578125" customWidth="1"/>
    <col min="8199" max="8199" width="19.42578125" customWidth="1"/>
    <col min="8200" max="8200" width="23.42578125" customWidth="1"/>
    <col min="8441" max="8441" width="5.42578125" customWidth="1"/>
    <col min="8442" max="8442" width="7.85546875" bestFit="1" customWidth="1"/>
    <col min="8443" max="8443" width="13.140625" bestFit="1" customWidth="1"/>
    <col min="8444" max="8444" width="8.42578125" bestFit="1" customWidth="1"/>
    <col min="8445" max="8445" width="13.140625" bestFit="1" customWidth="1"/>
    <col min="8446" max="8446" width="13.5703125" customWidth="1"/>
    <col min="8447" max="8447" width="11.85546875" customWidth="1"/>
    <col min="8448" max="8449" width="13" customWidth="1"/>
    <col min="8450" max="8450" width="12.28515625" customWidth="1"/>
    <col min="8451" max="8451" width="19" customWidth="1"/>
    <col min="8452" max="8453" width="13.7109375" customWidth="1"/>
    <col min="8454" max="8454" width="17.42578125" customWidth="1"/>
    <col min="8455" max="8455" width="19.42578125" customWidth="1"/>
    <col min="8456" max="8456" width="23.42578125" customWidth="1"/>
    <col min="8697" max="8697" width="5.42578125" customWidth="1"/>
    <col min="8698" max="8698" width="7.85546875" bestFit="1" customWidth="1"/>
    <col min="8699" max="8699" width="13.140625" bestFit="1" customWidth="1"/>
    <col min="8700" max="8700" width="8.42578125" bestFit="1" customWidth="1"/>
    <col min="8701" max="8701" width="13.140625" bestFit="1" customWidth="1"/>
    <col min="8702" max="8702" width="13.5703125" customWidth="1"/>
    <col min="8703" max="8703" width="11.85546875" customWidth="1"/>
    <col min="8704" max="8705" width="13" customWidth="1"/>
    <col min="8706" max="8706" width="12.28515625" customWidth="1"/>
    <col min="8707" max="8707" width="19" customWidth="1"/>
    <col min="8708" max="8709" width="13.7109375" customWidth="1"/>
    <col min="8710" max="8710" width="17.42578125" customWidth="1"/>
    <col min="8711" max="8711" width="19.42578125" customWidth="1"/>
    <col min="8712" max="8712" width="23.42578125" customWidth="1"/>
    <col min="8953" max="8953" width="5.42578125" customWidth="1"/>
    <col min="8954" max="8954" width="7.85546875" bestFit="1" customWidth="1"/>
    <col min="8955" max="8955" width="13.140625" bestFit="1" customWidth="1"/>
    <col min="8956" max="8956" width="8.42578125" bestFit="1" customWidth="1"/>
    <col min="8957" max="8957" width="13.140625" bestFit="1" customWidth="1"/>
    <col min="8958" max="8958" width="13.5703125" customWidth="1"/>
    <col min="8959" max="8959" width="11.85546875" customWidth="1"/>
    <col min="8960" max="8961" width="13" customWidth="1"/>
    <col min="8962" max="8962" width="12.28515625" customWidth="1"/>
    <col min="8963" max="8963" width="19" customWidth="1"/>
    <col min="8964" max="8965" width="13.7109375" customWidth="1"/>
    <col min="8966" max="8966" width="17.42578125" customWidth="1"/>
    <col min="8967" max="8967" width="19.42578125" customWidth="1"/>
    <col min="8968" max="8968" width="23.42578125" customWidth="1"/>
    <col min="9209" max="9209" width="5.42578125" customWidth="1"/>
    <col min="9210" max="9210" width="7.85546875" bestFit="1" customWidth="1"/>
    <col min="9211" max="9211" width="13.140625" bestFit="1" customWidth="1"/>
    <col min="9212" max="9212" width="8.42578125" bestFit="1" customWidth="1"/>
    <col min="9213" max="9213" width="13.140625" bestFit="1" customWidth="1"/>
    <col min="9214" max="9214" width="13.5703125" customWidth="1"/>
    <col min="9215" max="9215" width="11.85546875" customWidth="1"/>
    <col min="9216" max="9217" width="13" customWidth="1"/>
    <col min="9218" max="9218" width="12.28515625" customWidth="1"/>
    <col min="9219" max="9219" width="19" customWidth="1"/>
    <col min="9220" max="9221" width="13.7109375" customWidth="1"/>
    <col min="9222" max="9222" width="17.42578125" customWidth="1"/>
    <col min="9223" max="9223" width="19.42578125" customWidth="1"/>
    <col min="9224" max="9224" width="23.42578125" customWidth="1"/>
    <col min="9465" max="9465" width="5.42578125" customWidth="1"/>
    <col min="9466" max="9466" width="7.85546875" bestFit="1" customWidth="1"/>
    <col min="9467" max="9467" width="13.140625" bestFit="1" customWidth="1"/>
    <col min="9468" max="9468" width="8.42578125" bestFit="1" customWidth="1"/>
    <col min="9469" max="9469" width="13.140625" bestFit="1" customWidth="1"/>
    <col min="9470" max="9470" width="13.5703125" customWidth="1"/>
    <col min="9471" max="9471" width="11.85546875" customWidth="1"/>
    <col min="9472" max="9473" width="13" customWidth="1"/>
    <col min="9474" max="9474" width="12.28515625" customWidth="1"/>
    <col min="9475" max="9475" width="19" customWidth="1"/>
    <col min="9476" max="9477" width="13.7109375" customWidth="1"/>
    <col min="9478" max="9478" width="17.42578125" customWidth="1"/>
    <col min="9479" max="9479" width="19.42578125" customWidth="1"/>
    <col min="9480" max="9480" width="23.42578125" customWidth="1"/>
    <col min="9721" max="9721" width="5.42578125" customWidth="1"/>
    <col min="9722" max="9722" width="7.85546875" bestFit="1" customWidth="1"/>
    <col min="9723" max="9723" width="13.140625" bestFit="1" customWidth="1"/>
    <col min="9724" max="9724" width="8.42578125" bestFit="1" customWidth="1"/>
    <col min="9725" max="9725" width="13.140625" bestFit="1" customWidth="1"/>
    <col min="9726" max="9726" width="13.5703125" customWidth="1"/>
    <col min="9727" max="9727" width="11.85546875" customWidth="1"/>
    <col min="9728" max="9729" width="13" customWidth="1"/>
    <col min="9730" max="9730" width="12.28515625" customWidth="1"/>
    <col min="9731" max="9731" width="19" customWidth="1"/>
    <col min="9732" max="9733" width="13.7109375" customWidth="1"/>
    <col min="9734" max="9734" width="17.42578125" customWidth="1"/>
    <col min="9735" max="9735" width="19.42578125" customWidth="1"/>
    <col min="9736" max="9736" width="23.42578125" customWidth="1"/>
    <col min="9977" max="9977" width="5.42578125" customWidth="1"/>
    <col min="9978" max="9978" width="7.85546875" bestFit="1" customWidth="1"/>
    <col min="9979" max="9979" width="13.140625" bestFit="1" customWidth="1"/>
    <col min="9980" max="9980" width="8.42578125" bestFit="1" customWidth="1"/>
    <col min="9981" max="9981" width="13.140625" bestFit="1" customWidth="1"/>
    <col min="9982" max="9982" width="13.5703125" customWidth="1"/>
    <col min="9983" max="9983" width="11.85546875" customWidth="1"/>
    <col min="9984" max="9985" width="13" customWidth="1"/>
    <col min="9986" max="9986" width="12.28515625" customWidth="1"/>
    <col min="9987" max="9987" width="19" customWidth="1"/>
    <col min="9988" max="9989" width="13.7109375" customWidth="1"/>
    <col min="9990" max="9990" width="17.42578125" customWidth="1"/>
    <col min="9991" max="9991" width="19.42578125" customWidth="1"/>
    <col min="9992" max="9992" width="23.42578125" customWidth="1"/>
    <col min="10233" max="10233" width="5.42578125" customWidth="1"/>
    <col min="10234" max="10234" width="7.85546875" bestFit="1" customWidth="1"/>
    <col min="10235" max="10235" width="13.140625" bestFit="1" customWidth="1"/>
    <col min="10236" max="10236" width="8.42578125" bestFit="1" customWidth="1"/>
    <col min="10237" max="10237" width="13.140625" bestFit="1" customWidth="1"/>
    <col min="10238" max="10238" width="13.5703125" customWidth="1"/>
    <col min="10239" max="10239" width="11.85546875" customWidth="1"/>
    <col min="10240" max="10241" width="13" customWidth="1"/>
    <col min="10242" max="10242" width="12.28515625" customWidth="1"/>
    <col min="10243" max="10243" width="19" customWidth="1"/>
    <col min="10244" max="10245" width="13.7109375" customWidth="1"/>
    <col min="10246" max="10246" width="17.42578125" customWidth="1"/>
    <col min="10247" max="10247" width="19.42578125" customWidth="1"/>
    <col min="10248" max="10248" width="23.42578125" customWidth="1"/>
    <col min="10489" max="10489" width="5.42578125" customWidth="1"/>
    <col min="10490" max="10490" width="7.85546875" bestFit="1" customWidth="1"/>
    <col min="10491" max="10491" width="13.140625" bestFit="1" customWidth="1"/>
    <col min="10492" max="10492" width="8.42578125" bestFit="1" customWidth="1"/>
    <col min="10493" max="10493" width="13.140625" bestFit="1" customWidth="1"/>
    <col min="10494" max="10494" width="13.5703125" customWidth="1"/>
    <col min="10495" max="10495" width="11.85546875" customWidth="1"/>
    <col min="10496" max="10497" width="13" customWidth="1"/>
    <col min="10498" max="10498" width="12.28515625" customWidth="1"/>
    <col min="10499" max="10499" width="19" customWidth="1"/>
    <col min="10500" max="10501" width="13.7109375" customWidth="1"/>
    <col min="10502" max="10502" width="17.42578125" customWidth="1"/>
    <col min="10503" max="10503" width="19.42578125" customWidth="1"/>
    <col min="10504" max="10504" width="23.42578125" customWidth="1"/>
    <col min="10745" max="10745" width="5.42578125" customWidth="1"/>
    <col min="10746" max="10746" width="7.85546875" bestFit="1" customWidth="1"/>
    <col min="10747" max="10747" width="13.140625" bestFit="1" customWidth="1"/>
    <col min="10748" max="10748" width="8.42578125" bestFit="1" customWidth="1"/>
    <col min="10749" max="10749" width="13.140625" bestFit="1" customWidth="1"/>
    <col min="10750" max="10750" width="13.5703125" customWidth="1"/>
    <col min="10751" max="10751" width="11.85546875" customWidth="1"/>
    <col min="10752" max="10753" width="13" customWidth="1"/>
    <col min="10754" max="10754" width="12.28515625" customWidth="1"/>
    <col min="10755" max="10755" width="19" customWidth="1"/>
    <col min="10756" max="10757" width="13.7109375" customWidth="1"/>
    <col min="10758" max="10758" width="17.42578125" customWidth="1"/>
    <col min="10759" max="10759" width="19.42578125" customWidth="1"/>
    <col min="10760" max="10760" width="23.42578125" customWidth="1"/>
    <col min="11001" max="11001" width="5.42578125" customWidth="1"/>
    <col min="11002" max="11002" width="7.85546875" bestFit="1" customWidth="1"/>
    <col min="11003" max="11003" width="13.140625" bestFit="1" customWidth="1"/>
    <col min="11004" max="11004" width="8.42578125" bestFit="1" customWidth="1"/>
    <col min="11005" max="11005" width="13.140625" bestFit="1" customWidth="1"/>
    <col min="11006" max="11006" width="13.5703125" customWidth="1"/>
    <col min="11007" max="11007" width="11.85546875" customWidth="1"/>
    <col min="11008" max="11009" width="13" customWidth="1"/>
    <col min="11010" max="11010" width="12.28515625" customWidth="1"/>
    <col min="11011" max="11011" width="19" customWidth="1"/>
    <col min="11012" max="11013" width="13.7109375" customWidth="1"/>
    <col min="11014" max="11014" width="17.42578125" customWidth="1"/>
    <col min="11015" max="11015" width="19.42578125" customWidth="1"/>
    <col min="11016" max="11016" width="23.42578125" customWidth="1"/>
    <col min="11257" max="11257" width="5.42578125" customWidth="1"/>
    <col min="11258" max="11258" width="7.85546875" bestFit="1" customWidth="1"/>
    <col min="11259" max="11259" width="13.140625" bestFit="1" customWidth="1"/>
    <col min="11260" max="11260" width="8.42578125" bestFit="1" customWidth="1"/>
    <col min="11261" max="11261" width="13.140625" bestFit="1" customWidth="1"/>
    <col min="11262" max="11262" width="13.5703125" customWidth="1"/>
    <col min="11263" max="11263" width="11.85546875" customWidth="1"/>
    <col min="11264" max="11265" width="13" customWidth="1"/>
    <col min="11266" max="11266" width="12.28515625" customWidth="1"/>
    <col min="11267" max="11267" width="19" customWidth="1"/>
    <col min="11268" max="11269" width="13.7109375" customWidth="1"/>
    <col min="11270" max="11270" width="17.42578125" customWidth="1"/>
    <col min="11271" max="11271" width="19.42578125" customWidth="1"/>
    <col min="11272" max="11272" width="23.42578125" customWidth="1"/>
    <col min="11513" max="11513" width="5.42578125" customWidth="1"/>
    <col min="11514" max="11514" width="7.85546875" bestFit="1" customWidth="1"/>
    <col min="11515" max="11515" width="13.140625" bestFit="1" customWidth="1"/>
    <col min="11516" max="11516" width="8.42578125" bestFit="1" customWidth="1"/>
    <col min="11517" max="11517" width="13.140625" bestFit="1" customWidth="1"/>
    <col min="11518" max="11518" width="13.5703125" customWidth="1"/>
    <col min="11519" max="11519" width="11.85546875" customWidth="1"/>
    <col min="11520" max="11521" width="13" customWidth="1"/>
    <col min="11522" max="11522" width="12.28515625" customWidth="1"/>
    <col min="11523" max="11523" width="19" customWidth="1"/>
    <col min="11524" max="11525" width="13.7109375" customWidth="1"/>
    <col min="11526" max="11526" width="17.42578125" customWidth="1"/>
    <col min="11527" max="11527" width="19.42578125" customWidth="1"/>
    <col min="11528" max="11528" width="23.42578125" customWidth="1"/>
    <col min="11769" max="11769" width="5.42578125" customWidth="1"/>
    <col min="11770" max="11770" width="7.85546875" bestFit="1" customWidth="1"/>
    <col min="11771" max="11771" width="13.140625" bestFit="1" customWidth="1"/>
    <col min="11772" max="11772" width="8.42578125" bestFit="1" customWidth="1"/>
    <col min="11773" max="11773" width="13.140625" bestFit="1" customWidth="1"/>
    <col min="11774" max="11774" width="13.5703125" customWidth="1"/>
    <col min="11775" max="11775" width="11.85546875" customWidth="1"/>
    <col min="11776" max="11777" width="13" customWidth="1"/>
    <col min="11778" max="11778" width="12.28515625" customWidth="1"/>
    <col min="11779" max="11779" width="19" customWidth="1"/>
    <col min="11780" max="11781" width="13.7109375" customWidth="1"/>
    <col min="11782" max="11782" width="17.42578125" customWidth="1"/>
    <col min="11783" max="11783" width="19.42578125" customWidth="1"/>
    <col min="11784" max="11784" width="23.42578125" customWidth="1"/>
    <col min="12025" max="12025" width="5.42578125" customWidth="1"/>
    <col min="12026" max="12026" width="7.85546875" bestFit="1" customWidth="1"/>
    <col min="12027" max="12027" width="13.140625" bestFit="1" customWidth="1"/>
    <col min="12028" max="12028" width="8.42578125" bestFit="1" customWidth="1"/>
    <col min="12029" max="12029" width="13.140625" bestFit="1" customWidth="1"/>
    <col min="12030" max="12030" width="13.5703125" customWidth="1"/>
    <col min="12031" max="12031" width="11.85546875" customWidth="1"/>
    <col min="12032" max="12033" width="13" customWidth="1"/>
    <col min="12034" max="12034" width="12.28515625" customWidth="1"/>
    <col min="12035" max="12035" width="19" customWidth="1"/>
    <col min="12036" max="12037" width="13.7109375" customWidth="1"/>
    <col min="12038" max="12038" width="17.42578125" customWidth="1"/>
    <col min="12039" max="12039" width="19.42578125" customWidth="1"/>
    <col min="12040" max="12040" width="23.42578125" customWidth="1"/>
    <col min="12281" max="12281" width="5.42578125" customWidth="1"/>
    <col min="12282" max="12282" width="7.85546875" bestFit="1" customWidth="1"/>
    <col min="12283" max="12283" width="13.140625" bestFit="1" customWidth="1"/>
    <col min="12284" max="12284" width="8.42578125" bestFit="1" customWidth="1"/>
    <col min="12285" max="12285" width="13.140625" bestFit="1" customWidth="1"/>
    <col min="12286" max="12286" width="13.5703125" customWidth="1"/>
    <col min="12287" max="12287" width="11.85546875" customWidth="1"/>
    <col min="12288" max="12289" width="13" customWidth="1"/>
    <col min="12290" max="12290" width="12.28515625" customWidth="1"/>
    <col min="12291" max="12291" width="19" customWidth="1"/>
    <col min="12292" max="12293" width="13.7109375" customWidth="1"/>
    <col min="12294" max="12294" width="17.42578125" customWidth="1"/>
    <col min="12295" max="12295" width="19.42578125" customWidth="1"/>
    <col min="12296" max="12296" width="23.42578125" customWidth="1"/>
    <col min="12537" max="12537" width="5.42578125" customWidth="1"/>
    <col min="12538" max="12538" width="7.85546875" bestFit="1" customWidth="1"/>
    <col min="12539" max="12539" width="13.140625" bestFit="1" customWidth="1"/>
    <col min="12540" max="12540" width="8.42578125" bestFit="1" customWidth="1"/>
    <col min="12541" max="12541" width="13.140625" bestFit="1" customWidth="1"/>
    <col min="12542" max="12542" width="13.5703125" customWidth="1"/>
    <col min="12543" max="12543" width="11.85546875" customWidth="1"/>
    <col min="12544" max="12545" width="13" customWidth="1"/>
    <col min="12546" max="12546" width="12.28515625" customWidth="1"/>
    <col min="12547" max="12547" width="19" customWidth="1"/>
    <col min="12548" max="12549" width="13.7109375" customWidth="1"/>
    <col min="12550" max="12550" width="17.42578125" customWidth="1"/>
    <col min="12551" max="12551" width="19.42578125" customWidth="1"/>
    <col min="12552" max="12552" width="23.42578125" customWidth="1"/>
    <col min="12793" max="12793" width="5.42578125" customWidth="1"/>
    <col min="12794" max="12794" width="7.85546875" bestFit="1" customWidth="1"/>
    <col min="12795" max="12795" width="13.140625" bestFit="1" customWidth="1"/>
    <col min="12796" max="12796" width="8.42578125" bestFit="1" customWidth="1"/>
    <col min="12797" max="12797" width="13.140625" bestFit="1" customWidth="1"/>
    <col min="12798" max="12798" width="13.5703125" customWidth="1"/>
    <col min="12799" max="12799" width="11.85546875" customWidth="1"/>
    <col min="12800" max="12801" width="13" customWidth="1"/>
    <col min="12802" max="12802" width="12.28515625" customWidth="1"/>
    <col min="12803" max="12803" width="19" customWidth="1"/>
    <col min="12804" max="12805" width="13.7109375" customWidth="1"/>
    <col min="12806" max="12806" width="17.42578125" customWidth="1"/>
    <col min="12807" max="12807" width="19.42578125" customWidth="1"/>
    <col min="12808" max="12808" width="23.42578125" customWidth="1"/>
    <col min="13049" max="13049" width="5.42578125" customWidth="1"/>
    <col min="13050" max="13050" width="7.85546875" bestFit="1" customWidth="1"/>
    <col min="13051" max="13051" width="13.140625" bestFit="1" customWidth="1"/>
    <col min="13052" max="13052" width="8.42578125" bestFit="1" customWidth="1"/>
    <col min="13053" max="13053" width="13.140625" bestFit="1" customWidth="1"/>
    <col min="13054" max="13054" width="13.5703125" customWidth="1"/>
    <col min="13055" max="13055" width="11.85546875" customWidth="1"/>
    <col min="13056" max="13057" width="13" customWidth="1"/>
    <col min="13058" max="13058" width="12.28515625" customWidth="1"/>
    <col min="13059" max="13059" width="19" customWidth="1"/>
    <col min="13060" max="13061" width="13.7109375" customWidth="1"/>
    <col min="13062" max="13062" width="17.42578125" customWidth="1"/>
    <col min="13063" max="13063" width="19.42578125" customWidth="1"/>
    <col min="13064" max="13064" width="23.42578125" customWidth="1"/>
    <col min="13305" max="13305" width="5.42578125" customWidth="1"/>
    <col min="13306" max="13306" width="7.85546875" bestFit="1" customWidth="1"/>
    <col min="13307" max="13307" width="13.140625" bestFit="1" customWidth="1"/>
    <col min="13308" max="13308" width="8.42578125" bestFit="1" customWidth="1"/>
    <col min="13309" max="13309" width="13.140625" bestFit="1" customWidth="1"/>
    <col min="13310" max="13310" width="13.5703125" customWidth="1"/>
    <col min="13311" max="13311" width="11.85546875" customWidth="1"/>
    <col min="13312" max="13313" width="13" customWidth="1"/>
    <col min="13314" max="13314" width="12.28515625" customWidth="1"/>
    <col min="13315" max="13315" width="19" customWidth="1"/>
    <col min="13316" max="13317" width="13.7109375" customWidth="1"/>
    <col min="13318" max="13318" width="17.42578125" customWidth="1"/>
    <col min="13319" max="13319" width="19.42578125" customWidth="1"/>
    <col min="13320" max="13320" width="23.42578125" customWidth="1"/>
    <col min="13561" max="13561" width="5.42578125" customWidth="1"/>
    <col min="13562" max="13562" width="7.85546875" bestFit="1" customWidth="1"/>
    <col min="13563" max="13563" width="13.140625" bestFit="1" customWidth="1"/>
    <col min="13564" max="13564" width="8.42578125" bestFit="1" customWidth="1"/>
    <col min="13565" max="13565" width="13.140625" bestFit="1" customWidth="1"/>
    <col min="13566" max="13566" width="13.5703125" customWidth="1"/>
    <col min="13567" max="13567" width="11.85546875" customWidth="1"/>
    <col min="13568" max="13569" width="13" customWidth="1"/>
    <col min="13570" max="13570" width="12.28515625" customWidth="1"/>
    <col min="13571" max="13571" width="19" customWidth="1"/>
    <col min="13572" max="13573" width="13.7109375" customWidth="1"/>
    <col min="13574" max="13574" width="17.42578125" customWidth="1"/>
    <col min="13575" max="13575" width="19.42578125" customWidth="1"/>
    <col min="13576" max="13576" width="23.42578125" customWidth="1"/>
    <col min="13817" max="13817" width="5.42578125" customWidth="1"/>
    <col min="13818" max="13818" width="7.85546875" bestFit="1" customWidth="1"/>
    <col min="13819" max="13819" width="13.140625" bestFit="1" customWidth="1"/>
    <col min="13820" max="13820" width="8.42578125" bestFit="1" customWidth="1"/>
    <col min="13821" max="13821" width="13.140625" bestFit="1" customWidth="1"/>
    <col min="13822" max="13822" width="13.5703125" customWidth="1"/>
    <col min="13823" max="13823" width="11.85546875" customWidth="1"/>
    <col min="13824" max="13825" width="13" customWidth="1"/>
    <col min="13826" max="13826" width="12.28515625" customWidth="1"/>
    <col min="13827" max="13827" width="19" customWidth="1"/>
    <col min="13828" max="13829" width="13.7109375" customWidth="1"/>
    <col min="13830" max="13830" width="17.42578125" customWidth="1"/>
    <col min="13831" max="13831" width="19.42578125" customWidth="1"/>
    <col min="13832" max="13832" width="23.42578125" customWidth="1"/>
    <col min="14073" max="14073" width="5.42578125" customWidth="1"/>
    <col min="14074" max="14074" width="7.85546875" bestFit="1" customWidth="1"/>
    <col min="14075" max="14075" width="13.140625" bestFit="1" customWidth="1"/>
    <col min="14076" max="14076" width="8.42578125" bestFit="1" customWidth="1"/>
    <col min="14077" max="14077" width="13.140625" bestFit="1" customWidth="1"/>
    <col min="14078" max="14078" width="13.5703125" customWidth="1"/>
    <col min="14079" max="14079" width="11.85546875" customWidth="1"/>
    <col min="14080" max="14081" width="13" customWidth="1"/>
    <col min="14082" max="14082" width="12.28515625" customWidth="1"/>
    <col min="14083" max="14083" width="19" customWidth="1"/>
    <col min="14084" max="14085" width="13.7109375" customWidth="1"/>
    <col min="14086" max="14086" width="17.42578125" customWidth="1"/>
    <col min="14087" max="14087" width="19.42578125" customWidth="1"/>
    <col min="14088" max="14088" width="23.42578125" customWidth="1"/>
    <col min="14329" max="14329" width="5.42578125" customWidth="1"/>
    <col min="14330" max="14330" width="7.85546875" bestFit="1" customWidth="1"/>
    <col min="14331" max="14331" width="13.140625" bestFit="1" customWidth="1"/>
    <col min="14332" max="14332" width="8.42578125" bestFit="1" customWidth="1"/>
    <col min="14333" max="14333" width="13.140625" bestFit="1" customWidth="1"/>
    <col min="14334" max="14334" width="13.5703125" customWidth="1"/>
    <col min="14335" max="14335" width="11.85546875" customWidth="1"/>
    <col min="14336" max="14337" width="13" customWidth="1"/>
    <col min="14338" max="14338" width="12.28515625" customWidth="1"/>
    <col min="14339" max="14339" width="19" customWidth="1"/>
    <col min="14340" max="14341" width="13.7109375" customWidth="1"/>
    <col min="14342" max="14342" width="17.42578125" customWidth="1"/>
    <col min="14343" max="14343" width="19.42578125" customWidth="1"/>
    <col min="14344" max="14344" width="23.42578125" customWidth="1"/>
    <col min="14585" max="14585" width="5.42578125" customWidth="1"/>
    <col min="14586" max="14586" width="7.85546875" bestFit="1" customWidth="1"/>
    <col min="14587" max="14587" width="13.140625" bestFit="1" customWidth="1"/>
    <col min="14588" max="14588" width="8.42578125" bestFit="1" customWidth="1"/>
    <col min="14589" max="14589" width="13.140625" bestFit="1" customWidth="1"/>
    <col min="14590" max="14590" width="13.5703125" customWidth="1"/>
    <col min="14591" max="14591" width="11.85546875" customWidth="1"/>
    <col min="14592" max="14593" width="13" customWidth="1"/>
    <col min="14594" max="14594" width="12.28515625" customWidth="1"/>
    <col min="14595" max="14595" width="19" customWidth="1"/>
    <col min="14596" max="14597" width="13.7109375" customWidth="1"/>
    <col min="14598" max="14598" width="17.42578125" customWidth="1"/>
    <col min="14599" max="14599" width="19.42578125" customWidth="1"/>
    <col min="14600" max="14600" width="23.42578125" customWidth="1"/>
    <col min="14841" max="14841" width="5.42578125" customWidth="1"/>
    <col min="14842" max="14842" width="7.85546875" bestFit="1" customWidth="1"/>
    <col min="14843" max="14843" width="13.140625" bestFit="1" customWidth="1"/>
    <col min="14844" max="14844" width="8.42578125" bestFit="1" customWidth="1"/>
    <col min="14845" max="14845" width="13.140625" bestFit="1" customWidth="1"/>
    <col min="14846" max="14846" width="13.5703125" customWidth="1"/>
    <col min="14847" max="14847" width="11.85546875" customWidth="1"/>
    <col min="14848" max="14849" width="13" customWidth="1"/>
    <col min="14850" max="14850" width="12.28515625" customWidth="1"/>
    <col min="14851" max="14851" width="19" customWidth="1"/>
    <col min="14852" max="14853" width="13.7109375" customWidth="1"/>
    <col min="14854" max="14854" width="17.42578125" customWidth="1"/>
    <col min="14855" max="14855" width="19.42578125" customWidth="1"/>
    <col min="14856" max="14856" width="23.42578125" customWidth="1"/>
    <col min="15097" max="15097" width="5.42578125" customWidth="1"/>
    <col min="15098" max="15098" width="7.85546875" bestFit="1" customWidth="1"/>
    <col min="15099" max="15099" width="13.140625" bestFit="1" customWidth="1"/>
    <col min="15100" max="15100" width="8.42578125" bestFit="1" customWidth="1"/>
    <col min="15101" max="15101" width="13.140625" bestFit="1" customWidth="1"/>
    <col min="15102" max="15102" width="13.5703125" customWidth="1"/>
    <col min="15103" max="15103" width="11.85546875" customWidth="1"/>
    <col min="15104" max="15105" width="13" customWidth="1"/>
    <col min="15106" max="15106" width="12.28515625" customWidth="1"/>
    <col min="15107" max="15107" width="19" customWidth="1"/>
    <col min="15108" max="15109" width="13.7109375" customWidth="1"/>
    <col min="15110" max="15110" width="17.42578125" customWidth="1"/>
    <col min="15111" max="15111" width="19.42578125" customWidth="1"/>
    <col min="15112" max="15112" width="23.42578125" customWidth="1"/>
    <col min="15353" max="15353" width="5.42578125" customWidth="1"/>
    <col min="15354" max="15354" width="7.85546875" bestFit="1" customWidth="1"/>
    <col min="15355" max="15355" width="13.140625" bestFit="1" customWidth="1"/>
    <col min="15356" max="15356" width="8.42578125" bestFit="1" customWidth="1"/>
    <col min="15357" max="15357" width="13.140625" bestFit="1" customWidth="1"/>
    <col min="15358" max="15358" width="13.5703125" customWidth="1"/>
    <col min="15359" max="15359" width="11.85546875" customWidth="1"/>
    <col min="15360" max="15361" width="13" customWidth="1"/>
    <col min="15362" max="15362" width="12.28515625" customWidth="1"/>
    <col min="15363" max="15363" width="19" customWidth="1"/>
    <col min="15364" max="15365" width="13.7109375" customWidth="1"/>
    <col min="15366" max="15366" width="17.42578125" customWidth="1"/>
    <col min="15367" max="15367" width="19.42578125" customWidth="1"/>
    <col min="15368" max="15368" width="23.42578125" customWidth="1"/>
    <col min="15609" max="15609" width="5.42578125" customWidth="1"/>
    <col min="15610" max="15610" width="7.85546875" bestFit="1" customWidth="1"/>
    <col min="15611" max="15611" width="13.140625" bestFit="1" customWidth="1"/>
    <col min="15612" max="15612" width="8.42578125" bestFit="1" customWidth="1"/>
    <col min="15613" max="15613" width="13.140625" bestFit="1" customWidth="1"/>
    <col min="15614" max="15614" width="13.5703125" customWidth="1"/>
    <col min="15615" max="15615" width="11.85546875" customWidth="1"/>
    <col min="15616" max="15617" width="13" customWidth="1"/>
    <col min="15618" max="15618" width="12.28515625" customWidth="1"/>
    <col min="15619" max="15619" width="19" customWidth="1"/>
    <col min="15620" max="15621" width="13.7109375" customWidth="1"/>
    <col min="15622" max="15622" width="17.42578125" customWidth="1"/>
    <col min="15623" max="15623" width="19.42578125" customWidth="1"/>
    <col min="15624" max="15624" width="23.42578125" customWidth="1"/>
    <col min="15865" max="15865" width="5.42578125" customWidth="1"/>
    <col min="15866" max="15866" width="7.85546875" bestFit="1" customWidth="1"/>
    <col min="15867" max="15867" width="13.140625" bestFit="1" customWidth="1"/>
    <col min="15868" max="15868" width="8.42578125" bestFit="1" customWidth="1"/>
    <col min="15869" max="15869" width="13.140625" bestFit="1" customWidth="1"/>
    <col min="15870" max="15870" width="13.5703125" customWidth="1"/>
    <col min="15871" max="15871" width="11.85546875" customWidth="1"/>
    <col min="15872" max="15873" width="13" customWidth="1"/>
    <col min="15874" max="15874" width="12.28515625" customWidth="1"/>
    <col min="15875" max="15875" width="19" customWidth="1"/>
    <col min="15876" max="15877" width="13.7109375" customWidth="1"/>
    <col min="15878" max="15878" width="17.42578125" customWidth="1"/>
    <col min="15879" max="15879" width="19.42578125" customWidth="1"/>
    <col min="15880" max="15880" width="23.42578125" customWidth="1"/>
    <col min="16121" max="16121" width="5.42578125" customWidth="1"/>
    <col min="16122" max="16122" width="7.85546875" bestFit="1" customWidth="1"/>
    <col min="16123" max="16123" width="13.140625" bestFit="1" customWidth="1"/>
    <col min="16124" max="16124" width="8.42578125" bestFit="1" customWidth="1"/>
    <col min="16125" max="16125" width="13.140625" bestFit="1" customWidth="1"/>
    <col min="16126" max="16126" width="13.5703125" customWidth="1"/>
    <col min="16127" max="16127" width="11.85546875" customWidth="1"/>
    <col min="16128" max="16129" width="13" customWidth="1"/>
    <col min="16130" max="16130" width="12.28515625" customWidth="1"/>
    <col min="16131" max="16131" width="19" customWidth="1"/>
    <col min="16132" max="16133" width="13.7109375" customWidth="1"/>
    <col min="16134" max="16134" width="17.42578125" customWidth="1"/>
    <col min="16135" max="16135" width="19.42578125" customWidth="1"/>
    <col min="16136" max="16136" width="23.42578125" customWidth="1"/>
  </cols>
  <sheetData>
    <row r="1" spans="2:22" x14ac:dyDescent="0.25">
      <c r="C1" s="89"/>
      <c r="D1" s="89"/>
      <c r="E1" s="89"/>
      <c r="F1" s="89"/>
      <c r="I1" s="89"/>
      <c r="J1" s="89"/>
      <c r="K1" s="89"/>
      <c r="L1" s="89"/>
      <c r="M1" s="89"/>
      <c r="N1" s="89"/>
      <c r="P1" s="89"/>
      <c r="U1" s="89"/>
    </row>
    <row r="2" spans="2:22" x14ac:dyDescent="0.25">
      <c r="B2" s="382"/>
      <c r="C2" s="343"/>
      <c r="D2" s="343"/>
      <c r="E2" s="343"/>
      <c r="F2" s="343"/>
      <c r="G2" s="520"/>
      <c r="H2" s="520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83"/>
    </row>
    <row r="3" spans="2:22" x14ac:dyDescent="0.25">
      <c r="B3" s="527"/>
      <c r="C3" s="3"/>
      <c r="D3" s="3"/>
      <c r="E3" s="3"/>
      <c r="F3" s="3"/>
      <c r="G3" s="333"/>
      <c r="H3" s="33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523"/>
    </row>
    <row r="4" spans="2:22" ht="18.75" customHeight="1" x14ac:dyDescent="0.3">
      <c r="B4" s="527"/>
      <c r="C4" s="519"/>
      <c r="D4" s="519"/>
      <c r="E4" s="519"/>
      <c r="F4" s="519"/>
      <c r="G4" s="522"/>
      <c r="H4" s="522"/>
      <c r="I4" s="519"/>
      <c r="J4" s="519"/>
      <c r="K4" s="519"/>
      <c r="L4" s="519"/>
      <c r="M4" s="519"/>
      <c r="N4" s="519"/>
      <c r="O4" s="519"/>
      <c r="P4" s="519"/>
      <c r="Q4" s="519"/>
      <c r="R4" s="519"/>
      <c r="S4" s="519"/>
      <c r="T4" s="519"/>
      <c r="U4" s="519"/>
      <c r="V4" s="523"/>
    </row>
    <row r="5" spans="2:22" ht="18.75" customHeight="1" x14ac:dyDescent="0.3">
      <c r="B5" s="527"/>
      <c r="C5" s="519"/>
      <c r="D5" s="519"/>
      <c r="E5" s="519"/>
      <c r="F5" s="519"/>
      <c r="G5" s="522"/>
      <c r="H5" s="522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19"/>
      <c r="T5" s="519"/>
      <c r="U5" s="519"/>
      <c r="V5" s="523"/>
    </row>
    <row r="6" spans="2:22" ht="18.75" x14ac:dyDescent="0.3">
      <c r="B6" s="2521" t="s">
        <v>36</v>
      </c>
      <c r="C6" s="2522"/>
      <c r="D6" s="2522"/>
      <c r="E6" s="2522"/>
      <c r="F6" s="2522"/>
      <c r="G6" s="2522"/>
      <c r="H6" s="2522"/>
      <c r="I6" s="2522"/>
      <c r="J6" s="2522"/>
      <c r="K6" s="2522"/>
      <c r="L6" s="2522"/>
      <c r="M6" s="2522"/>
      <c r="N6" s="2522"/>
      <c r="O6" s="2522"/>
      <c r="P6" s="2522"/>
      <c r="Q6" s="2522"/>
      <c r="R6" s="2522"/>
      <c r="S6" s="2522"/>
      <c r="T6" s="2522"/>
      <c r="U6" s="2522"/>
      <c r="V6" s="2523"/>
    </row>
    <row r="7" spans="2:22" ht="15.75" x14ac:dyDescent="0.25">
      <c r="B7" s="2524" t="s">
        <v>327</v>
      </c>
      <c r="C7" s="2525"/>
      <c r="D7" s="2525"/>
      <c r="E7" s="2525"/>
      <c r="F7" s="2525"/>
      <c r="G7" s="2525"/>
      <c r="H7" s="2525"/>
      <c r="I7" s="2525"/>
      <c r="J7" s="2525"/>
      <c r="K7" s="2525"/>
      <c r="L7" s="2525"/>
      <c r="M7" s="2525"/>
      <c r="N7" s="2525"/>
      <c r="O7" s="2525"/>
      <c r="P7" s="2525"/>
      <c r="Q7" s="2525"/>
      <c r="R7" s="2525"/>
      <c r="S7" s="2525"/>
      <c r="T7" s="2525"/>
      <c r="U7" s="2525"/>
      <c r="V7" s="2526"/>
    </row>
    <row r="8" spans="2:22" ht="15.75" x14ac:dyDescent="0.25">
      <c r="B8" s="2543" t="s">
        <v>0</v>
      </c>
      <c r="C8" s="2544"/>
      <c r="D8" s="2544"/>
      <c r="E8" s="2544"/>
      <c r="F8" s="2544"/>
      <c r="G8" s="2544"/>
      <c r="H8" s="2544"/>
      <c r="I8" s="2544"/>
      <c r="J8" s="2544"/>
      <c r="K8" s="2544"/>
      <c r="L8" s="2544"/>
      <c r="M8" s="2544"/>
      <c r="N8" s="2544"/>
      <c r="O8" s="2544"/>
      <c r="P8" s="2544"/>
      <c r="Q8" s="2544"/>
      <c r="R8" s="2544"/>
      <c r="S8" s="2544"/>
      <c r="T8" s="2544"/>
      <c r="U8" s="2544"/>
      <c r="V8" s="2545"/>
    </row>
    <row r="9" spans="2:22" ht="20.25" x14ac:dyDescent="0.3">
      <c r="B9" s="527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23"/>
    </row>
    <row r="10" spans="2:22" ht="20.25" x14ac:dyDescent="0.3">
      <c r="B10" s="527"/>
      <c r="F10" s="519"/>
      <c r="G10" s="546"/>
      <c r="H10" s="546"/>
      <c r="I10" s="546"/>
      <c r="J10" s="2539" t="s">
        <v>53</v>
      </c>
      <c r="K10" s="2540"/>
      <c r="L10" s="1328" t="s">
        <v>457</v>
      </c>
      <c r="O10" s="1185" t="s">
        <v>40</v>
      </c>
      <c r="P10" s="1317">
        <v>2</v>
      </c>
      <c r="Q10" s="546"/>
      <c r="R10" s="546"/>
      <c r="S10" s="546"/>
      <c r="T10" s="546"/>
      <c r="U10" s="546"/>
      <c r="V10" s="523"/>
    </row>
    <row r="11" spans="2:22" ht="20.25" x14ac:dyDescent="0.3">
      <c r="B11" s="527"/>
      <c r="F11" s="519"/>
      <c r="J11" s="2539" t="s">
        <v>322</v>
      </c>
      <c r="K11" s="2540"/>
      <c r="L11" s="539">
        <f>+'Datos Generales'!B11</f>
        <v>44742</v>
      </c>
      <c r="O11" s="1185" t="s">
        <v>26</v>
      </c>
      <c r="P11" s="1395">
        <v>1</v>
      </c>
      <c r="Q11" s="5"/>
      <c r="R11" s="5"/>
      <c r="S11" s="5"/>
      <c r="T11" s="5"/>
      <c r="U11" s="5"/>
      <c r="V11" s="523"/>
    </row>
    <row r="12" spans="2:22" ht="20.25" x14ac:dyDescent="0.3">
      <c r="B12" s="527"/>
      <c r="F12" s="474"/>
      <c r="G12" s="474"/>
      <c r="H12" s="474"/>
      <c r="I12" s="546"/>
      <c r="J12" s="2539" t="s">
        <v>20</v>
      </c>
      <c r="K12" s="2540"/>
      <c r="L12" s="1396">
        <v>202</v>
      </c>
      <c r="O12" s="1185" t="s">
        <v>29</v>
      </c>
      <c r="P12" s="1395">
        <v>5</v>
      </c>
      <c r="Q12" s="5"/>
      <c r="R12" s="5"/>
      <c r="S12" s="5"/>
      <c r="T12" s="5"/>
      <c r="U12" s="5"/>
      <c r="V12" s="523"/>
    </row>
    <row r="13" spans="2:22" ht="19.5" customHeight="1" x14ac:dyDescent="0.25">
      <c r="B13" s="527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2546" t="s">
        <v>13</v>
      </c>
      <c r="O13" s="2546"/>
      <c r="P13" s="2546"/>
      <c r="Q13" s="2546"/>
      <c r="R13" s="2546"/>
      <c r="S13" s="2546"/>
      <c r="T13" s="2546"/>
      <c r="U13" s="2546"/>
      <c r="V13" s="523"/>
    </row>
    <row r="14" spans="2:22" ht="21" customHeight="1" x14ac:dyDescent="0.25">
      <c r="B14" s="527"/>
      <c r="C14" s="2547" t="s">
        <v>14</v>
      </c>
      <c r="D14" s="2548"/>
      <c r="E14" s="2548"/>
      <c r="F14" s="2548"/>
      <c r="G14" s="2548"/>
      <c r="H14" s="2548"/>
      <c r="I14" s="2548"/>
      <c r="J14" s="2548"/>
      <c r="K14" s="2548"/>
      <c r="L14" s="2541" t="s">
        <v>35</v>
      </c>
      <c r="M14" s="2549" t="s">
        <v>256</v>
      </c>
      <c r="N14" s="2541" t="s">
        <v>252</v>
      </c>
      <c r="O14" s="2541" t="s">
        <v>342</v>
      </c>
      <c r="P14" s="2541" t="s">
        <v>253</v>
      </c>
      <c r="Q14" s="2541" t="s">
        <v>254</v>
      </c>
      <c r="R14" s="2541" t="s">
        <v>255</v>
      </c>
      <c r="S14" s="2541" t="s">
        <v>304</v>
      </c>
      <c r="T14" s="2541" t="s">
        <v>303</v>
      </c>
      <c r="U14" s="2541" t="s">
        <v>115</v>
      </c>
      <c r="V14" s="523"/>
    </row>
    <row r="15" spans="2:22" ht="21" customHeight="1" x14ac:dyDescent="0.25">
      <c r="B15" s="548"/>
      <c r="C15" s="318" t="s">
        <v>75</v>
      </c>
      <c r="D15" s="318" t="s">
        <v>76</v>
      </c>
      <c r="E15" s="318" t="s">
        <v>119</v>
      </c>
      <c r="F15" s="318" t="s">
        <v>247</v>
      </c>
      <c r="G15" s="318" t="s">
        <v>248</v>
      </c>
      <c r="H15" s="318" t="s">
        <v>249</v>
      </c>
      <c r="I15" s="319" t="s">
        <v>250</v>
      </c>
      <c r="J15" s="319" t="s">
        <v>151</v>
      </c>
      <c r="K15" s="320" t="s">
        <v>251</v>
      </c>
      <c r="L15" s="2542"/>
      <c r="M15" s="2550"/>
      <c r="N15" s="2542"/>
      <c r="O15" s="2542"/>
      <c r="P15" s="2542"/>
      <c r="Q15" s="2542"/>
      <c r="R15" s="2542"/>
      <c r="S15" s="2542"/>
      <c r="T15" s="2542"/>
      <c r="U15" s="2542"/>
      <c r="V15" s="549"/>
    </row>
    <row r="16" spans="2:22" s="171" customFormat="1" x14ac:dyDescent="0.25">
      <c r="B16" s="527"/>
      <c r="C16" s="143"/>
      <c r="D16" s="143"/>
      <c r="E16" s="143"/>
      <c r="F16" s="143"/>
      <c r="G16" s="144"/>
      <c r="H16" s="143"/>
      <c r="I16" s="143"/>
      <c r="J16" s="143"/>
      <c r="K16" s="145"/>
      <c r="L16" s="146"/>
      <c r="M16" s="146"/>
      <c r="N16" s="146"/>
      <c r="O16" s="146"/>
      <c r="P16" s="147"/>
      <c r="Q16" s="281"/>
      <c r="R16" s="281"/>
      <c r="S16" s="281"/>
      <c r="T16" s="281"/>
      <c r="U16" s="225"/>
      <c r="V16" s="523"/>
    </row>
    <row r="17" spans="2:22" x14ac:dyDescent="0.25">
      <c r="B17" s="527"/>
      <c r="C17" s="148"/>
      <c r="D17" s="148"/>
      <c r="E17" s="148"/>
      <c r="F17" s="148"/>
      <c r="G17" s="149"/>
      <c r="H17" s="148"/>
      <c r="I17" s="148"/>
      <c r="J17" s="148"/>
      <c r="K17" s="150"/>
      <c r="L17" s="151"/>
      <c r="M17" s="151"/>
      <c r="N17" s="151"/>
      <c r="O17" s="146"/>
      <c r="P17" s="147"/>
      <c r="Q17" s="281"/>
      <c r="R17" s="281"/>
      <c r="S17" s="281"/>
      <c r="T17" s="281"/>
      <c r="U17" s="226"/>
      <c r="V17" s="523"/>
    </row>
    <row r="18" spans="2:22" x14ac:dyDescent="0.25">
      <c r="B18" s="527"/>
      <c r="C18" s="148"/>
      <c r="D18" s="148"/>
      <c r="E18" s="148"/>
      <c r="F18" s="148"/>
      <c r="G18" s="149"/>
      <c r="H18" s="148"/>
      <c r="I18" s="148"/>
      <c r="J18" s="148"/>
      <c r="K18" s="150"/>
      <c r="L18" s="151"/>
      <c r="M18" s="151"/>
      <c r="N18" s="151"/>
      <c r="O18" s="146"/>
      <c r="P18" s="147"/>
      <c r="Q18" s="281"/>
      <c r="R18" s="281"/>
      <c r="S18" s="281"/>
      <c r="T18" s="281"/>
      <c r="U18" s="226"/>
      <c r="V18" s="523"/>
    </row>
    <row r="19" spans="2:22" x14ac:dyDescent="0.25">
      <c r="B19" s="527"/>
      <c r="C19" s="148"/>
      <c r="D19" s="148"/>
      <c r="E19" s="148"/>
      <c r="F19" s="148"/>
      <c r="G19" s="149"/>
      <c r="H19" s="148"/>
      <c r="I19" s="148"/>
      <c r="J19" s="148"/>
      <c r="K19" s="150"/>
      <c r="L19" s="151"/>
      <c r="M19" s="151"/>
      <c r="N19" s="151"/>
      <c r="O19" s="146"/>
      <c r="P19" s="147"/>
      <c r="Q19" s="281"/>
      <c r="R19" s="281"/>
      <c r="S19" s="281"/>
      <c r="T19" s="281"/>
      <c r="U19" s="227"/>
      <c r="V19" s="523"/>
    </row>
    <row r="20" spans="2:22" x14ac:dyDescent="0.25">
      <c r="B20" s="527"/>
      <c r="C20" s="148"/>
      <c r="D20" s="148"/>
      <c r="E20" s="148"/>
      <c r="F20" s="148"/>
      <c r="G20" s="149"/>
      <c r="H20" s="148"/>
      <c r="I20" s="148"/>
      <c r="J20" s="148"/>
      <c r="K20" s="150"/>
      <c r="L20" s="151"/>
      <c r="M20" s="151"/>
      <c r="N20" s="151"/>
      <c r="O20" s="146"/>
      <c r="P20" s="147"/>
      <c r="Q20" s="281"/>
      <c r="R20" s="281"/>
      <c r="S20" s="281"/>
      <c r="T20" s="281"/>
      <c r="U20" s="227"/>
      <c r="V20" s="523"/>
    </row>
    <row r="21" spans="2:22" x14ac:dyDescent="0.25">
      <c r="B21" s="527"/>
      <c r="C21" s="148"/>
      <c r="D21" s="148"/>
      <c r="E21" s="148"/>
      <c r="F21" s="148"/>
      <c r="G21" s="149"/>
      <c r="H21" s="148"/>
      <c r="I21" s="148"/>
      <c r="J21" s="148"/>
      <c r="K21" s="150"/>
      <c r="L21" s="151"/>
      <c r="M21" s="151"/>
      <c r="N21" s="151"/>
      <c r="O21" s="146"/>
      <c r="P21" s="147"/>
      <c r="Q21" s="281"/>
      <c r="R21" s="281"/>
      <c r="S21" s="281"/>
      <c r="T21" s="281"/>
      <c r="U21" s="227"/>
      <c r="V21" s="523"/>
    </row>
    <row r="22" spans="2:22" x14ac:dyDescent="0.25">
      <c r="B22" s="527"/>
      <c r="C22" s="148"/>
      <c r="D22" s="148"/>
      <c r="E22" s="148"/>
      <c r="F22" s="148"/>
      <c r="G22" s="149"/>
      <c r="H22" s="148"/>
      <c r="I22" s="148"/>
      <c r="J22" s="148"/>
      <c r="K22" s="150"/>
      <c r="L22" s="151"/>
      <c r="M22" s="1308" t="s">
        <v>455</v>
      </c>
      <c r="N22" s="151"/>
      <c r="O22" s="146"/>
      <c r="P22" s="147"/>
      <c r="Q22" s="281"/>
      <c r="R22" s="1309" t="s">
        <v>455</v>
      </c>
      <c r="S22" s="281"/>
      <c r="T22" s="281"/>
      <c r="U22" s="227"/>
      <c r="V22" s="523"/>
    </row>
    <row r="23" spans="2:22" x14ac:dyDescent="0.25">
      <c r="B23" s="527"/>
      <c r="C23" s="148"/>
      <c r="D23" s="148"/>
      <c r="E23" s="148"/>
      <c r="F23" s="148"/>
      <c r="G23" s="149"/>
      <c r="H23" s="148"/>
      <c r="I23" s="148"/>
      <c r="J23" s="148"/>
      <c r="K23" s="150"/>
      <c r="L23" s="152"/>
      <c r="M23" s="152"/>
      <c r="N23" s="152"/>
      <c r="O23" s="326"/>
      <c r="P23" s="147"/>
      <c r="Q23" s="281"/>
      <c r="R23" s="281"/>
      <c r="S23" s="281"/>
      <c r="T23" s="281"/>
      <c r="U23" s="227"/>
      <c r="V23" s="523"/>
    </row>
    <row r="24" spans="2:22" x14ac:dyDescent="0.25">
      <c r="B24" s="527"/>
      <c r="C24" s="148"/>
      <c r="D24" s="148"/>
      <c r="E24" s="148"/>
      <c r="F24" s="148"/>
      <c r="G24" s="149"/>
      <c r="H24" s="148"/>
      <c r="I24" s="148"/>
      <c r="J24" s="148"/>
      <c r="K24" s="150"/>
      <c r="L24" s="152"/>
      <c r="M24" s="152"/>
      <c r="N24" s="152"/>
      <c r="O24" s="326"/>
      <c r="P24" s="147"/>
      <c r="Q24" s="281"/>
      <c r="R24" s="281"/>
      <c r="S24" s="281"/>
      <c r="T24" s="281"/>
      <c r="U24" s="227"/>
      <c r="V24" s="523"/>
    </row>
    <row r="25" spans="2:22" x14ac:dyDescent="0.25">
      <c r="B25" s="527"/>
      <c r="C25" s="153"/>
      <c r="D25" s="153"/>
      <c r="E25" s="153"/>
      <c r="F25" s="153"/>
      <c r="G25" s="149"/>
      <c r="H25" s="153"/>
      <c r="I25" s="153"/>
      <c r="J25" s="153"/>
      <c r="K25" s="154"/>
      <c r="L25" s="151"/>
      <c r="M25" s="151"/>
      <c r="N25" s="151"/>
      <c r="O25" s="146"/>
      <c r="P25" s="147"/>
      <c r="Q25" s="281"/>
      <c r="R25" s="281"/>
      <c r="S25" s="281"/>
      <c r="T25" s="281"/>
      <c r="U25" s="227"/>
      <c r="V25" s="523"/>
    </row>
    <row r="26" spans="2:22" x14ac:dyDescent="0.25">
      <c r="B26" s="527"/>
      <c r="C26" s="153"/>
      <c r="D26" s="153"/>
      <c r="E26" s="153"/>
      <c r="F26" s="153"/>
      <c r="G26" s="149"/>
      <c r="H26" s="153"/>
      <c r="I26" s="153"/>
      <c r="J26" s="153"/>
      <c r="K26" s="154"/>
      <c r="L26" s="151"/>
      <c r="M26" s="151"/>
      <c r="N26" s="151"/>
      <c r="O26" s="146"/>
      <c r="P26" s="147"/>
      <c r="Q26" s="281"/>
      <c r="R26" s="281"/>
      <c r="S26" s="281"/>
      <c r="T26" s="281"/>
      <c r="U26" s="227"/>
      <c r="V26" s="523"/>
    </row>
    <row r="27" spans="2:22" x14ac:dyDescent="0.25">
      <c r="B27" s="527"/>
      <c r="C27" s="153"/>
      <c r="D27" s="153"/>
      <c r="E27" s="153"/>
      <c r="F27" s="153"/>
      <c r="G27" s="149"/>
      <c r="H27" s="153"/>
      <c r="I27" s="153"/>
      <c r="J27" s="153"/>
      <c r="K27" s="154"/>
      <c r="L27" s="151"/>
      <c r="M27" s="151"/>
      <c r="N27" s="151"/>
      <c r="O27" s="146"/>
      <c r="P27" s="147"/>
      <c r="Q27" s="281"/>
      <c r="R27" s="281"/>
      <c r="S27" s="281"/>
      <c r="T27" s="281"/>
      <c r="U27" s="227"/>
      <c r="V27" s="523"/>
    </row>
    <row r="28" spans="2:22" x14ac:dyDescent="0.25">
      <c r="B28" s="527"/>
      <c r="C28" s="153"/>
      <c r="D28" s="153"/>
      <c r="E28" s="153"/>
      <c r="F28" s="153"/>
      <c r="G28" s="149"/>
      <c r="H28" s="153"/>
      <c r="I28" s="153"/>
      <c r="J28" s="153"/>
      <c r="K28" s="154"/>
      <c r="L28" s="151"/>
      <c r="M28" s="151"/>
      <c r="N28" s="151"/>
      <c r="O28" s="146"/>
      <c r="P28" s="147"/>
      <c r="Q28" s="281"/>
      <c r="R28" s="281"/>
      <c r="S28" s="281"/>
      <c r="T28" s="281"/>
      <c r="U28" s="227"/>
      <c r="V28" s="523"/>
    </row>
    <row r="29" spans="2:22" x14ac:dyDescent="0.25">
      <c r="B29" s="527"/>
      <c r="C29" s="153"/>
      <c r="D29" s="153"/>
      <c r="E29" s="153"/>
      <c r="F29" s="153"/>
      <c r="G29" s="149"/>
      <c r="H29" s="153"/>
      <c r="I29" s="153"/>
      <c r="J29" s="153"/>
      <c r="K29" s="154"/>
      <c r="L29" s="151"/>
      <c r="M29" s="151"/>
      <c r="N29" s="151"/>
      <c r="O29" s="146"/>
      <c r="P29" s="147"/>
      <c r="Q29" s="281"/>
      <c r="R29" s="281"/>
      <c r="S29" s="281"/>
      <c r="T29" s="281"/>
      <c r="U29" s="227"/>
      <c r="V29" s="523"/>
    </row>
    <row r="30" spans="2:22" x14ac:dyDescent="0.25">
      <c r="B30" s="527"/>
      <c r="C30" s="153"/>
      <c r="D30" s="153"/>
      <c r="E30" s="153"/>
      <c r="F30" s="153"/>
      <c r="G30" s="149"/>
      <c r="H30" s="153"/>
      <c r="I30" s="153"/>
      <c r="J30" s="153"/>
      <c r="K30" s="154"/>
      <c r="L30" s="151"/>
      <c r="M30" s="151"/>
      <c r="N30" s="151"/>
      <c r="O30" s="146"/>
      <c r="P30" s="147"/>
      <c r="Q30" s="281"/>
      <c r="R30" s="281"/>
      <c r="S30" s="281"/>
      <c r="T30" s="281"/>
      <c r="U30" s="227"/>
      <c r="V30" s="523"/>
    </row>
    <row r="31" spans="2:22" x14ac:dyDescent="0.25">
      <c r="B31" s="527"/>
      <c r="C31" s="153"/>
      <c r="D31" s="153"/>
      <c r="E31" s="153"/>
      <c r="F31" s="153"/>
      <c r="G31" s="149"/>
      <c r="H31" s="153"/>
      <c r="I31" s="153"/>
      <c r="J31" s="153"/>
      <c r="K31" s="154"/>
      <c r="L31" s="151"/>
      <c r="M31" s="151"/>
      <c r="N31" s="151"/>
      <c r="O31" s="146"/>
      <c r="P31" s="147"/>
      <c r="Q31" s="281"/>
      <c r="R31" s="281"/>
      <c r="S31" s="281"/>
      <c r="T31" s="281"/>
      <c r="U31" s="227"/>
      <c r="V31" s="523"/>
    </row>
    <row r="32" spans="2:22" x14ac:dyDescent="0.25">
      <c r="B32" s="527"/>
      <c r="C32" s="153"/>
      <c r="D32" s="153"/>
      <c r="E32" s="153"/>
      <c r="F32" s="153"/>
      <c r="G32" s="149"/>
      <c r="H32" s="153"/>
      <c r="I32" s="153"/>
      <c r="J32" s="153"/>
      <c r="K32" s="154"/>
      <c r="L32" s="151"/>
      <c r="M32" s="151"/>
      <c r="N32" s="151"/>
      <c r="O32" s="146"/>
      <c r="P32" s="147"/>
      <c r="Q32" s="281"/>
      <c r="R32" s="281"/>
      <c r="S32" s="281"/>
      <c r="T32" s="281"/>
      <c r="U32" s="227"/>
      <c r="V32" s="523"/>
    </row>
    <row r="33" spans="2:22" x14ac:dyDescent="0.25">
      <c r="B33" s="527"/>
      <c r="C33" s="153"/>
      <c r="D33" s="153"/>
      <c r="E33" s="153"/>
      <c r="F33" s="153"/>
      <c r="G33" s="149"/>
      <c r="H33" s="153"/>
      <c r="I33" s="153"/>
      <c r="J33" s="153"/>
      <c r="K33" s="154"/>
      <c r="L33" s="151"/>
      <c r="M33" s="151"/>
      <c r="N33" s="151"/>
      <c r="O33" s="146"/>
      <c r="P33" s="147"/>
      <c r="Q33" s="281"/>
      <c r="R33" s="281"/>
      <c r="S33" s="281"/>
      <c r="T33" s="281"/>
      <c r="U33" s="227"/>
      <c r="V33" s="523"/>
    </row>
    <row r="34" spans="2:22" x14ac:dyDescent="0.25">
      <c r="B34" s="527"/>
      <c r="C34" s="153"/>
      <c r="D34" s="153"/>
      <c r="E34" s="153"/>
      <c r="F34" s="153"/>
      <c r="G34" s="149"/>
      <c r="H34" s="153"/>
      <c r="I34" s="153"/>
      <c r="J34" s="153"/>
      <c r="K34" s="154"/>
      <c r="L34" s="151"/>
      <c r="M34" s="151"/>
      <c r="N34" s="151"/>
      <c r="O34" s="146"/>
      <c r="P34" s="147"/>
      <c r="Q34" s="281"/>
      <c r="R34" s="281"/>
      <c r="S34" s="281"/>
      <c r="T34" s="281"/>
      <c r="U34" s="227"/>
      <c r="V34" s="523"/>
    </row>
    <row r="35" spans="2:22" x14ac:dyDescent="0.25">
      <c r="B35" s="527"/>
      <c r="C35" s="211"/>
      <c r="D35" s="212"/>
      <c r="E35" s="212"/>
      <c r="F35" s="214"/>
      <c r="G35" s="212"/>
      <c r="H35" s="213"/>
      <c r="I35" s="213"/>
      <c r="J35" s="214"/>
      <c r="K35" s="215"/>
      <c r="L35" s="215"/>
      <c r="M35" s="215"/>
      <c r="N35" s="216"/>
      <c r="O35" s="216"/>
      <c r="P35" s="547">
        <f>SUM(P16:P34)</f>
        <v>0</v>
      </c>
      <c r="Q35" s="224"/>
      <c r="R35" s="224"/>
      <c r="S35" s="224"/>
      <c r="T35" s="224"/>
      <c r="U35" s="217"/>
      <c r="V35" s="523"/>
    </row>
    <row r="36" spans="2:22" x14ac:dyDescent="0.25">
      <c r="B36" s="527"/>
      <c r="C36" s="1307" t="s">
        <v>480</v>
      </c>
      <c r="D36" s="3"/>
      <c r="E36" s="3"/>
      <c r="F36" s="3"/>
      <c r="G36" s="333"/>
      <c r="H36" s="33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891" t="s">
        <v>328</v>
      </c>
      <c r="V36" s="523"/>
    </row>
    <row r="37" spans="2:22" x14ac:dyDescent="0.25">
      <c r="B37" s="527"/>
      <c r="C37" s="3"/>
      <c r="D37" s="3"/>
      <c r="E37" s="3"/>
      <c r="F37" s="3"/>
      <c r="G37" s="333"/>
      <c r="H37" s="33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523"/>
    </row>
    <row r="38" spans="2:22" x14ac:dyDescent="0.25">
      <c r="B38" s="527"/>
      <c r="C38" s="3"/>
      <c r="D38" s="3"/>
      <c r="E38" s="2425" t="s">
        <v>461</v>
      </c>
      <c r="F38" s="2425"/>
      <c r="G38" s="2425"/>
      <c r="H38" s="2425"/>
      <c r="I38" s="2425"/>
      <c r="K38" s="40"/>
      <c r="L38" s="2538" t="s">
        <v>493</v>
      </c>
      <c r="M38" s="2538"/>
      <c r="N38" s="2538"/>
      <c r="O38" s="2538"/>
      <c r="P38" s="40"/>
      <c r="Q38" s="40"/>
      <c r="R38" s="1337" t="s">
        <v>476</v>
      </c>
      <c r="S38" s="1337"/>
      <c r="T38" s="87"/>
      <c r="U38" s="3"/>
      <c r="V38" s="523"/>
    </row>
    <row r="39" spans="2:22" x14ac:dyDescent="0.25">
      <c r="B39" s="527"/>
      <c r="C39" s="3"/>
      <c r="D39" s="3"/>
      <c r="E39" s="2114" t="str">
        <f>'Datos Generales'!B15</f>
        <v>Preparado por</v>
      </c>
      <c r="F39" s="2114"/>
      <c r="G39" s="2114"/>
      <c r="H39" s="2114"/>
      <c r="I39" s="2114"/>
      <c r="K39" s="340"/>
      <c r="L39" s="2114" t="str">
        <f>'Datos Generales'!C15</f>
        <v>Revisado por</v>
      </c>
      <c r="M39" s="2114"/>
      <c r="N39" s="2114"/>
      <c r="O39" s="2114"/>
      <c r="P39" s="556"/>
      <c r="Q39" s="556"/>
      <c r="R39" s="2114" t="str">
        <f>'Datos Generales'!D15</f>
        <v>Autorizado por</v>
      </c>
      <c r="S39" s="2114"/>
      <c r="T39" s="2114"/>
      <c r="U39" s="3"/>
      <c r="V39" s="523"/>
    </row>
    <row r="40" spans="2:22" ht="21.75" customHeight="1" x14ac:dyDescent="0.25">
      <c r="B40" s="550"/>
      <c r="C40" s="551"/>
      <c r="D40" s="551"/>
      <c r="E40" s="983"/>
      <c r="F40" s="983" t="s">
        <v>464</v>
      </c>
      <c r="G40" s="983"/>
      <c r="H40" s="983"/>
      <c r="I40" s="340"/>
      <c r="K40" s="340"/>
      <c r="L40" s="2538" t="s">
        <v>467</v>
      </c>
      <c r="M40" s="2538"/>
      <c r="N40" s="2538"/>
      <c r="O40" s="2538"/>
      <c r="P40" s="556"/>
      <c r="Q40" s="2148" t="s">
        <v>462</v>
      </c>
      <c r="R40" s="2148"/>
      <c r="S40" s="2148"/>
      <c r="T40" s="2148"/>
      <c r="U40" s="2148"/>
      <c r="V40" s="552"/>
    </row>
    <row r="41" spans="2:22" s="172" customFormat="1" x14ac:dyDescent="0.25">
      <c r="B41" s="527"/>
      <c r="C41" s="168"/>
      <c r="D41" s="168"/>
      <c r="E41" s="2114" t="str">
        <f>'Datos Generales'!B16</f>
        <v>Puesto que ocupa</v>
      </c>
      <c r="F41" s="2114"/>
      <c r="G41" s="2114"/>
      <c r="H41" s="2114"/>
      <c r="I41" s="2114"/>
      <c r="K41" s="340"/>
      <c r="L41" s="2114" t="str">
        <f>'Datos Generales'!C16</f>
        <v>Puesto que ocupa</v>
      </c>
      <c r="M41" s="2114"/>
      <c r="N41" s="2114"/>
      <c r="O41" s="2114"/>
      <c r="P41" s="551"/>
      <c r="Q41" s="551"/>
      <c r="R41" s="2114" t="str">
        <f>'Datos Generales'!D16</f>
        <v>Puesto que ocupa</v>
      </c>
      <c r="S41" s="2114"/>
      <c r="T41" s="2114"/>
      <c r="U41" s="168"/>
      <c r="V41" s="523"/>
    </row>
    <row r="42" spans="2:22" ht="26.25" customHeight="1" x14ac:dyDescent="0.25">
      <c r="B42" s="527"/>
      <c r="C42" s="168"/>
      <c r="D42" s="168"/>
      <c r="E42" s="2342">
        <v>44743</v>
      </c>
      <c r="F42" s="2342"/>
      <c r="G42" s="2342"/>
      <c r="H42" s="2342"/>
      <c r="I42" s="2342"/>
      <c r="K42" s="340"/>
      <c r="L42" s="2342">
        <v>44743</v>
      </c>
      <c r="M42" s="2342"/>
      <c r="N42" s="2342"/>
      <c r="O42" s="2342"/>
      <c r="P42" s="556"/>
      <c r="Q42" s="556"/>
      <c r="R42" s="2342">
        <v>44743</v>
      </c>
      <c r="S42" s="2342"/>
      <c r="T42" s="2342"/>
      <c r="U42" s="168"/>
      <c r="V42" s="523"/>
    </row>
    <row r="43" spans="2:22" x14ac:dyDescent="0.25">
      <c r="B43" s="548"/>
      <c r="C43" s="553"/>
      <c r="D43" s="553"/>
      <c r="E43" s="2114" t="s">
        <v>373</v>
      </c>
      <c r="F43" s="2114"/>
      <c r="G43" s="2114"/>
      <c r="H43" s="2114"/>
      <c r="I43" s="2114"/>
      <c r="K43" s="340"/>
      <c r="L43" s="2114" t="s">
        <v>374</v>
      </c>
      <c r="M43" s="2114"/>
      <c r="N43" s="2114"/>
      <c r="O43" s="2114"/>
      <c r="P43" s="556"/>
      <c r="Q43" s="556"/>
      <c r="R43" s="2114" t="s">
        <v>388</v>
      </c>
      <c r="S43" s="2114"/>
      <c r="T43" s="2114"/>
      <c r="U43" s="553"/>
      <c r="V43" s="549"/>
    </row>
    <row r="44" spans="2:22" s="171" customFormat="1" ht="15.75" x14ac:dyDescent="0.25">
      <c r="B44" s="527"/>
      <c r="C44" s="168"/>
      <c r="D44" s="168"/>
      <c r="E44" s="961"/>
      <c r="F44" s="961"/>
      <c r="G44" s="961"/>
      <c r="H44" s="961"/>
      <c r="I44" s="467"/>
      <c r="J44" s="467"/>
      <c r="K44" s="961"/>
      <c r="L44" s="961"/>
      <c r="M44" s="961"/>
      <c r="N44" s="467"/>
      <c r="O44" s="995"/>
      <c r="P44" s="995"/>
      <c r="Q44" s="995"/>
      <c r="R44" s="352"/>
      <c r="S44" s="352"/>
      <c r="T44" s="352"/>
      <c r="U44" s="168"/>
      <c r="V44" s="523"/>
    </row>
    <row r="45" spans="2:22" x14ac:dyDescent="0.25">
      <c r="B45" s="349"/>
      <c r="C45" s="350"/>
      <c r="D45" s="350"/>
      <c r="E45" s="87"/>
      <c r="F45" s="332"/>
      <c r="G45" s="332"/>
      <c r="H45" s="350"/>
      <c r="I45" s="350"/>
      <c r="J45" s="350"/>
      <c r="K45" s="350"/>
      <c r="L45" s="510"/>
      <c r="M45" s="87"/>
      <c r="N45" s="350"/>
      <c r="O45" s="350"/>
      <c r="P45" s="87"/>
      <c r="Q45" s="87"/>
      <c r="R45" s="87"/>
      <c r="S45" s="87"/>
      <c r="T45" s="87"/>
      <c r="U45" s="350"/>
      <c r="V45" s="351"/>
    </row>
    <row r="46" spans="2:22" x14ac:dyDescent="0.25">
      <c r="C46"/>
      <c r="D46"/>
      <c r="E46"/>
      <c r="F46"/>
      <c r="G46"/>
      <c r="H46"/>
      <c r="I46"/>
      <c r="J46"/>
      <c r="K46"/>
      <c r="L46"/>
      <c r="N46"/>
      <c r="O46"/>
      <c r="P46"/>
      <c r="Q46"/>
      <c r="R46"/>
      <c r="S46"/>
      <c r="T46"/>
      <c r="U46"/>
    </row>
    <row r="47" spans="2:22" x14ac:dyDescent="0.25"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2:22" x14ac:dyDescent="0.25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2:22" x14ac:dyDescent="0.25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2:22" x14ac:dyDescent="0.25">
      <c r="C50"/>
      <c r="D50"/>
      <c r="E50"/>
      <c r="I50"/>
      <c r="J50"/>
      <c r="K50"/>
      <c r="L50"/>
      <c r="U50"/>
    </row>
    <row r="51" spans="2:22" x14ac:dyDescent="0.25">
      <c r="B51" s="164"/>
      <c r="C51" s="164"/>
      <c r="D51" s="165"/>
      <c r="E51" s="165"/>
      <c r="F51" s="164"/>
      <c r="G51" s="164"/>
      <c r="H51" s="164"/>
      <c r="I51" s="165"/>
      <c r="J51" s="165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</row>
    <row r="52" spans="2:22" s="164" customFormat="1" x14ac:dyDescent="0.25">
      <c r="B52"/>
      <c r="C52"/>
      <c r="D52"/>
      <c r="E52"/>
      <c r="F52" s="1"/>
      <c r="G52" s="2"/>
      <c r="H52" s="2"/>
      <c r="I52" s="13"/>
      <c r="J52" s="13"/>
      <c r="K52"/>
      <c r="L52"/>
      <c r="M52" s="1"/>
      <c r="N52" s="1"/>
      <c r="O52" s="89"/>
      <c r="P52" s="1"/>
      <c r="Q52" s="89"/>
      <c r="R52" s="89"/>
      <c r="S52" s="89"/>
      <c r="T52" s="89"/>
      <c r="U52"/>
      <c r="V52"/>
    </row>
    <row r="53" spans="2:22" x14ac:dyDescent="0.25">
      <c r="B53" s="166"/>
      <c r="C53" s="166"/>
      <c r="D53" s="166"/>
      <c r="E53" s="166"/>
      <c r="F53" s="166"/>
      <c r="G53" s="166"/>
      <c r="H53" s="166"/>
      <c r="I53" s="167"/>
      <c r="J53" s="167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</row>
    <row r="54" spans="2:22" s="166" customFormat="1" x14ac:dyDescent="0.25">
      <c r="B54"/>
      <c r="C54"/>
      <c r="D54"/>
      <c r="E54"/>
      <c r="F54" s="1"/>
      <c r="G54" s="2"/>
      <c r="H54" s="2"/>
      <c r="I54"/>
      <c r="J54"/>
      <c r="K54"/>
      <c r="L54"/>
      <c r="M54" s="1"/>
      <c r="N54" s="1"/>
      <c r="O54" s="89"/>
      <c r="P54" s="1"/>
      <c r="Q54" s="89"/>
      <c r="R54" s="89"/>
      <c r="S54" s="89"/>
      <c r="T54" s="89"/>
      <c r="U54"/>
      <c r="V54"/>
    </row>
    <row r="55" spans="2:22" x14ac:dyDescent="0.25">
      <c r="B55" s="89"/>
      <c r="C55" s="3"/>
      <c r="D55" s="3"/>
      <c r="E55" s="89"/>
      <c r="F55" s="89"/>
      <c r="G55" s="89"/>
      <c r="H55" s="89"/>
      <c r="I55" s="89"/>
      <c r="J55" s="89"/>
      <c r="K55" s="89"/>
      <c r="L55" s="89"/>
      <c r="M55" s="89"/>
      <c r="N55" s="89"/>
      <c r="P55" s="89"/>
      <c r="U55" s="89"/>
      <c r="V55" s="89"/>
    </row>
    <row r="56" spans="2:22" s="89" customFormat="1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2:22" x14ac:dyDescent="0.25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2:22" x14ac:dyDescent="0.25">
      <c r="C58"/>
      <c r="D58"/>
      <c r="E58"/>
    </row>
    <row r="59" spans="2:22" ht="15.75" x14ac:dyDescent="0.25">
      <c r="C59" s="10"/>
      <c r="D59" s="10"/>
      <c r="E59" s="10"/>
    </row>
    <row r="60" spans="2:22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</row>
    <row r="61" spans="2:22" s="13" customFormat="1" ht="12.75" x14ac:dyDescent="0.2"/>
    <row r="62" spans="2:22" s="13" customFormat="1" x14ac:dyDescent="0.25">
      <c r="B62" s="164"/>
      <c r="C62" s="164"/>
      <c r="D62" s="165"/>
      <c r="E62" s="165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</row>
    <row r="63" spans="2:22" s="164" customFormat="1" x14ac:dyDescent="0.25">
      <c r="B63"/>
      <c r="C63"/>
      <c r="D63"/>
      <c r="E63"/>
      <c r="F63" s="1"/>
      <c r="G63" s="2"/>
      <c r="H63" s="2"/>
      <c r="I63" s="1"/>
      <c r="J63" s="1"/>
      <c r="K63" s="1"/>
      <c r="L63" s="1"/>
      <c r="M63" s="1"/>
      <c r="N63" s="1"/>
      <c r="O63" s="89"/>
      <c r="P63" s="1"/>
      <c r="Q63" s="89"/>
      <c r="R63" s="89"/>
      <c r="S63" s="89"/>
      <c r="T63" s="89"/>
      <c r="U63" s="1"/>
      <c r="V63"/>
    </row>
    <row r="64" spans="2:22" x14ac:dyDescent="0.25"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</row>
    <row r="65" spans="1:22" s="166" customFormat="1" x14ac:dyDescent="0.25">
      <c r="B65"/>
      <c r="C65"/>
      <c r="D65"/>
      <c r="E65"/>
      <c r="F65" s="1"/>
      <c r="G65" s="2"/>
      <c r="H65" s="2"/>
      <c r="I65" s="1"/>
      <c r="J65" s="1"/>
      <c r="K65" s="1"/>
      <c r="L65" s="1"/>
      <c r="M65" s="1"/>
      <c r="N65" s="1"/>
      <c r="O65" s="89"/>
      <c r="P65" s="1"/>
      <c r="Q65" s="89"/>
      <c r="R65" s="89"/>
      <c r="S65" s="89"/>
      <c r="T65" s="89"/>
      <c r="U65" s="1"/>
      <c r="V65"/>
    </row>
    <row r="66" spans="1:22" x14ac:dyDescent="0.25">
      <c r="B66" s="89"/>
      <c r="C66" s="3"/>
      <c r="D66" s="3"/>
      <c r="G66" s="1"/>
      <c r="H66" s="1"/>
      <c r="V66" s="1"/>
    </row>
    <row r="67" spans="1:22" s="1" customFormat="1" x14ac:dyDescent="0.25">
      <c r="A67" s="89"/>
      <c r="B67"/>
      <c r="C67" s="3"/>
      <c r="D67" s="3"/>
      <c r="E67" s="3"/>
      <c r="G67" s="2"/>
      <c r="H67" s="2"/>
      <c r="O67" s="89"/>
      <c r="Q67" s="89"/>
      <c r="R67" s="89"/>
      <c r="S67" s="89"/>
      <c r="T67" s="89"/>
      <c r="V67"/>
    </row>
    <row r="68" spans="1:22" x14ac:dyDescent="0.25">
      <c r="C68" s="3"/>
      <c r="D68" s="3"/>
    </row>
  </sheetData>
  <sortState ref="C12:C13">
    <sortCondition ref="C12"/>
  </sortState>
  <mergeCells count="34">
    <mergeCell ref="B6:V6"/>
    <mergeCell ref="B7:V7"/>
    <mergeCell ref="B8:V8"/>
    <mergeCell ref="N13:U13"/>
    <mergeCell ref="U14:U15"/>
    <mergeCell ref="C14:K14"/>
    <mergeCell ref="L14:L15"/>
    <mergeCell ref="M14:M15"/>
    <mergeCell ref="N14:N15"/>
    <mergeCell ref="P14:P15"/>
    <mergeCell ref="Q14:Q15"/>
    <mergeCell ref="J10:K10"/>
    <mergeCell ref="R14:R15"/>
    <mergeCell ref="J11:K11"/>
    <mergeCell ref="E38:I38"/>
    <mergeCell ref="J12:K12"/>
    <mergeCell ref="O14:O15"/>
    <mergeCell ref="L38:O38"/>
    <mergeCell ref="R41:T41"/>
    <mergeCell ref="T14:T15"/>
    <mergeCell ref="S14:S15"/>
    <mergeCell ref="R43:T43"/>
    <mergeCell ref="E41:I41"/>
    <mergeCell ref="E43:I43"/>
    <mergeCell ref="L39:O39"/>
    <mergeCell ref="L41:O41"/>
    <mergeCell ref="L43:O43"/>
    <mergeCell ref="E39:I39"/>
    <mergeCell ref="R39:T39"/>
    <mergeCell ref="E42:I42"/>
    <mergeCell ref="L42:O42"/>
    <mergeCell ref="R42:T42"/>
    <mergeCell ref="Q40:U40"/>
    <mergeCell ref="L40:O40"/>
  </mergeCells>
  <printOptions horizontalCentered="1"/>
  <pageMargins left="0" right="0" top="0.15748031496062992" bottom="0.19685039370078741" header="0.11811023622047245" footer="0.11811023622047245"/>
  <pageSetup paperSize="5" scale="70" orientation="landscape" r:id="rId1"/>
  <headerFooter>
    <oddFooter>&amp;R&amp;P/&amp;N  &amp;D  &amp;T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showGridLines="0" topLeftCell="A19" zoomScale="70" zoomScaleNormal="70" zoomScaleSheetLayoutView="75" workbookViewId="0">
      <selection activeCell="G11" sqref="G11"/>
    </sheetView>
  </sheetViews>
  <sheetFormatPr baseColWidth="10" defaultRowHeight="12.75" x14ac:dyDescent="0.2"/>
  <cols>
    <col min="1" max="1" width="18.85546875" style="89" customWidth="1"/>
    <col min="2" max="2" width="15.140625" style="89" customWidth="1"/>
    <col min="3" max="3" width="11.85546875" style="141" customWidth="1"/>
    <col min="4" max="4" width="13.42578125" style="89" customWidth="1"/>
    <col min="5" max="5" width="17.42578125" style="107" customWidth="1"/>
    <col min="6" max="6" width="12.28515625" style="89" customWidth="1"/>
    <col min="7" max="7" width="15.42578125" style="89" customWidth="1"/>
    <col min="8" max="8" width="13.42578125" style="89" customWidth="1"/>
    <col min="9" max="10" width="13.140625" style="89" customWidth="1"/>
    <col min="11" max="11" width="13.28515625" style="141" customWidth="1"/>
    <col min="12" max="12" width="25.28515625" style="107" customWidth="1"/>
    <col min="13" max="13" width="11.5703125" style="89" customWidth="1"/>
    <col min="14" max="14" width="15.7109375" style="89" customWidth="1"/>
    <col min="15" max="15" width="15.42578125" style="89" customWidth="1"/>
    <col min="16" max="16" width="15.42578125" style="89" bestFit="1" customWidth="1"/>
    <col min="17" max="252" width="11.42578125" style="89"/>
    <col min="253" max="253" width="1.28515625" style="89" customWidth="1"/>
    <col min="254" max="254" width="2.140625" style="89" customWidth="1"/>
    <col min="255" max="255" width="18.85546875" style="89" customWidth="1"/>
    <col min="256" max="256" width="17.5703125" style="89" customWidth="1"/>
    <col min="257" max="257" width="15.28515625" style="89" bestFit="1" customWidth="1"/>
    <col min="258" max="258" width="13.42578125" style="89" customWidth="1"/>
    <col min="259" max="259" width="31.5703125" style="89" customWidth="1"/>
    <col min="260" max="260" width="11" style="89" customWidth="1"/>
    <col min="261" max="263" width="15.42578125" style="89" customWidth="1"/>
    <col min="264" max="264" width="13.140625" style="89" customWidth="1"/>
    <col min="265" max="265" width="12.5703125" style="89" customWidth="1"/>
    <col min="266" max="266" width="23" style="89" bestFit="1" customWidth="1"/>
    <col min="267" max="267" width="11.5703125" style="89" customWidth="1"/>
    <col min="268" max="268" width="20.140625" style="89" bestFit="1" customWidth="1"/>
    <col min="269" max="269" width="16.28515625" style="89" customWidth="1"/>
    <col min="270" max="270" width="2.28515625" style="89" customWidth="1"/>
    <col min="271" max="271" width="11.42578125" style="89"/>
    <col min="272" max="272" width="15.42578125" style="89" bestFit="1" customWidth="1"/>
    <col min="273" max="508" width="11.42578125" style="89"/>
    <col min="509" max="509" width="1.28515625" style="89" customWidth="1"/>
    <col min="510" max="510" width="2.140625" style="89" customWidth="1"/>
    <col min="511" max="511" width="18.85546875" style="89" customWidth="1"/>
    <col min="512" max="512" width="17.5703125" style="89" customWidth="1"/>
    <col min="513" max="513" width="15.28515625" style="89" bestFit="1" customWidth="1"/>
    <col min="514" max="514" width="13.42578125" style="89" customWidth="1"/>
    <col min="515" max="515" width="31.5703125" style="89" customWidth="1"/>
    <col min="516" max="516" width="11" style="89" customWidth="1"/>
    <col min="517" max="519" width="15.42578125" style="89" customWidth="1"/>
    <col min="520" max="520" width="13.140625" style="89" customWidth="1"/>
    <col min="521" max="521" width="12.5703125" style="89" customWidth="1"/>
    <col min="522" max="522" width="23" style="89" bestFit="1" customWidth="1"/>
    <col min="523" max="523" width="11.5703125" style="89" customWidth="1"/>
    <col min="524" max="524" width="20.140625" style="89" bestFit="1" customWidth="1"/>
    <col min="525" max="525" width="16.28515625" style="89" customWidth="1"/>
    <col min="526" max="526" width="2.28515625" style="89" customWidth="1"/>
    <col min="527" max="527" width="11.42578125" style="89"/>
    <col min="528" max="528" width="15.42578125" style="89" bestFit="1" customWidth="1"/>
    <col min="529" max="764" width="11.42578125" style="89"/>
    <col min="765" max="765" width="1.28515625" style="89" customWidth="1"/>
    <col min="766" max="766" width="2.140625" style="89" customWidth="1"/>
    <col min="767" max="767" width="18.85546875" style="89" customWidth="1"/>
    <col min="768" max="768" width="17.5703125" style="89" customWidth="1"/>
    <col min="769" max="769" width="15.28515625" style="89" bestFit="1" customWidth="1"/>
    <col min="770" max="770" width="13.42578125" style="89" customWidth="1"/>
    <col min="771" max="771" width="31.5703125" style="89" customWidth="1"/>
    <col min="772" max="772" width="11" style="89" customWidth="1"/>
    <col min="773" max="775" width="15.42578125" style="89" customWidth="1"/>
    <col min="776" max="776" width="13.140625" style="89" customWidth="1"/>
    <col min="777" max="777" width="12.5703125" style="89" customWidth="1"/>
    <col min="778" max="778" width="23" style="89" bestFit="1" customWidth="1"/>
    <col min="779" max="779" width="11.5703125" style="89" customWidth="1"/>
    <col min="780" max="780" width="20.140625" style="89" bestFit="1" customWidth="1"/>
    <col min="781" max="781" width="16.28515625" style="89" customWidth="1"/>
    <col min="782" max="782" width="2.28515625" style="89" customWidth="1"/>
    <col min="783" max="783" width="11.42578125" style="89"/>
    <col min="784" max="784" width="15.42578125" style="89" bestFit="1" customWidth="1"/>
    <col min="785" max="1020" width="11.42578125" style="89"/>
    <col min="1021" max="1021" width="1.28515625" style="89" customWidth="1"/>
    <col min="1022" max="1022" width="2.140625" style="89" customWidth="1"/>
    <col min="1023" max="1023" width="18.85546875" style="89" customWidth="1"/>
    <col min="1024" max="1024" width="17.5703125" style="89" customWidth="1"/>
    <col min="1025" max="1025" width="15.28515625" style="89" bestFit="1" customWidth="1"/>
    <col min="1026" max="1026" width="13.42578125" style="89" customWidth="1"/>
    <col min="1027" max="1027" width="31.5703125" style="89" customWidth="1"/>
    <col min="1028" max="1028" width="11" style="89" customWidth="1"/>
    <col min="1029" max="1031" width="15.42578125" style="89" customWidth="1"/>
    <col min="1032" max="1032" width="13.140625" style="89" customWidth="1"/>
    <col min="1033" max="1033" width="12.5703125" style="89" customWidth="1"/>
    <col min="1034" max="1034" width="23" style="89" bestFit="1" customWidth="1"/>
    <col min="1035" max="1035" width="11.5703125" style="89" customWidth="1"/>
    <col min="1036" max="1036" width="20.140625" style="89" bestFit="1" customWidth="1"/>
    <col min="1037" max="1037" width="16.28515625" style="89" customWidth="1"/>
    <col min="1038" max="1038" width="2.28515625" style="89" customWidth="1"/>
    <col min="1039" max="1039" width="11.42578125" style="89"/>
    <col min="1040" max="1040" width="15.42578125" style="89" bestFit="1" customWidth="1"/>
    <col min="1041" max="1276" width="11.42578125" style="89"/>
    <col min="1277" max="1277" width="1.28515625" style="89" customWidth="1"/>
    <col min="1278" max="1278" width="2.140625" style="89" customWidth="1"/>
    <col min="1279" max="1279" width="18.85546875" style="89" customWidth="1"/>
    <col min="1280" max="1280" width="17.5703125" style="89" customWidth="1"/>
    <col min="1281" max="1281" width="15.28515625" style="89" bestFit="1" customWidth="1"/>
    <col min="1282" max="1282" width="13.42578125" style="89" customWidth="1"/>
    <col min="1283" max="1283" width="31.5703125" style="89" customWidth="1"/>
    <col min="1284" max="1284" width="11" style="89" customWidth="1"/>
    <col min="1285" max="1287" width="15.42578125" style="89" customWidth="1"/>
    <col min="1288" max="1288" width="13.140625" style="89" customWidth="1"/>
    <col min="1289" max="1289" width="12.5703125" style="89" customWidth="1"/>
    <col min="1290" max="1290" width="23" style="89" bestFit="1" customWidth="1"/>
    <col min="1291" max="1291" width="11.5703125" style="89" customWidth="1"/>
    <col min="1292" max="1292" width="20.140625" style="89" bestFit="1" customWidth="1"/>
    <col min="1293" max="1293" width="16.28515625" style="89" customWidth="1"/>
    <col min="1294" max="1294" width="2.28515625" style="89" customWidth="1"/>
    <col min="1295" max="1295" width="11.42578125" style="89"/>
    <col min="1296" max="1296" width="15.42578125" style="89" bestFit="1" customWidth="1"/>
    <col min="1297" max="1532" width="11.42578125" style="89"/>
    <col min="1533" max="1533" width="1.28515625" style="89" customWidth="1"/>
    <col min="1534" max="1534" width="2.140625" style="89" customWidth="1"/>
    <col min="1535" max="1535" width="18.85546875" style="89" customWidth="1"/>
    <col min="1536" max="1536" width="17.5703125" style="89" customWidth="1"/>
    <col min="1537" max="1537" width="15.28515625" style="89" bestFit="1" customWidth="1"/>
    <col min="1538" max="1538" width="13.42578125" style="89" customWidth="1"/>
    <col min="1539" max="1539" width="31.5703125" style="89" customWidth="1"/>
    <col min="1540" max="1540" width="11" style="89" customWidth="1"/>
    <col min="1541" max="1543" width="15.42578125" style="89" customWidth="1"/>
    <col min="1544" max="1544" width="13.140625" style="89" customWidth="1"/>
    <col min="1545" max="1545" width="12.5703125" style="89" customWidth="1"/>
    <col min="1546" max="1546" width="23" style="89" bestFit="1" customWidth="1"/>
    <col min="1547" max="1547" width="11.5703125" style="89" customWidth="1"/>
    <col min="1548" max="1548" width="20.140625" style="89" bestFit="1" customWidth="1"/>
    <col min="1549" max="1549" width="16.28515625" style="89" customWidth="1"/>
    <col min="1550" max="1550" width="2.28515625" style="89" customWidth="1"/>
    <col min="1551" max="1551" width="11.42578125" style="89"/>
    <col min="1552" max="1552" width="15.42578125" style="89" bestFit="1" customWidth="1"/>
    <col min="1553" max="1788" width="11.42578125" style="89"/>
    <col min="1789" max="1789" width="1.28515625" style="89" customWidth="1"/>
    <col min="1790" max="1790" width="2.140625" style="89" customWidth="1"/>
    <col min="1791" max="1791" width="18.85546875" style="89" customWidth="1"/>
    <col min="1792" max="1792" width="17.5703125" style="89" customWidth="1"/>
    <col min="1793" max="1793" width="15.28515625" style="89" bestFit="1" customWidth="1"/>
    <col min="1794" max="1794" width="13.42578125" style="89" customWidth="1"/>
    <col min="1795" max="1795" width="31.5703125" style="89" customWidth="1"/>
    <col min="1796" max="1796" width="11" style="89" customWidth="1"/>
    <col min="1797" max="1799" width="15.42578125" style="89" customWidth="1"/>
    <col min="1800" max="1800" width="13.140625" style="89" customWidth="1"/>
    <col min="1801" max="1801" width="12.5703125" style="89" customWidth="1"/>
    <col min="1802" max="1802" width="23" style="89" bestFit="1" customWidth="1"/>
    <col min="1803" max="1803" width="11.5703125" style="89" customWidth="1"/>
    <col min="1804" max="1804" width="20.140625" style="89" bestFit="1" customWidth="1"/>
    <col min="1805" max="1805" width="16.28515625" style="89" customWidth="1"/>
    <col min="1806" max="1806" width="2.28515625" style="89" customWidth="1"/>
    <col min="1807" max="1807" width="11.42578125" style="89"/>
    <col min="1808" max="1808" width="15.42578125" style="89" bestFit="1" customWidth="1"/>
    <col min="1809" max="2044" width="11.42578125" style="89"/>
    <col min="2045" max="2045" width="1.28515625" style="89" customWidth="1"/>
    <col min="2046" max="2046" width="2.140625" style="89" customWidth="1"/>
    <col min="2047" max="2047" width="18.85546875" style="89" customWidth="1"/>
    <col min="2048" max="2048" width="17.5703125" style="89" customWidth="1"/>
    <col min="2049" max="2049" width="15.28515625" style="89" bestFit="1" customWidth="1"/>
    <col min="2050" max="2050" width="13.42578125" style="89" customWidth="1"/>
    <col min="2051" max="2051" width="31.5703125" style="89" customWidth="1"/>
    <col min="2052" max="2052" width="11" style="89" customWidth="1"/>
    <col min="2053" max="2055" width="15.42578125" style="89" customWidth="1"/>
    <col min="2056" max="2056" width="13.140625" style="89" customWidth="1"/>
    <col min="2057" max="2057" width="12.5703125" style="89" customWidth="1"/>
    <col min="2058" max="2058" width="23" style="89" bestFit="1" customWidth="1"/>
    <col min="2059" max="2059" width="11.5703125" style="89" customWidth="1"/>
    <col min="2060" max="2060" width="20.140625" style="89" bestFit="1" customWidth="1"/>
    <col min="2061" max="2061" width="16.28515625" style="89" customWidth="1"/>
    <col min="2062" max="2062" width="2.28515625" style="89" customWidth="1"/>
    <col min="2063" max="2063" width="11.42578125" style="89"/>
    <col min="2064" max="2064" width="15.42578125" style="89" bestFit="1" customWidth="1"/>
    <col min="2065" max="2300" width="11.42578125" style="89"/>
    <col min="2301" max="2301" width="1.28515625" style="89" customWidth="1"/>
    <col min="2302" max="2302" width="2.140625" style="89" customWidth="1"/>
    <col min="2303" max="2303" width="18.85546875" style="89" customWidth="1"/>
    <col min="2304" max="2304" width="17.5703125" style="89" customWidth="1"/>
    <col min="2305" max="2305" width="15.28515625" style="89" bestFit="1" customWidth="1"/>
    <col min="2306" max="2306" width="13.42578125" style="89" customWidth="1"/>
    <col min="2307" max="2307" width="31.5703125" style="89" customWidth="1"/>
    <col min="2308" max="2308" width="11" style="89" customWidth="1"/>
    <col min="2309" max="2311" width="15.42578125" style="89" customWidth="1"/>
    <col min="2312" max="2312" width="13.140625" style="89" customWidth="1"/>
    <col min="2313" max="2313" width="12.5703125" style="89" customWidth="1"/>
    <col min="2314" max="2314" width="23" style="89" bestFit="1" customWidth="1"/>
    <col min="2315" max="2315" width="11.5703125" style="89" customWidth="1"/>
    <col min="2316" max="2316" width="20.140625" style="89" bestFit="1" customWidth="1"/>
    <col min="2317" max="2317" width="16.28515625" style="89" customWidth="1"/>
    <col min="2318" max="2318" width="2.28515625" style="89" customWidth="1"/>
    <col min="2319" max="2319" width="11.42578125" style="89"/>
    <col min="2320" max="2320" width="15.42578125" style="89" bestFit="1" customWidth="1"/>
    <col min="2321" max="2556" width="11.42578125" style="89"/>
    <col min="2557" max="2557" width="1.28515625" style="89" customWidth="1"/>
    <col min="2558" max="2558" width="2.140625" style="89" customWidth="1"/>
    <col min="2559" max="2559" width="18.85546875" style="89" customWidth="1"/>
    <col min="2560" max="2560" width="17.5703125" style="89" customWidth="1"/>
    <col min="2561" max="2561" width="15.28515625" style="89" bestFit="1" customWidth="1"/>
    <col min="2562" max="2562" width="13.42578125" style="89" customWidth="1"/>
    <col min="2563" max="2563" width="31.5703125" style="89" customWidth="1"/>
    <col min="2564" max="2564" width="11" style="89" customWidth="1"/>
    <col min="2565" max="2567" width="15.42578125" style="89" customWidth="1"/>
    <col min="2568" max="2568" width="13.140625" style="89" customWidth="1"/>
    <col min="2569" max="2569" width="12.5703125" style="89" customWidth="1"/>
    <col min="2570" max="2570" width="23" style="89" bestFit="1" customWidth="1"/>
    <col min="2571" max="2571" width="11.5703125" style="89" customWidth="1"/>
    <col min="2572" max="2572" width="20.140625" style="89" bestFit="1" customWidth="1"/>
    <col min="2573" max="2573" width="16.28515625" style="89" customWidth="1"/>
    <col min="2574" max="2574" width="2.28515625" style="89" customWidth="1"/>
    <col min="2575" max="2575" width="11.42578125" style="89"/>
    <col min="2576" max="2576" width="15.42578125" style="89" bestFit="1" customWidth="1"/>
    <col min="2577" max="2812" width="11.42578125" style="89"/>
    <col min="2813" max="2813" width="1.28515625" style="89" customWidth="1"/>
    <col min="2814" max="2814" width="2.140625" style="89" customWidth="1"/>
    <col min="2815" max="2815" width="18.85546875" style="89" customWidth="1"/>
    <col min="2816" max="2816" width="17.5703125" style="89" customWidth="1"/>
    <col min="2817" max="2817" width="15.28515625" style="89" bestFit="1" customWidth="1"/>
    <col min="2818" max="2818" width="13.42578125" style="89" customWidth="1"/>
    <col min="2819" max="2819" width="31.5703125" style="89" customWidth="1"/>
    <col min="2820" max="2820" width="11" style="89" customWidth="1"/>
    <col min="2821" max="2823" width="15.42578125" style="89" customWidth="1"/>
    <col min="2824" max="2824" width="13.140625" style="89" customWidth="1"/>
    <col min="2825" max="2825" width="12.5703125" style="89" customWidth="1"/>
    <col min="2826" max="2826" width="23" style="89" bestFit="1" customWidth="1"/>
    <col min="2827" max="2827" width="11.5703125" style="89" customWidth="1"/>
    <col min="2828" max="2828" width="20.140625" style="89" bestFit="1" customWidth="1"/>
    <col min="2829" max="2829" width="16.28515625" style="89" customWidth="1"/>
    <col min="2830" max="2830" width="2.28515625" style="89" customWidth="1"/>
    <col min="2831" max="2831" width="11.42578125" style="89"/>
    <col min="2832" max="2832" width="15.42578125" style="89" bestFit="1" customWidth="1"/>
    <col min="2833" max="3068" width="11.42578125" style="89"/>
    <col min="3069" max="3069" width="1.28515625" style="89" customWidth="1"/>
    <col min="3070" max="3070" width="2.140625" style="89" customWidth="1"/>
    <col min="3071" max="3071" width="18.85546875" style="89" customWidth="1"/>
    <col min="3072" max="3072" width="17.5703125" style="89" customWidth="1"/>
    <col min="3073" max="3073" width="15.28515625" style="89" bestFit="1" customWidth="1"/>
    <col min="3074" max="3074" width="13.42578125" style="89" customWidth="1"/>
    <col min="3075" max="3075" width="31.5703125" style="89" customWidth="1"/>
    <col min="3076" max="3076" width="11" style="89" customWidth="1"/>
    <col min="3077" max="3079" width="15.42578125" style="89" customWidth="1"/>
    <col min="3080" max="3080" width="13.140625" style="89" customWidth="1"/>
    <col min="3081" max="3081" width="12.5703125" style="89" customWidth="1"/>
    <col min="3082" max="3082" width="23" style="89" bestFit="1" customWidth="1"/>
    <col min="3083" max="3083" width="11.5703125" style="89" customWidth="1"/>
    <col min="3084" max="3084" width="20.140625" style="89" bestFit="1" customWidth="1"/>
    <col min="3085" max="3085" width="16.28515625" style="89" customWidth="1"/>
    <col min="3086" max="3086" width="2.28515625" style="89" customWidth="1"/>
    <col min="3087" max="3087" width="11.42578125" style="89"/>
    <col min="3088" max="3088" width="15.42578125" style="89" bestFit="1" customWidth="1"/>
    <col min="3089" max="3324" width="11.42578125" style="89"/>
    <col min="3325" max="3325" width="1.28515625" style="89" customWidth="1"/>
    <col min="3326" max="3326" width="2.140625" style="89" customWidth="1"/>
    <col min="3327" max="3327" width="18.85546875" style="89" customWidth="1"/>
    <col min="3328" max="3328" width="17.5703125" style="89" customWidth="1"/>
    <col min="3329" max="3329" width="15.28515625" style="89" bestFit="1" customWidth="1"/>
    <col min="3330" max="3330" width="13.42578125" style="89" customWidth="1"/>
    <col min="3331" max="3331" width="31.5703125" style="89" customWidth="1"/>
    <col min="3332" max="3332" width="11" style="89" customWidth="1"/>
    <col min="3333" max="3335" width="15.42578125" style="89" customWidth="1"/>
    <col min="3336" max="3336" width="13.140625" style="89" customWidth="1"/>
    <col min="3337" max="3337" width="12.5703125" style="89" customWidth="1"/>
    <col min="3338" max="3338" width="23" style="89" bestFit="1" customWidth="1"/>
    <col min="3339" max="3339" width="11.5703125" style="89" customWidth="1"/>
    <col min="3340" max="3340" width="20.140625" style="89" bestFit="1" customWidth="1"/>
    <col min="3341" max="3341" width="16.28515625" style="89" customWidth="1"/>
    <col min="3342" max="3342" width="2.28515625" style="89" customWidth="1"/>
    <col min="3343" max="3343" width="11.42578125" style="89"/>
    <col min="3344" max="3344" width="15.42578125" style="89" bestFit="1" customWidth="1"/>
    <col min="3345" max="3580" width="11.42578125" style="89"/>
    <col min="3581" max="3581" width="1.28515625" style="89" customWidth="1"/>
    <col min="3582" max="3582" width="2.140625" style="89" customWidth="1"/>
    <col min="3583" max="3583" width="18.85546875" style="89" customWidth="1"/>
    <col min="3584" max="3584" width="17.5703125" style="89" customWidth="1"/>
    <col min="3585" max="3585" width="15.28515625" style="89" bestFit="1" customWidth="1"/>
    <col min="3586" max="3586" width="13.42578125" style="89" customWidth="1"/>
    <col min="3587" max="3587" width="31.5703125" style="89" customWidth="1"/>
    <col min="3588" max="3588" width="11" style="89" customWidth="1"/>
    <col min="3589" max="3591" width="15.42578125" style="89" customWidth="1"/>
    <col min="3592" max="3592" width="13.140625" style="89" customWidth="1"/>
    <col min="3593" max="3593" width="12.5703125" style="89" customWidth="1"/>
    <col min="3594" max="3594" width="23" style="89" bestFit="1" customWidth="1"/>
    <col min="3595" max="3595" width="11.5703125" style="89" customWidth="1"/>
    <col min="3596" max="3596" width="20.140625" style="89" bestFit="1" customWidth="1"/>
    <col min="3597" max="3597" width="16.28515625" style="89" customWidth="1"/>
    <col min="3598" max="3598" width="2.28515625" style="89" customWidth="1"/>
    <col min="3599" max="3599" width="11.42578125" style="89"/>
    <col min="3600" max="3600" width="15.42578125" style="89" bestFit="1" customWidth="1"/>
    <col min="3601" max="3836" width="11.42578125" style="89"/>
    <col min="3837" max="3837" width="1.28515625" style="89" customWidth="1"/>
    <col min="3838" max="3838" width="2.140625" style="89" customWidth="1"/>
    <col min="3839" max="3839" width="18.85546875" style="89" customWidth="1"/>
    <col min="3840" max="3840" width="17.5703125" style="89" customWidth="1"/>
    <col min="3841" max="3841" width="15.28515625" style="89" bestFit="1" customWidth="1"/>
    <col min="3842" max="3842" width="13.42578125" style="89" customWidth="1"/>
    <col min="3843" max="3843" width="31.5703125" style="89" customWidth="1"/>
    <col min="3844" max="3844" width="11" style="89" customWidth="1"/>
    <col min="3845" max="3847" width="15.42578125" style="89" customWidth="1"/>
    <col min="3848" max="3848" width="13.140625" style="89" customWidth="1"/>
    <col min="3849" max="3849" width="12.5703125" style="89" customWidth="1"/>
    <col min="3850" max="3850" width="23" style="89" bestFit="1" customWidth="1"/>
    <col min="3851" max="3851" width="11.5703125" style="89" customWidth="1"/>
    <col min="3852" max="3852" width="20.140625" style="89" bestFit="1" customWidth="1"/>
    <col min="3853" max="3853" width="16.28515625" style="89" customWidth="1"/>
    <col min="3854" max="3854" width="2.28515625" style="89" customWidth="1"/>
    <col min="3855" max="3855" width="11.42578125" style="89"/>
    <col min="3856" max="3856" width="15.42578125" style="89" bestFit="1" customWidth="1"/>
    <col min="3857" max="4092" width="11.42578125" style="89"/>
    <col min="4093" max="4093" width="1.28515625" style="89" customWidth="1"/>
    <col min="4094" max="4094" width="2.140625" style="89" customWidth="1"/>
    <col min="4095" max="4095" width="18.85546875" style="89" customWidth="1"/>
    <col min="4096" max="4096" width="17.5703125" style="89" customWidth="1"/>
    <col min="4097" max="4097" width="15.28515625" style="89" bestFit="1" customWidth="1"/>
    <col min="4098" max="4098" width="13.42578125" style="89" customWidth="1"/>
    <col min="4099" max="4099" width="31.5703125" style="89" customWidth="1"/>
    <col min="4100" max="4100" width="11" style="89" customWidth="1"/>
    <col min="4101" max="4103" width="15.42578125" style="89" customWidth="1"/>
    <col min="4104" max="4104" width="13.140625" style="89" customWidth="1"/>
    <col min="4105" max="4105" width="12.5703125" style="89" customWidth="1"/>
    <col min="4106" max="4106" width="23" style="89" bestFit="1" customWidth="1"/>
    <col min="4107" max="4107" width="11.5703125" style="89" customWidth="1"/>
    <col min="4108" max="4108" width="20.140625" style="89" bestFit="1" customWidth="1"/>
    <col min="4109" max="4109" width="16.28515625" style="89" customWidth="1"/>
    <col min="4110" max="4110" width="2.28515625" style="89" customWidth="1"/>
    <col min="4111" max="4111" width="11.42578125" style="89"/>
    <col min="4112" max="4112" width="15.42578125" style="89" bestFit="1" customWidth="1"/>
    <col min="4113" max="4348" width="11.42578125" style="89"/>
    <col min="4349" max="4349" width="1.28515625" style="89" customWidth="1"/>
    <col min="4350" max="4350" width="2.140625" style="89" customWidth="1"/>
    <col min="4351" max="4351" width="18.85546875" style="89" customWidth="1"/>
    <col min="4352" max="4352" width="17.5703125" style="89" customWidth="1"/>
    <col min="4353" max="4353" width="15.28515625" style="89" bestFit="1" customWidth="1"/>
    <col min="4354" max="4354" width="13.42578125" style="89" customWidth="1"/>
    <col min="4355" max="4355" width="31.5703125" style="89" customWidth="1"/>
    <col min="4356" max="4356" width="11" style="89" customWidth="1"/>
    <col min="4357" max="4359" width="15.42578125" style="89" customWidth="1"/>
    <col min="4360" max="4360" width="13.140625" style="89" customWidth="1"/>
    <col min="4361" max="4361" width="12.5703125" style="89" customWidth="1"/>
    <col min="4362" max="4362" width="23" style="89" bestFit="1" customWidth="1"/>
    <col min="4363" max="4363" width="11.5703125" style="89" customWidth="1"/>
    <col min="4364" max="4364" width="20.140625" style="89" bestFit="1" customWidth="1"/>
    <col min="4365" max="4365" width="16.28515625" style="89" customWidth="1"/>
    <col min="4366" max="4366" width="2.28515625" style="89" customWidth="1"/>
    <col min="4367" max="4367" width="11.42578125" style="89"/>
    <col min="4368" max="4368" width="15.42578125" style="89" bestFit="1" customWidth="1"/>
    <col min="4369" max="4604" width="11.42578125" style="89"/>
    <col min="4605" max="4605" width="1.28515625" style="89" customWidth="1"/>
    <col min="4606" max="4606" width="2.140625" style="89" customWidth="1"/>
    <col min="4607" max="4607" width="18.85546875" style="89" customWidth="1"/>
    <col min="4608" max="4608" width="17.5703125" style="89" customWidth="1"/>
    <col min="4609" max="4609" width="15.28515625" style="89" bestFit="1" customWidth="1"/>
    <col min="4610" max="4610" width="13.42578125" style="89" customWidth="1"/>
    <col min="4611" max="4611" width="31.5703125" style="89" customWidth="1"/>
    <col min="4612" max="4612" width="11" style="89" customWidth="1"/>
    <col min="4613" max="4615" width="15.42578125" style="89" customWidth="1"/>
    <col min="4616" max="4616" width="13.140625" style="89" customWidth="1"/>
    <col min="4617" max="4617" width="12.5703125" style="89" customWidth="1"/>
    <col min="4618" max="4618" width="23" style="89" bestFit="1" customWidth="1"/>
    <col min="4619" max="4619" width="11.5703125" style="89" customWidth="1"/>
    <col min="4620" max="4620" width="20.140625" style="89" bestFit="1" customWidth="1"/>
    <col min="4621" max="4621" width="16.28515625" style="89" customWidth="1"/>
    <col min="4622" max="4622" width="2.28515625" style="89" customWidth="1"/>
    <col min="4623" max="4623" width="11.42578125" style="89"/>
    <col min="4624" max="4624" width="15.42578125" style="89" bestFit="1" customWidth="1"/>
    <col min="4625" max="4860" width="11.42578125" style="89"/>
    <col min="4861" max="4861" width="1.28515625" style="89" customWidth="1"/>
    <col min="4862" max="4862" width="2.140625" style="89" customWidth="1"/>
    <col min="4863" max="4863" width="18.85546875" style="89" customWidth="1"/>
    <col min="4864" max="4864" width="17.5703125" style="89" customWidth="1"/>
    <col min="4865" max="4865" width="15.28515625" style="89" bestFit="1" customWidth="1"/>
    <col min="4866" max="4866" width="13.42578125" style="89" customWidth="1"/>
    <col min="4867" max="4867" width="31.5703125" style="89" customWidth="1"/>
    <col min="4868" max="4868" width="11" style="89" customWidth="1"/>
    <col min="4869" max="4871" width="15.42578125" style="89" customWidth="1"/>
    <col min="4872" max="4872" width="13.140625" style="89" customWidth="1"/>
    <col min="4873" max="4873" width="12.5703125" style="89" customWidth="1"/>
    <col min="4874" max="4874" width="23" style="89" bestFit="1" customWidth="1"/>
    <col min="4875" max="4875" width="11.5703125" style="89" customWidth="1"/>
    <col min="4876" max="4876" width="20.140625" style="89" bestFit="1" customWidth="1"/>
    <col min="4877" max="4877" width="16.28515625" style="89" customWidth="1"/>
    <col min="4878" max="4878" width="2.28515625" style="89" customWidth="1"/>
    <col min="4879" max="4879" width="11.42578125" style="89"/>
    <col min="4880" max="4880" width="15.42578125" style="89" bestFit="1" customWidth="1"/>
    <col min="4881" max="5116" width="11.42578125" style="89"/>
    <col min="5117" max="5117" width="1.28515625" style="89" customWidth="1"/>
    <col min="5118" max="5118" width="2.140625" style="89" customWidth="1"/>
    <col min="5119" max="5119" width="18.85546875" style="89" customWidth="1"/>
    <col min="5120" max="5120" width="17.5703125" style="89" customWidth="1"/>
    <col min="5121" max="5121" width="15.28515625" style="89" bestFit="1" customWidth="1"/>
    <col min="5122" max="5122" width="13.42578125" style="89" customWidth="1"/>
    <col min="5123" max="5123" width="31.5703125" style="89" customWidth="1"/>
    <col min="5124" max="5124" width="11" style="89" customWidth="1"/>
    <col min="5125" max="5127" width="15.42578125" style="89" customWidth="1"/>
    <col min="5128" max="5128" width="13.140625" style="89" customWidth="1"/>
    <col min="5129" max="5129" width="12.5703125" style="89" customWidth="1"/>
    <col min="5130" max="5130" width="23" style="89" bestFit="1" customWidth="1"/>
    <col min="5131" max="5131" width="11.5703125" style="89" customWidth="1"/>
    <col min="5132" max="5132" width="20.140625" style="89" bestFit="1" customWidth="1"/>
    <col min="5133" max="5133" width="16.28515625" style="89" customWidth="1"/>
    <col min="5134" max="5134" width="2.28515625" style="89" customWidth="1"/>
    <col min="5135" max="5135" width="11.42578125" style="89"/>
    <col min="5136" max="5136" width="15.42578125" style="89" bestFit="1" customWidth="1"/>
    <col min="5137" max="5372" width="11.42578125" style="89"/>
    <col min="5373" max="5373" width="1.28515625" style="89" customWidth="1"/>
    <col min="5374" max="5374" width="2.140625" style="89" customWidth="1"/>
    <col min="5375" max="5375" width="18.85546875" style="89" customWidth="1"/>
    <col min="5376" max="5376" width="17.5703125" style="89" customWidth="1"/>
    <col min="5377" max="5377" width="15.28515625" style="89" bestFit="1" customWidth="1"/>
    <col min="5378" max="5378" width="13.42578125" style="89" customWidth="1"/>
    <col min="5379" max="5379" width="31.5703125" style="89" customWidth="1"/>
    <col min="5380" max="5380" width="11" style="89" customWidth="1"/>
    <col min="5381" max="5383" width="15.42578125" style="89" customWidth="1"/>
    <col min="5384" max="5384" width="13.140625" style="89" customWidth="1"/>
    <col min="5385" max="5385" width="12.5703125" style="89" customWidth="1"/>
    <col min="5386" max="5386" width="23" style="89" bestFit="1" customWidth="1"/>
    <col min="5387" max="5387" width="11.5703125" style="89" customWidth="1"/>
    <col min="5388" max="5388" width="20.140625" style="89" bestFit="1" customWidth="1"/>
    <col min="5389" max="5389" width="16.28515625" style="89" customWidth="1"/>
    <col min="5390" max="5390" width="2.28515625" style="89" customWidth="1"/>
    <col min="5391" max="5391" width="11.42578125" style="89"/>
    <col min="5392" max="5392" width="15.42578125" style="89" bestFit="1" customWidth="1"/>
    <col min="5393" max="5628" width="11.42578125" style="89"/>
    <col min="5629" max="5629" width="1.28515625" style="89" customWidth="1"/>
    <col min="5630" max="5630" width="2.140625" style="89" customWidth="1"/>
    <col min="5631" max="5631" width="18.85546875" style="89" customWidth="1"/>
    <col min="5632" max="5632" width="17.5703125" style="89" customWidth="1"/>
    <col min="5633" max="5633" width="15.28515625" style="89" bestFit="1" customWidth="1"/>
    <col min="5634" max="5634" width="13.42578125" style="89" customWidth="1"/>
    <col min="5635" max="5635" width="31.5703125" style="89" customWidth="1"/>
    <col min="5636" max="5636" width="11" style="89" customWidth="1"/>
    <col min="5637" max="5639" width="15.42578125" style="89" customWidth="1"/>
    <col min="5640" max="5640" width="13.140625" style="89" customWidth="1"/>
    <col min="5641" max="5641" width="12.5703125" style="89" customWidth="1"/>
    <col min="5642" max="5642" width="23" style="89" bestFit="1" customWidth="1"/>
    <col min="5643" max="5643" width="11.5703125" style="89" customWidth="1"/>
    <col min="5644" max="5644" width="20.140625" style="89" bestFit="1" customWidth="1"/>
    <col min="5645" max="5645" width="16.28515625" style="89" customWidth="1"/>
    <col min="5646" max="5646" width="2.28515625" style="89" customWidth="1"/>
    <col min="5647" max="5647" width="11.42578125" style="89"/>
    <col min="5648" max="5648" width="15.42578125" style="89" bestFit="1" customWidth="1"/>
    <col min="5649" max="5884" width="11.42578125" style="89"/>
    <col min="5885" max="5885" width="1.28515625" style="89" customWidth="1"/>
    <col min="5886" max="5886" width="2.140625" style="89" customWidth="1"/>
    <col min="5887" max="5887" width="18.85546875" style="89" customWidth="1"/>
    <col min="5888" max="5888" width="17.5703125" style="89" customWidth="1"/>
    <col min="5889" max="5889" width="15.28515625" style="89" bestFit="1" customWidth="1"/>
    <col min="5890" max="5890" width="13.42578125" style="89" customWidth="1"/>
    <col min="5891" max="5891" width="31.5703125" style="89" customWidth="1"/>
    <col min="5892" max="5892" width="11" style="89" customWidth="1"/>
    <col min="5893" max="5895" width="15.42578125" style="89" customWidth="1"/>
    <col min="5896" max="5896" width="13.140625" style="89" customWidth="1"/>
    <col min="5897" max="5897" width="12.5703125" style="89" customWidth="1"/>
    <col min="5898" max="5898" width="23" style="89" bestFit="1" customWidth="1"/>
    <col min="5899" max="5899" width="11.5703125" style="89" customWidth="1"/>
    <col min="5900" max="5900" width="20.140625" style="89" bestFit="1" customWidth="1"/>
    <col min="5901" max="5901" width="16.28515625" style="89" customWidth="1"/>
    <col min="5902" max="5902" width="2.28515625" style="89" customWidth="1"/>
    <col min="5903" max="5903" width="11.42578125" style="89"/>
    <col min="5904" max="5904" width="15.42578125" style="89" bestFit="1" customWidth="1"/>
    <col min="5905" max="6140" width="11.42578125" style="89"/>
    <col min="6141" max="6141" width="1.28515625" style="89" customWidth="1"/>
    <col min="6142" max="6142" width="2.140625" style="89" customWidth="1"/>
    <col min="6143" max="6143" width="18.85546875" style="89" customWidth="1"/>
    <col min="6144" max="6144" width="17.5703125" style="89" customWidth="1"/>
    <col min="6145" max="6145" width="15.28515625" style="89" bestFit="1" customWidth="1"/>
    <col min="6146" max="6146" width="13.42578125" style="89" customWidth="1"/>
    <col min="6147" max="6147" width="31.5703125" style="89" customWidth="1"/>
    <col min="6148" max="6148" width="11" style="89" customWidth="1"/>
    <col min="6149" max="6151" width="15.42578125" style="89" customWidth="1"/>
    <col min="6152" max="6152" width="13.140625" style="89" customWidth="1"/>
    <col min="6153" max="6153" width="12.5703125" style="89" customWidth="1"/>
    <col min="6154" max="6154" width="23" style="89" bestFit="1" customWidth="1"/>
    <col min="6155" max="6155" width="11.5703125" style="89" customWidth="1"/>
    <col min="6156" max="6156" width="20.140625" style="89" bestFit="1" customWidth="1"/>
    <col min="6157" max="6157" width="16.28515625" style="89" customWidth="1"/>
    <col min="6158" max="6158" width="2.28515625" style="89" customWidth="1"/>
    <col min="6159" max="6159" width="11.42578125" style="89"/>
    <col min="6160" max="6160" width="15.42578125" style="89" bestFit="1" customWidth="1"/>
    <col min="6161" max="6396" width="11.42578125" style="89"/>
    <col min="6397" max="6397" width="1.28515625" style="89" customWidth="1"/>
    <col min="6398" max="6398" width="2.140625" style="89" customWidth="1"/>
    <col min="6399" max="6399" width="18.85546875" style="89" customWidth="1"/>
    <col min="6400" max="6400" width="17.5703125" style="89" customWidth="1"/>
    <col min="6401" max="6401" width="15.28515625" style="89" bestFit="1" customWidth="1"/>
    <col min="6402" max="6402" width="13.42578125" style="89" customWidth="1"/>
    <col min="6403" max="6403" width="31.5703125" style="89" customWidth="1"/>
    <col min="6404" max="6404" width="11" style="89" customWidth="1"/>
    <col min="6405" max="6407" width="15.42578125" style="89" customWidth="1"/>
    <col min="6408" max="6408" width="13.140625" style="89" customWidth="1"/>
    <col min="6409" max="6409" width="12.5703125" style="89" customWidth="1"/>
    <col min="6410" max="6410" width="23" style="89" bestFit="1" customWidth="1"/>
    <col min="6411" max="6411" width="11.5703125" style="89" customWidth="1"/>
    <col min="6412" max="6412" width="20.140625" style="89" bestFit="1" customWidth="1"/>
    <col min="6413" max="6413" width="16.28515625" style="89" customWidth="1"/>
    <col min="6414" max="6414" width="2.28515625" style="89" customWidth="1"/>
    <col min="6415" max="6415" width="11.42578125" style="89"/>
    <col min="6416" max="6416" width="15.42578125" style="89" bestFit="1" customWidth="1"/>
    <col min="6417" max="6652" width="11.42578125" style="89"/>
    <col min="6653" max="6653" width="1.28515625" style="89" customWidth="1"/>
    <col min="6654" max="6654" width="2.140625" style="89" customWidth="1"/>
    <col min="6655" max="6655" width="18.85546875" style="89" customWidth="1"/>
    <col min="6656" max="6656" width="17.5703125" style="89" customWidth="1"/>
    <col min="6657" max="6657" width="15.28515625" style="89" bestFit="1" customWidth="1"/>
    <col min="6658" max="6658" width="13.42578125" style="89" customWidth="1"/>
    <col min="6659" max="6659" width="31.5703125" style="89" customWidth="1"/>
    <col min="6660" max="6660" width="11" style="89" customWidth="1"/>
    <col min="6661" max="6663" width="15.42578125" style="89" customWidth="1"/>
    <col min="6664" max="6664" width="13.140625" style="89" customWidth="1"/>
    <col min="6665" max="6665" width="12.5703125" style="89" customWidth="1"/>
    <col min="6666" max="6666" width="23" style="89" bestFit="1" customWidth="1"/>
    <col min="6667" max="6667" width="11.5703125" style="89" customWidth="1"/>
    <col min="6668" max="6668" width="20.140625" style="89" bestFit="1" customWidth="1"/>
    <col min="6669" max="6669" width="16.28515625" style="89" customWidth="1"/>
    <col min="6670" max="6670" width="2.28515625" style="89" customWidth="1"/>
    <col min="6671" max="6671" width="11.42578125" style="89"/>
    <col min="6672" max="6672" width="15.42578125" style="89" bestFit="1" customWidth="1"/>
    <col min="6673" max="6908" width="11.42578125" style="89"/>
    <col min="6909" max="6909" width="1.28515625" style="89" customWidth="1"/>
    <col min="6910" max="6910" width="2.140625" style="89" customWidth="1"/>
    <col min="6911" max="6911" width="18.85546875" style="89" customWidth="1"/>
    <col min="6912" max="6912" width="17.5703125" style="89" customWidth="1"/>
    <col min="6913" max="6913" width="15.28515625" style="89" bestFit="1" customWidth="1"/>
    <col min="6914" max="6914" width="13.42578125" style="89" customWidth="1"/>
    <col min="6915" max="6915" width="31.5703125" style="89" customWidth="1"/>
    <col min="6916" max="6916" width="11" style="89" customWidth="1"/>
    <col min="6917" max="6919" width="15.42578125" style="89" customWidth="1"/>
    <col min="6920" max="6920" width="13.140625" style="89" customWidth="1"/>
    <col min="6921" max="6921" width="12.5703125" style="89" customWidth="1"/>
    <col min="6922" max="6922" width="23" style="89" bestFit="1" customWidth="1"/>
    <col min="6923" max="6923" width="11.5703125" style="89" customWidth="1"/>
    <col min="6924" max="6924" width="20.140625" style="89" bestFit="1" customWidth="1"/>
    <col min="6925" max="6925" width="16.28515625" style="89" customWidth="1"/>
    <col min="6926" max="6926" width="2.28515625" style="89" customWidth="1"/>
    <col min="6927" max="6927" width="11.42578125" style="89"/>
    <col min="6928" max="6928" width="15.42578125" style="89" bestFit="1" customWidth="1"/>
    <col min="6929" max="7164" width="11.42578125" style="89"/>
    <col min="7165" max="7165" width="1.28515625" style="89" customWidth="1"/>
    <col min="7166" max="7166" width="2.140625" style="89" customWidth="1"/>
    <col min="7167" max="7167" width="18.85546875" style="89" customWidth="1"/>
    <col min="7168" max="7168" width="17.5703125" style="89" customWidth="1"/>
    <col min="7169" max="7169" width="15.28515625" style="89" bestFit="1" customWidth="1"/>
    <col min="7170" max="7170" width="13.42578125" style="89" customWidth="1"/>
    <col min="7171" max="7171" width="31.5703125" style="89" customWidth="1"/>
    <col min="7172" max="7172" width="11" style="89" customWidth="1"/>
    <col min="7173" max="7175" width="15.42578125" style="89" customWidth="1"/>
    <col min="7176" max="7176" width="13.140625" style="89" customWidth="1"/>
    <col min="7177" max="7177" width="12.5703125" style="89" customWidth="1"/>
    <col min="7178" max="7178" width="23" style="89" bestFit="1" customWidth="1"/>
    <col min="7179" max="7179" width="11.5703125" style="89" customWidth="1"/>
    <col min="7180" max="7180" width="20.140625" style="89" bestFit="1" customWidth="1"/>
    <col min="7181" max="7181" width="16.28515625" style="89" customWidth="1"/>
    <col min="7182" max="7182" width="2.28515625" style="89" customWidth="1"/>
    <col min="7183" max="7183" width="11.42578125" style="89"/>
    <col min="7184" max="7184" width="15.42578125" style="89" bestFit="1" customWidth="1"/>
    <col min="7185" max="7420" width="11.42578125" style="89"/>
    <col min="7421" max="7421" width="1.28515625" style="89" customWidth="1"/>
    <col min="7422" max="7422" width="2.140625" style="89" customWidth="1"/>
    <col min="7423" max="7423" width="18.85546875" style="89" customWidth="1"/>
    <col min="7424" max="7424" width="17.5703125" style="89" customWidth="1"/>
    <col min="7425" max="7425" width="15.28515625" style="89" bestFit="1" customWidth="1"/>
    <col min="7426" max="7426" width="13.42578125" style="89" customWidth="1"/>
    <col min="7427" max="7427" width="31.5703125" style="89" customWidth="1"/>
    <col min="7428" max="7428" width="11" style="89" customWidth="1"/>
    <col min="7429" max="7431" width="15.42578125" style="89" customWidth="1"/>
    <col min="7432" max="7432" width="13.140625" style="89" customWidth="1"/>
    <col min="7433" max="7433" width="12.5703125" style="89" customWidth="1"/>
    <col min="7434" max="7434" width="23" style="89" bestFit="1" customWidth="1"/>
    <col min="7435" max="7435" width="11.5703125" style="89" customWidth="1"/>
    <col min="7436" max="7436" width="20.140625" style="89" bestFit="1" customWidth="1"/>
    <col min="7437" max="7437" width="16.28515625" style="89" customWidth="1"/>
    <col min="7438" max="7438" width="2.28515625" style="89" customWidth="1"/>
    <col min="7439" max="7439" width="11.42578125" style="89"/>
    <col min="7440" max="7440" width="15.42578125" style="89" bestFit="1" customWidth="1"/>
    <col min="7441" max="7676" width="11.42578125" style="89"/>
    <col min="7677" max="7677" width="1.28515625" style="89" customWidth="1"/>
    <col min="7678" max="7678" width="2.140625" style="89" customWidth="1"/>
    <col min="7679" max="7679" width="18.85546875" style="89" customWidth="1"/>
    <col min="7680" max="7680" width="17.5703125" style="89" customWidth="1"/>
    <col min="7681" max="7681" width="15.28515625" style="89" bestFit="1" customWidth="1"/>
    <col min="7682" max="7682" width="13.42578125" style="89" customWidth="1"/>
    <col min="7683" max="7683" width="31.5703125" style="89" customWidth="1"/>
    <col min="7684" max="7684" width="11" style="89" customWidth="1"/>
    <col min="7685" max="7687" width="15.42578125" style="89" customWidth="1"/>
    <col min="7688" max="7688" width="13.140625" style="89" customWidth="1"/>
    <col min="7689" max="7689" width="12.5703125" style="89" customWidth="1"/>
    <col min="7690" max="7690" width="23" style="89" bestFit="1" customWidth="1"/>
    <col min="7691" max="7691" width="11.5703125" style="89" customWidth="1"/>
    <col min="7692" max="7692" width="20.140625" style="89" bestFit="1" customWidth="1"/>
    <col min="7693" max="7693" width="16.28515625" style="89" customWidth="1"/>
    <col min="7694" max="7694" width="2.28515625" style="89" customWidth="1"/>
    <col min="7695" max="7695" width="11.42578125" style="89"/>
    <col min="7696" max="7696" width="15.42578125" style="89" bestFit="1" customWidth="1"/>
    <col min="7697" max="7932" width="11.42578125" style="89"/>
    <col min="7933" max="7933" width="1.28515625" style="89" customWidth="1"/>
    <col min="7934" max="7934" width="2.140625" style="89" customWidth="1"/>
    <col min="7935" max="7935" width="18.85546875" style="89" customWidth="1"/>
    <col min="7936" max="7936" width="17.5703125" style="89" customWidth="1"/>
    <col min="7937" max="7937" width="15.28515625" style="89" bestFit="1" customWidth="1"/>
    <col min="7938" max="7938" width="13.42578125" style="89" customWidth="1"/>
    <col min="7939" max="7939" width="31.5703125" style="89" customWidth="1"/>
    <col min="7940" max="7940" width="11" style="89" customWidth="1"/>
    <col min="7941" max="7943" width="15.42578125" style="89" customWidth="1"/>
    <col min="7944" max="7944" width="13.140625" style="89" customWidth="1"/>
    <col min="7945" max="7945" width="12.5703125" style="89" customWidth="1"/>
    <col min="7946" max="7946" width="23" style="89" bestFit="1" customWidth="1"/>
    <col min="7947" max="7947" width="11.5703125" style="89" customWidth="1"/>
    <col min="7948" max="7948" width="20.140625" style="89" bestFit="1" customWidth="1"/>
    <col min="7949" max="7949" width="16.28515625" style="89" customWidth="1"/>
    <col min="7950" max="7950" width="2.28515625" style="89" customWidth="1"/>
    <col min="7951" max="7951" width="11.42578125" style="89"/>
    <col min="7952" max="7952" width="15.42578125" style="89" bestFit="1" customWidth="1"/>
    <col min="7953" max="8188" width="11.42578125" style="89"/>
    <col min="8189" max="8189" width="1.28515625" style="89" customWidth="1"/>
    <col min="8190" max="8190" width="2.140625" style="89" customWidth="1"/>
    <col min="8191" max="8191" width="18.85546875" style="89" customWidth="1"/>
    <col min="8192" max="8192" width="17.5703125" style="89" customWidth="1"/>
    <col min="8193" max="8193" width="15.28515625" style="89" bestFit="1" customWidth="1"/>
    <col min="8194" max="8194" width="13.42578125" style="89" customWidth="1"/>
    <col min="8195" max="8195" width="31.5703125" style="89" customWidth="1"/>
    <col min="8196" max="8196" width="11" style="89" customWidth="1"/>
    <col min="8197" max="8199" width="15.42578125" style="89" customWidth="1"/>
    <col min="8200" max="8200" width="13.140625" style="89" customWidth="1"/>
    <col min="8201" max="8201" width="12.5703125" style="89" customWidth="1"/>
    <col min="8202" max="8202" width="23" style="89" bestFit="1" customWidth="1"/>
    <col min="8203" max="8203" width="11.5703125" style="89" customWidth="1"/>
    <col min="8204" max="8204" width="20.140625" style="89" bestFit="1" customWidth="1"/>
    <col min="8205" max="8205" width="16.28515625" style="89" customWidth="1"/>
    <col min="8206" max="8206" width="2.28515625" style="89" customWidth="1"/>
    <col min="8207" max="8207" width="11.42578125" style="89"/>
    <col min="8208" max="8208" width="15.42578125" style="89" bestFit="1" customWidth="1"/>
    <col min="8209" max="8444" width="11.42578125" style="89"/>
    <col min="8445" max="8445" width="1.28515625" style="89" customWidth="1"/>
    <col min="8446" max="8446" width="2.140625" style="89" customWidth="1"/>
    <col min="8447" max="8447" width="18.85546875" style="89" customWidth="1"/>
    <col min="8448" max="8448" width="17.5703125" style="89" customWidth="1"/>
    <col min="8449" max="8449" width="15.28515625" style="89" bestFit="1" customWidth="1"/>
    <col min="8450" max="8450" width="13.42578125" style="89" customWidth="1"/>
    <col min="8451" max="8451" width="31.5703125" style="89" customWidth="1"/>
    <col min="8452" max="8452" width="11" style="89" customWidth="1"/>
    <col min="8453" max="8455" width="15.42578125" style="89" customWidth="1"/>
    <col min="8456" max="8456" width="13.140625" style="89" customWidth="1"/>
    <col min="8457" max="8457" width="12.5703125" style="89" customWidth="1"/>
    <col min="8458" max="8458" width="23" style="89" bestFit="1" customWidth="1"/>
    <col min="8459" max="8459" width="11.5703125" style="89" customWidth="1"/>
    <col min="8460" max="8460" width="20.140625" style="89" bestFit="1" customWidth="1"/>
    <col min="8461" max="8461" width="16.28515625" style="89" customWidth="1"/>
    <col min="8462" max="8462" width="2.28515625" style="89" customWidth="1"/>
    <col min="8463" max="8463" width="11.42578125" style="89"/>
    <col min="8464" max="8464" width="15.42578125" style="89" bestFit="1" customWidth="1"/>
    <col min="8465" max="8700" width="11.42578125" style="89"/>
    <col min="8701" max="8701" width="1.28515625" style="89" customWidth="1"/>
    <col min="8702" max="8702" width="2.140625" style="89" customWidth="1"/>
    <col min="8703" max="8703" width="18.85546875" style="89" customWidth="1"/>
    <col min="8704" max="8704" width="17.5703125" style="89" customWidth="1"/>
    <col min="8705" max="8705" width="15.28515625" style="89" bestFit="1" customWidth="1"/>
    <col min="8706" max="8706" width="13.42578125" style="89" customWidth="1"/>
    <col min="8707" max="8707" width="31.5703125" style="89" customWidth="1"/>
    <col min="8708" max="8708" width="11" style="89" customWidth="1"/>
    <col min="8709" max="8711" width="15.42578125" style="89" customWidth="1"/>
    <col min="8712" max="8712" width="13.140625" style="89" customWidth="1"/>
    <col min="8713" max="8713" width="12.5703125" style="89" customWidth="1"/>
    <col min="8714" max="8714" width="23" style="89" bestFit="1" customWidth="1"/>
    <col min="8715" max="8715" width="11.5703125" style="89" customWidth="1"/>
    <col min="8716" max="8716" width="20.140625" style="89" bestFit="1" customWidth="1"/>
    <col min="8717" max="8717" width="16.28515625" style="89" customWidth="1"/>
    <col min="8718" max="8718" width="2.28515625" style="89" customWidth="1"/>
    <col min="8719" max="8719" width="11.42578125" style="89"/>
    <col min="8720" max="8720" width="15.42578125" style="89" bestFit="1" customWidth="1"/>
    <col min="8721" max="8956" width="11.42578125" style="89"/>
    <col min="8957" max="8957" width="1.28515625" style="89" customWidth="1"/>
    <col min="8958" max="8958" width="2.140625" style="89" customWidth="1"/>
    <col min="8959" max="8959" width="18.85546875" style="89" customWidth="1"/>
    <col min="8960" max="8960" width="17.5703125" style="89" customWidth="1"/>
    <col min="8961" max="8961" width="15.28515625" style="89" bestFit="1" customWidth="1"/>
    <col min="8962" max="8962" width="13.42578125" style="89" customWidth="1"/>
    <col min="8963" max="8963" width="31.5703125" style="89" customWidth="1"/>
    <col min="8964" max="8964" width="11" style="89" customWidth="1"/>
    <col min="8965" max="8967" width="15.42578125" style="89" customWidth="1"/>
    <col min="8968" max="8968" width="13.140625" style="89" customWidth="1"/>
    <col min="8969" max="8969" width="12.5703125" style="89" customWidth="1"/>
    <col min="8970" max="8970" width="23" style="89" bestFit="1" customWidth="1"/>
    <col min="8971" max="8971" width="11.5703125" style="89" customWidth="1"/>
    <col min="8972" max="8972" width="20.140625" style="89" bestFit="1" customWidth="1"/>
    <col min="8973" max="8973" width="16.28515625" style="89" customWidth="1"/>
    <col min="8974" max="8974" width="2.28515625" style="89" customWidth="1"/>
    <col min="8975" max="8975" width="11.42578125" style="89"/>
    <col min="8976" max="8976" width="15.42578125" style="89" bestFit="1" customWidth="1"/>
    <col min="8977" max="9212" width="11.42578125" style="89"/>
    <col min="9213" max="9213" width="1.28515625" style="89" customWidth="1"/>
    <col min="9214" max="9214" width="2.140625" style="89" customWidth="1"/>
    <col min="9215" max="9215" width="18.85546875" style="89" customWidth="1"/>
    <col min="9216" max="9216" width="17.5703125" style="89" customWidth="1"/>
    <col min="9217" max="9217" width="15.28515625" style="89" bestFit="1" customWidth="1"/>
    <col min="9218" max="9218" width="13.42578125" style="89" customWidth="1"/>
    <col min="9219" max="9219" width="31.5703125" style="89" customWidth="1"/>
    <col min="9220" max="9220" width="11" style="89" customWidth="1"/>
    <col min="9221" max="9223" width="15.42578125" style="89" customWidth="1"/>
    <col min="9224" max="9224" width="13.140625" style="89" customWidth="1"/>
    <col min="9225" max="9225" width="12.5703125" style="89" customWidth="1"/>
    <col min="9226" max="9226" width="23" style="89" bestFit="1" customWidth="1"/>
    <col min="9227" max="9227" width="11.5703125" style="89" customWidth="1"/>
    <col min="9228" max="9228" width="20.140625" style="89" bestFit="1" customWidth="1"/>
    <col min="9229" max="9229" width="16.28515625" style="89" customWidth="1"/>
    <col min="9230" max="9230" width="2.28515625" style="89" customWidth="1"/>
    <col min="9231" max="9231" width="11.42578125" style="89"/>
    <col min="9232" max="9232" width="15.42578125" style="89" bestFit="1" customWidth="1"/>
    <col min="9233" max="9468" width="11.42578125" style="89"/>
    <col min="9469" max="9469" width="1.28515625" style="89" customWidth="1"/>
    <col min="9470" max="9470" width="2.140625" style="89" customWidth="1"/>
    <col min="9471" max="9471" width="18.85546875" style="89" customWidth="1"/>
    <col min="9472" max="9472" width="17.5703125" style="89" customWidth="1"/>
    <col min="9473" max="9473" width="15.28515625" style="89" bestFit="1" customWidth="1"/>
    <col min="9474" max="9474" width="13.42578125" style="89" customWidth="1"/>
    <col min="9475" max="9475" width="31.5703125" style="89" customWidth="1"/>
    <col min="9476" max="9476" width="11" style="89" customWidth="1"/>
    <col min="9477" max="9479" width="15.42578125" style="89" customWidth="1"/>
    <col min="9480" max="9480" width="13.140625" style="89" customWidth="1"/>
    <col min="9481" max="9481" width="12.5703125" style="89" customWidth="1"/>
    <col min="9482" max="9482" width="23" style="89" bestFit="1" customWidth="1"/>
    <col min="9483" max="9483" width="11.5703125" style="89" customWidth="1"/>
    <col min="9484" max="9484" width="20.140625" style="89" bestFit="1" customWidth="1"/>
    <col min="9485" max="9485" width="16.28515625" style="89" customWidth="1"/>
    <col min="9486" max="9486" width="2.28515625" style="89" customWidth="1"/>
    <col min="9487" max="9487" width="11.42578125" style="89"/>
    <col min="9488" max="9488" width="15.42578125" style="89" bestFit="1" customWidth="1"/>
    <col min="9489" max="9724" width="11.42578125" style="89"/>
    <col min="9725" max="9725" width="1.28515625" style="89" customWidth="1"/>
    <col min="9726" max="9726" width="2.140625" style="89" customWidth="1"/>
    <col min="9727" max="9727" width="18.85546875" style="89" customWidth="1"/>
    <col min="9728" max="9728" width="17.5703125" style="89" customWidth="1"/>
    <col min="9729" max="9729" width="15.28515625" style="89" bestFit="1" customWidth="1"/>
    <col min="9730" max="9730" width="13.42578125" style="89" customWidth="1"/>
    <col min="9731" max="9731" width="31.5703125" style="89" customWidth="1"/>
    <col min="9732" max="9732" width="11" style="89" customWidth="1"/>
    <col min="9733" max="9735" width="15.42578125" style="89" customWidth="1"/>
    <col min="9736" max="9736" width="13.140625" style="89" customWidth="1"/>
    <col min="9737" max="9737" width="12.5703125" style="89" customWidth="1"/>
    <col min="9738" max="9738" width="23" style="89" bestFit="1" customWidth="1"/>
    <col min="9739" max="9739" width="11.5703125" style="89" customWidth="1"/>
    <col min="9740" max="9740" width="20.140625" style="89" bestFit="1" customWidth="1"/>
    <col min="9741" max="9741" width="16.28515625" style="89" customWidth="1"/>
    <col min="9742" max="9742" width="2.28515625" style="89" customWidth="1"/>
    <col min="9743" max="9743" width="11.42578125" style="89"/>
    <col min="9744" max="9744" width="15.42578125" style="89" bestFit="1" customWidth="1"/>
    <col min="9745" max="9980" width="11.42578125" style="89"/>
    <col min="9981" max="9981" width="1.28515625" style="89" customWidth="1"/>
    <col min="9982" max="9982" width="2.140625" style="89" customWidth="1"/>
    <col min="9983" max="9983" width="18.85546875" style="89" customWidth="1"/>
    <col min="9984" max="9984" width="17.5703125" style="89" customWidth="1"/>
    <col min="9985" max="9985" width="15.28515625" style="89" bestFit="1" customWidth="1"/>
    <col min="9986" max="9986" width="13.42578125" style="89" customWidth="1"/>
    <col min="9987" max="9987" width="31.5703125" style="89" customWidth="1"/>
    <col min="9988" max="9988" width="11" style="89" customWidth="1"/>
    <col min="9989" max="9991" width="15.42578125" style="89" customWidth="1"/>
    <col min="9992" max="9992" width="13.140625" style="89" customWidth="1"/>
    <col min="9993" max="9993" width="12.5703125" style="89" customWidth="1"/>
    <col min="9994" max="9994" width="23" style="89" bestFit="1" customWidth="1"/>
    <col min="9995" max="9995" width="11.5703125" style="89" customWidth="1"/>
    <col min="9996" max="9996" width="20.140625" style="89" bestFit="1" customWidth="1"/>
    <col min="9997" max="9997" width="16.28515625" style="89" customWidth="1"/>
    <col min="9998" max="9998" width="2.28515625" style="89" customWidth="1"/>
    <col min="9999" max="9999" width="11.42578125" style="89"/>
    <col min="10000" max="10000" width="15.42578125" style="89" bestFit="1" customWidth="1"/>
    <col min="10001" max="10236" width="11.42578125" style="89"/>
    <col min="10237" max="10237" width="1.28515625" style="89" customWidth="1"/>
    <col min="10238" max="10238" width="2.140625" style="89" customWidth="1"/>
    <col min="10239" max="10239" width="18.85546875" style="89" customWidth="1"/>
    <col min="10240" max="10240" width="17.5703125" style="89" customWidth="1"/>
    <col min="10241" max="10241" width="15.28515625" style="89" bestFit="1" customWidth="1"/>
    <col min="10242" max="10242" width="13.42578125" style="89" customWidth="1"/>
    <col min="10243" max="10243" width="31.5703125" style="89" customWidth="1"/>
    <col min="10244" max="10244" width="11" style="89" customWidth="1"/>
    <col min="10245" max="10247" width="15.42578125" style="89" customWidth="1"/>
    <col min="10248" max="10248" width="13.140625" style="89" customWidth="1"/>
    <col min="10249" max="10249" width="12.5703125" style="89" customWidth="1"/>
    <col min="10250" max="10250" width="23" style="89" bestFit="1" customWidth="1"/>
    <col min="10251" max="10251" width="11.5703125" style="89" customWidth="1"/>
    <col min="10252" max="10252" width="20.140625" style="89" bestFit="1" customWidth="1"/>
    <col min="10253" max="10253" width="16.28515625" style="89" customWidth="1"/>
    <col min="10254" max="10254" width="2.28515625" style="89" customWidth="1"/>
    <col min="10255" max="10255" width="11.42578125" style="89"/>
    <col min="10256" max="10256" width="15.42578125" style="89" bestFit="1" customWidth="1"/>
    <col min="10257" max="10492" width="11.42578125" style="89"/>
    <col min="10493" max="10493" width="1.28515625" style="89" customWidth="1"/>
    <col min="10494" max="10494" width="2.140625" style="89" customWidth="1"/>
    <col min="10495" max="10495" width="18.85546875" style="89" customWidth="1"/>
    <col min="10496" max="10496" width="17.5703125" style="89" customWidth="1"/>
    <col min="10497" max="10497" width="15.28515625" style="89" bestFit="1" customWidth="1"/>
    <col min="10498" max="10498" width="13.42578125" style="89" customWidth="1"/>
    <col min="10499" max="10499" width="31.5703125" style="89" customWidth="1"/>
    <col min="10500" max="10500" width="11" style="89" customWidth="1"/>
    <col min="10501" max="10503" width="15.42578125" style="89" customWidth="1"/>
    <col min="10504" max="10504" width="13.140625" style="89" customWidth="1"/>
    <col min="10505" max="10505" width="12.5703125" style="89" customWidth="1"/>
    <col min="10506" max="10506" width="23" style="89" bestFit="1" customWidth="1"/>
    <col min="10507" max="10507" width="11.5703125" style="89" customWidth="1"/>
    <col min="10508" max="10508" width="20.140625" style="89" bestFit="1" customWidth="1"/>
    <col min="10509" max="10509" width="16.28515625" style="89" customWidth="1"/>
    <col min="10510" max="10510" width="2.28515625" style="89" customWidth="1"/>
    <col min="10511" max="10511" width="11.42578125" style="89"/>
    <col min="10512" max="10512" width="15.42578125" style="89" bestFit="1" customWidth="1"/>
    <col min="10513" max="10748" width="11.42578125" style="89"/>
    <col min="10749" max="10749" width="1.28515625" style="89" customWidth="1"/>
    <col min="10750" max="10750" width="2.140625" style="89" customWidth="1"/>
    <col min="10751" max="10751" width="18.85546875" style="89" customWidth="1"/>
    <col min="10752" max="10752" width="17.5703125" style="89" customWidth="1"/>
    <col min="10753" max="10753" width="15.28515625" style="89" bestFit="1" customWidth="1"/>
    <col min="10754" max="10754" width="13.42578125" style="89" customWidth="1"/>
    <col min="10755" max="10755" width="31.5703125" style="89" customWidth="1"/>
    <col min="10756" max="10756" width="11" style="89" customWidth="1"/>
    <col min="10757" max="10759" width="15.42578125" style="89" customWidth="1"/>
    <col min="10760" max="10760" width="13.140625" style="89" customWidth="1"/>
    <col min="10761" max="10761" width="12.5703125" style="89" customWidth="1"/>
    <col min="10762" max="10762" width="23" style="89" bestFit="1" customWidth="1"/>
    <col min="10763" max="10763" width="11.5703125" style="89" customWidth="1"/>
    <col min="10764" max="10764" width="20.140625" style="89" bestFit="1" customWidth="1"/>
    <col min="10765" max="10765" width="16.28515625" style="89" customWidth="1"/>
    <col min="10766" max="10766" width="2.28515625" style="89" customWidth="1"/>
    <col min="10767" max="10767" width="11.42578125" style="89"/>
    <col min="10768" max="10768" width="15.42578125" style="89" bestFit="1" customWidth="1"/>
    <col min="10769" max="11004" width="11.42578125" style="89"/>
    <col min="11005" max="11005" width="1.28515625" style="89" customWidth="1"/>
    <col min="11006" max="11006" width="2.140625" style="89" customWidth="1"/>
    <col min="11007" max="11007" width="18.85546875" style="89" customWidth="1"/>
    <col min="11008" max="11008" width="17.5703125" style="89" customWidth="1"/>
    <col min="11009" max="11009" width="15.28515625" style="89" bestFit="1" customWidth="1"/>
    <col min="11010" max="11010" width="13.42578125" style="89" customWidth="1"/>
    <col min="11011" max="11011" width="31.5703125" style="89" customWidth="1"/>
    <col min="11012" max="11012" width="11" style="89" customWidth="1"/>
    <col min="11013" max="11015" width="15.42578125" style="89" customWidth="1"/>
    <col min="11016" max="11016" width="13.140625" style="89" customWidth="1"/>
    <col min="11017" max="11017" width="12.5703125" style="89" customWidth="1"/>
    <col min="11018" max="11018" width="23" style="89" bestFit="1" customWidth="1"/>
    <col min="11019" max="11019" width="11.5703125" style="89" customWidth="1"/>
    <col min="11020" max="11020" width="20.140625" style="89" bestFit="1" customWidth="1"/>
    <col min="11021" max="11021" width="16.28515625" style="89" customWidth="1"/>
    <col min="11022" max="11022" width="2.28515625" style="89" customWidth="1"/>
    <col min="11023" max="11023" width="11.42578125" style="89"/>
    <col min="11024" max="11024" width="15.42578125" style="89" bestFit="1" customWidth="1"/>
    <col min="11025" max="11260" width="11.42578125" style="89"/>
    <col min="11261" max="11261" width="1.28515625" style="89" customWidth="1"/>
    <col min="11262" max="11262" width="2.140625" style="89" customWidth="1"/>
    <col min="11263" max="11263" width="18.85546875" style="89" customWidth="1"/>
    <col min="11264" max="11264" width="17.5703125" style="89" customWidth="1"/>
    <col min="11265" max="11265" width="15.28515625" style="89" bestFit="1" customWidth="1"/>
    <col min="11266" max="11266" width="13.42578125" style="89" customWidth="1"/>
    <col min="11267" max="11267" width="31.5703125" style="89" customWidth="1"/>
    <col min="11268" max="11268" width="11" style="89" customWidth="1"/>
    <col min="11269" max="11271" width="15.42578125" style="89" customWidth="1"/>
    <col min="11272" max="11272" width="13.140625" style="89" customWidth="1"/>
    <col min="11273" max="11273" width="12.5703125" style="89" customWidth="1"/>
    <col min="11274" max="11274" width="23" style="89" bestFit="1" customWidth="1"/>
    <col min="11275" max="11275" width="11.5703125" style="89" customWidth="1"/>
    <col min="11276" max="11276" width="20.140625" style="89" bestFit="1" customWidth="1"/>
    <col min="11277" max="11277" width="16.28515625" style="89" customWidth="1"/>
    <col min="11278" max="11278" width="2.28515625" style="89" customWidth="1"/>
    <col min="11279" max="11279" width="11.42578125" style="89"/>
    <col min="11280" max="11280" width="15.42578125" style="89" bestFit="1" customWidth="1"/>
    <col min="11281" max="11516" width="11.42578125" style="89"/>
    <col min="11517" max="11517" width="1.28515625" style="89" customWidth="1"/>
    <col min="11518" max="11518" width="2.140625" style="89" customWidth="1"/>
    <col min="11519" max="11519" width="18.85546875" style="89" customWidth="1"/>
    <col min="11520" max="11520" width="17.5703125" style="89" customWidth="1"/>
    <col min="11521" max="11521" width="15.28515625" style="89" bestFit="1" customWidth="1"/>
    <col min="11522" max="11522" width="13.42578125" style="89" customWidth="1"/>
    <col min="11523" max="11523" width="31.5703125" style="89" customWidth="1"/>
    <col min="11524" max="11524" width="11" style="89" customWidth="1"/>
    <col min="11525" max="11527" width="15.42578125" style="89" customWidth="1"/>
    <col min="11528" max="11528" width="13.140625" style="89" customWidth="1"/>
    <col min="11529" max="11529" width="12.5703125" style="89" customWidth="1"/>
    <col min="11530" max="11530" width="23" style="89" bestFit="1" customWidth="1"/>
    <col min="11531" max="11531" width="11.5703125" style="89" customWidth="1"/>
    <col min="11532" max="11532" width="20.140625" style="89" bestFit="1" customWidth="1"/>
    <col min="11533" max="11533" width="16.28515625" style="89" customWidth="1"/>
    <col min="11534" max="11534" width="2.28515625" style="89" customWidth="1"/>
    <col min="11535" max="11535" width="11.42578125" style="89"/>
    <col min="11536" max="11536" width="15.42578125" style="89" bestFit="1" customWidth="1"/>
    <col min="11537" max="11772" width="11.42578125" style="89"/>
    <col min="11773" max="11773" width="1.28515625" style="89" customWidth="1"/>
    <col min="11774" max="11774" width="2.140625" style="89" customWidth="1"/>
    <col min="11775" max="11775" width="18.85546875" style="89" customWidth="1"/>
    <col min="11776" max="11776" width="17.5703125" style="89" customWidth="1"/>
    <col min="11777" max="11777" width="15.28515625" style="89" bestFit="1" customWidth="1"/>
    <col min="11778" max="11778" width="13.42578125" style="89" customWidth="1"/>
    <col min="11779" max="11779" width="31.5703125" style="89" customWidth="1"/>
    <col min="11780" max="11780" width="11" style="89" customWidth="1"/>
    <col min="11781" max="11783" width="15.42578125" style="89" customWidth="1"/>
    <col min="11784" max="11784" width="13.140625" style="89" customWidth="1"/>
    <col min="11785" max="11785" width="12.5703125" style="89" customWidth="1"/>
    <col min="11786" max="11786" width="23" style="89" bestFit="1" customWidth="1"/>
    <col min="11787" max="11787" width="11.5703125" style="89" customWidth="1"/>
    <col min="11788" max="11788" width="20.140625" style="89" bestFit="1" customWidth="1"/>
    <col min="11789" max="11789" width="16.28515625" style="89" customWidth="1"/>
    <col min="11790" max="11790" width="2.28515625" style="89" customWidth="1"/>
    <col min="11791" max="11791" width="11.42578125" style="89"/>
    <col min="11792" max="11792" width="15.42578125" style="89" bestFit="1" customWidth="1"/>
    <col min="11793" max="12028" width="11.42578125" style="89"/>
    <col min="12029" max="12029" width="1.28515625" style="89" customWidth="1"/>
    <col min="12030" max="12030" width="2.140625" style="89" customWidth="1"/>
    <col min="12031" max="12031" width="18.85546875" style="89" customWidth="1"/>
    <col min="12032" max="12032" width="17.5703125" style="89" customWidth="1"/>
    <col min="12033" max="12033" width="15.28515625" style="89" bestFit="1" customWidth="1"/>
    <col min="12034" max="12034" width="13.42578125" style="89" customWidth="1"/>
    <col min="12035" max="12035" width="31.5703125" style="89" customWidth="1"/>
    <col min="12036" max="12036" width="11" style="89" customWidth="1"/>
    <col min="12037" max="12039" width="15.42578125" style="89" customWidth="1"/>
    <col min="12040" max="12040" width="13.140625" style="89" customWidth="1"/>
    <col min="12041" max="12041" width="12.5703125" style="89" customWidth="1"/>
    <col min="12042" max="12042" width="23" style="89" bestFit="1" customWidth="1"/>
    <col min="12043" max="12043" width="11.5703125" style="89" customWidth="1"/>
    <col min="12044" max="12044" width="20.140625" style="89" bestFit="1" customWidth="1"/>
    <col min="12045" max="12045" width="16.28515625" style="89" customWidth="1"/>
    <col min="12046" max="12046" width="2.28515625" style="89" customWidth="1"/>
    <col min="12047" max="12047" width="11.42578125" style="89"/>
    <col min="12048" max="12048" width="15.42578125" style="89" bestFit="1" customWidth="1"/>
    <col min="12049" max="12284" width="11.42578125" style="89"/>
    <col min="12285" max="12285" width="1.28515625" style="89" customWidth="1"/>
    <col min="12286" max="12286" width="2.140625" style="89" customWidth="1"/>
    <col min="12287" max="12287" width="18.85546875" style="89" customWidth="1"/>
    <col min="12288" max="12288" width="17.5703125" style="89" customWidth="1"/>
    <col min="12289" max="12289" width="15.28515625" style="89" bestFit="1" customWidth="1"/>
    <col min="12290" max="12290" width="13.42578125" style="89" customWidth="1"/>
    <col min="12291" max="12291" width="31.5703125" style="89" customWidth="1"/>
    <col min="12292" max="12292" width="11" style="89" customWidth="1"/>
    <col min="12293" max="12295" width="15.42578125" style="89" customWidth="1"/>
    <col min="12296" max="12296" width="13.140625" style="89" customWidth="1"/>
    <col min="12297" max="12297" width="12.5703125" style="89" customWidth="1"/>
    <col min="12298" max="12298" width="23" style="89" bestFit="1" customWidth="1"/>
    <col min="12299" max="12299" width="11.5703125" style="89" customWidth="1"/>
    <col min="12300" max="12300" width="20.140625" style="89" bestFit="1" customWidth="1"/>
    <col min="12301" max="12301" width="16.28515625" style="89" customWidth="1"/>
    <col min="12302" max="12302" width="2.28515625" style="89" customWidth="1"/>
    <col min="12303" max="12303" width="11.42578125" style="89"/>
    <col min="12304" max="12304" width="15.42578125" style="89" bestFit="1" customWidth="1"/>
    <col min="12305" max="12540" width="11.42578125" style="89"/>
    <col min="12541" max="12541" width="1.28515625" style="89" customWidth="1"/>
    <col min="12542" max="12542" width="2.140625" style="89" customWidth="1"/>
    <col min="12543" max="12543" width="18.85546875" style="89" customWidth="1"/>
    <col min="12544" max="12544" width="17.5703125" style="89" customWidth="1"/>
    <col min="12545" max="12545" width="15.28515625" style="89" bestFit="1" customWidth="1"/>
    <col min="12546" max="12546" width="13.42578125" style="89" customWidth="1"/>
    <col min="12547" max="12547" width="31.5703125" style="89" customWidth="1"/>
    <col min="12548" max="12548" width="11" style="89" customWidth="1"/>
    <col min="12549" max="12551" width="15.42578125" style="89" customWidth="1"/>
    <col min="12552" max="12552" width="13.140625" style="89" customWidth="1"/>
    <col min="12553" max="12553" width="12.5703125" style="89" customWidth="1"/>
    <col min="12554" max="12554" width="23" style="89" bestFit="1" customWidth="1"/>
    <col min="12555" max="12555" width="11.5703125" style="89" customWidth="1"/>
    <col min="12556" max="12556" width="20.140625" style="89" bestFit="1" customWidth="1"/>
    <col min="12557" max="12557" width="16.28515625" style="89" customWidth="1"/>
    <col min="12558" max="12558" width="2.28515625" style="89" customWidth="1"/>
    <col min="12559" max="12559" width="11.42578125" style="89"/>
    <col min="12560" max="12560" width="15.42578125" style="89" bestFit="1" customWidth="1"/>
    <col min="12561" max="12796" width="11.42578125" style="89"/>
    <col min="12797" max="12797" width="1.28515625" style="89" customWidth="1"/>
    <col min="12798" max="12798" width="2.140625" style="89" customWidth="1"/>
    <col min="12799" max="12799" width="18.85546875" style="89" customWidth="1"/>
    <col min="12800" max="12800" width="17.5703125" style="89" customWidth="1"/>
    <col min="12801" max="12801" width="15.28515625" style="89" bestFit="1" customWidth="1"/>
    <col min="12802" max="12802" width="13.42578125" style="89" customWidth="1"/>
    <col min="12803" max="12803" width="31.5703125" style="89" customWidth="1"/>
    <col min="12804" max="12804" width="11" style="89" customWidth="1"/>
    <col min="12805" max="12807" width="15.42578125" style="89" customWidth="1"/>
    <col min="12808" max="12808" width="13.140625" style="89" customWidth="1"/>
    <col min="12809" max="12809" width="12.5703125" style="89" customWidth="1"/>
    <col min="12810" max="12810" width="23" style="89" bestFit="1" customWidth="1"/>
    <col min="12811" max="12811" width="11.5703125" style="89" customWidth="1"/>
    <col min="12812" max="12812" width="20.140625" style="89" bestFit="1" customWidth="1"/>
    <col min="12813" max="12813" width="16.28515625" style="89" customWidth="1"/>
    <col min="12814" max="12814" width="2.28515625" style="89" customWidth="1"/>
    <col min="12815" max="12815" width="11.42578125" style="89"/>
    <col min="12816" max="12816" width="15.42578125" style="89" bestFit="1" customWidth="1"/>
    <col min="12817" max="13052" width="11.42578125" style="89"/>
    <col min="13053" max="13053" width="1.28515625" style="89" customWidth="1"/>
    <col min="13054" max="13054" width="2.140625" style="89" customWidth="1"/>
    <col min="13055" max="13055" width="18.85546875" style="89" customWidth="1"/>
    <col min="13056" max="13056" width="17.5703125" style="89" customWidth="1"/>
    <col min="13057" max="13057" width="15.28515625" style="89" bestFit="1" customWidth="1"/>
    <col min="13058" max="13058" width="13.42578125" style="89" customWidth="1"/>
    <col min="13059" max="13059" width="31.5703125" style="89" customWidth="1"/>
    <col min="13060" max="13060" width="11" style="89" customWidth="1"/>
    <col min="13061" max="13063" width="15.42578125" style="89" customWidth="1"/>
    <col min="13064" max="13064" width="13.140625" style="89" customWidth="1"/>
    <col min="13065" max="13065" width="12.5703125" style="89" customWidth="1"/>
    <col min="13066" max="13066" width="23" style="89" bestFit="1" customWidth="1"/>
    <col min="13067" max="13067" width="11.5703125" style="89" customWidth="1"/>
    <col min="13068" max="13068" width="20.140625" style="89" bestFit="1" customWidth="1"/>
    <col min="13069" max="13069" width="16.28515625" style="89" customWidth="1"/>
    <col min="13070" max="13070" width="2.28515625" style="89" customWidth="1"/>
    <col min="13071" max="13071" width="11.42578125" style="89"/>
    <col min="13072" max="13072" width="15.42578125" style="89" bestFit="1" customWidth="1"/>
    <col min="13073" max="13308" width="11.42578125" style="89"/>
    <col min="13309" max="13309" width="1.28515625" style="89" customWidth="1"/>
    <col min="13310" max="13310" width="2.140625" style="89" customWidth="1"/>
    <col min="13311" max="13311" width="18.85546875" style="89" customWidth="1"/>
    <col min="13312" max="13312" width="17.5703125" style="89" customWidth="1"/>
    <col min="13313" max="13313" width="15.28515625" style="89" bestFit="1" customWidth="1"/>
    <col min="13314" max="13314" width="13.42578125" style="89" customWidth="1"/>
    <col min="13315" max="13315" width="31.5703125" style="89" customWidth="1"/>
    <col min="13316" max="13316" width="11" style="89" customWidth="1"/>
    <col min="13317" max="13319" width="15.42578125" style="89" customWidth="1"/>
    <col min="13320" max="13320" width="13.140625" style="89" customWidth="1"/>
    <col min="13321" max="13321" width="12.5703125" style="89" customWidth="1"/>
    <col min="13322" max="13322" width="23" style="89" bestFit="1" customWidth="1"/>
    <col min="13323" max="13323" width="11.5703125" style="89" customWidth="1"/>
    <col min="13324" max="13324" width="20.140625" style="89" bestFit="1" customWidth="1"/>
    <col min="13325" max="13325" width="16.28515625" style="89" customWidth="1"/>
    <col min="13326" max="13326" width="2.28515625" style="89" customWidth="1"/>
    <col min="13327" max="13327" width="11.42578125" style="89"/>
    <col min="13328" max="13328" width="15.42578125" style="89" bestFit="1" customWidth="1"/>
    <col min="13329" max="13564" width="11.42578125" style="89"/>
    <col min="13565" max="13565" width="1.28515625" style="89" customWidth="1"/>
    <col min="13566" max="13566" width="2.140625" style="89" customWidth="1"/>
    <col min="13567" max="13567" width="18.85546875" style="89" customWidth="1"/>
    <col min="13568" max="13568" width="17.5703125" style="89" customWidth="1"/>
    <col min="13569" max="13569" width="15.28515625" style="89" bestFit="1" customWidth="1"/>
    <col min="13570" max="13570" width="13.42578125" style="89" customWidth="1"/>
    <col min="13571" max="13571" width="31.5703125" style="89" customWidth="1"/>
    <col min="13572" max="13572" width="11" style="89" customWidth="1"/>
    <col min="13573" max="13575" width="15.42578125" style="89" customWidth="1"/>
    <col min="13576" max="13576" width="13.140625" style="89" customWidth="1"/>
    <col min="13577" max="13577" width="12.5703125" style="89" customWidth="1"/>
    <col min="13578" max="13578" width="23" style="89" bestFit="1" customWidth="1"/>
    <col min="13579" max="13579" width="11.5703125" style="89" customWidth="1"/>
    <col min="13580" max="13580" width="20.140625" style="89" bestFit="1" customWidth="1"/>
    <col min="13581" max="13581" width="16.28515625" style="89" customWidth="1"/>
    <col min="13582" max="13582" width="2.28515625" style="89" customWidth="1"/>
    <col min="13583" max="13583" width="11.42578125" style="89"/>
    <col min="13584" max="13584" width="15.42578125" style="89" bestFit="1" customWidth="1"/>
    <col min="13585" max="13820" width="11.42578125" style="89"/>
    <col min="13821" max="13821" width="1.28515625" style="89" customWidth="1"/>
    <col min="13822" max="13822" width="2.140625" style="89" customWidth="1"/>
    <col min="13823" max="13823" width="18.85546875" style="89" customWidth="1"/>
    <col min="13824" max="13824" width="17.5703125" style="89" customWidth="1"/>
    <col min="13825" max="13825" width="15.28515625" style="89" bestFit="1" customWidth="1"/>
    <col min="13826" max="13826" width="13.42578125" style="89" customWidth="1"/>
    <col min="13827" max="13827" width="31.5703125" style="89" customWidth="1"/>
    <col min="13828" max="13828" width="11" style="89" customWidth="1"/>
    <col min="13829" max="13831" width="15.42578125" style="89" customWidth="1"/>
    <col min="13832" max="13832" width="13.140625" style="89" customWidth="1"/>
    <col min="13833" max="13833" width="12.5703125" style="89" customWidth="1"/>
    <col min="13834" max="13834" width="23" style="89" bestFit="1" customWidth="1"/>
    <col min="13835" max="13835" width="11.5703125" style="89" customWidth="1"/>
    <col min="13836" max="13836" width="20.140625" style="89" bestFit="1" customWidth="1"/>
    <col min="13837" max="13837" width="16.28515625" style="89" customWidth="1"/>
    <col min="13838" max="13838" width="2.28515625" style="89" customWidth="1"/>
    <col min="13839" max="13839" width="11.42578125" style="89"/>
    <col min="13840" max="13840" width="15.42578125" style="89" bestFit="1" customWidth="1"/>
    <col min="13841" max="14076" width="11.42578125" style="89"/>
    <col min="14077" max="14077" width="1.28515625" style="89" customWidth="1"/>
    <col min="14078" max="14078" width="2.140625" style="89" customWidth="1"/>
    <col min="14079" max="14079" width="18.85546875" style="89" customWidth="1"/>
    <col min="14080" max="14080" width="17.5703125" style="89" customWidth="1"/>
    <col min="14081" max="14081" width="15.28515625" style="89" bestFit="1" customWidth="1"/>
    <col min="14082" max="14082" width="13.42578125" style="89" customWidth="1"/>
    <col min="14083" max="14083" width="31.5703125" style="89" customWidth="1"/>
    <col min="14084" max="14084" width="11" style="89" customWidth="1"/>
    <col min="14085" max="14087" width="15.42578125" style="89" customWidth="1"/>
    <col min="14088" max="14088" width="13.140625" style="89" customWidth="1"/>
    <col min="14089" max="14089" width="12.5703125" style="89" customWidth="1"/>
    <col min="14090" max="14090" width="23" style="89" bestFit="1" customWidth="1"/>
    <col min="14091" max="14091" width="11.5703125" style="89" customWidth="1"/>
    <col min="14092" max="14092" width="20.140625" style="89" bestFit="1" customWidth="1"/>
    <col min="14093" max="14093" width="16.28515625" style="89" customWidth="1"/>
    <col min="14094" max="14094" width="2.28515625" style="89" customWidth="1"/>
    <col min="14095" max="14095" width="11.42578125" style="89"/>
    <col min="14096" max="14096" width="15.42578125" style="89" bestFit="1" customWidth="1"/>
    <col min="14097" max="14332" width="11.42578125" style="89"/>
    <col min="14333" max="14333" width="1.28515625" style="89" customWidth="1"/>
    <col min="14334" max="14334" width="2.140625" style="89" customWidth="1"/>
    <col min="14335" max="14335" width="18.85546875" style="89" customWidth="1"/>
    <col min="14336" max="14336" width="17.5703125" style="89" customWidth="1"/>
    <col min="14337" max="14337" width="15.28515625" style="89" bestFit="1" customWidth="1"/>
    <col min="14338" max="14338" width="13.42578125" style="89" customWidth="1"/>
    <col min="14339" max="14339" width="31.5703125" style="89" customWidth="1"/>
    <col min="14340" max="14340" width="11" style="89" customWidth="1"/>
    <col min="14341" max="14343" width="15.42578125" style="89" customWidth="1"/>
    <col min="14344" max="14344" width="13.140625" style="89" customWidth="1"/>
    <col min="14345" max="14345" width="12.5703125" style="89" customWidth="1"/>
    <col min="14346" max="14346" width="23" style="89" bestFit="1" customWidth="1"/>
    <col min="14347" max="14347" width="11.5703125" style="89" customWidth="1"/>
    <col min="14348" max="14348" width="20.140625" style="89" bestFit="1" customWidth="1"/>
    <col min="14349" max="14349" width="16.28515625" style="89" customWidth="1"/>
    <col min="14350" max="14350" width="2.28515625" style="89" customWidth="1"/>
    <col min="14351" max="14351" width="11.42578125" style="89"/>
    <col min="14352" max="14352" width="15.42578125" style="89" bestFit="1" customWidth="1"/>
    <col min="14353" max="14588" width="11.42578125" style="89"/>
    <col min="14589" max="14589" width="1.28515625" style="89" customWidth="1"/>
    <col min="14590" max="14590" width="2.140625" style="89" customWidth="1"/>
    <col min="14591" max="14591" width="18.85546875" style="89" customWidth="1"/>
    <col min="14592" max="14592" width="17.5703125" style="89" customWidth="1"/>
    <col min="14593" max="14593" width="15.28515625" style="89" bestFit="1" customWidth="1"/>
    <col min="14594" max="14594" width="13.42578125" style="89" customWidth="1"/>
    <col min="14595" max="14595" width="31.5703125" style="89" customWidth="1"/>
    <col min="14596" max="14596" width="11" style="89" customWidth="1"/>
    <col min="14597" max="14599" width="15.42578125" style="89" customWidth="1"/>
    <col min="14600" max="14600" width="13.140625" style="89" customWidth="1"/>
    <col min="14601" max="14601" width="12.5703125" style="89" customWidth="1"/>
    <col min="14602" max="14602" width="23" style="89" bestFit="1" customWidth="1"/>
    <col min="14603" max="14603" width="11.5703125" style="89" customWidth="1"/>
    <col min="14604" max="14604" width="20.140625" style="89" bestFit="1" customWidth="1"/>
    <col min="14605" max="14605" width="16.28515625" style="89" customWidth="1"/>
    <col min="14606" max="14606" width="2.28515625" style="89" customWidth="1"/>
    <col min="14607" max="14607" width="11.42578125" style="89"/>
    <col min="14608" max="14608" width="15.42578125" style="89" bestFit="1" customWidth="1"/>
    <col min="14609" max="14844" width="11.42578125" style="89"/>
    <col min="14845" max="14845" width="1.28515625" style="89" customWidth="1"/>
    <col min="14846" max="14846" width="2.140625" style="89" customWidth="1"/>
    <col min="14847" max="14847" width="18.85546875" style="89" customWidth="1"/>
    <col min="14848" max="14848" width="17.5703125" style="89" customWidth="1"/>
    <col min="14849" max="14849" width="15.28515625" style="89" bestFit="1" customWidth="1"/>
    <col min="14850" max="14850" width="13.42578125" style="89" customWidth="1"/>
    <col min="14851" max="14851" width="31.5703125" style="89" customWidth="1"/>
    <col min="14852" max="14852" width="11" style="89" customWidth="1"/>
    <col min="14853" max="14855" width="15.42578125" style="89" customWidth="1"/>
    <col min="14856" max="14856" width="13.140625" style="89" customWidth="1"/>
    <col min="14857" max="14857" width="12.5703125" style="89" customWidth="1"/>
    <col min="14858" max="14858" width="23" style="89" bestFit="1" customWidth="1"/>
    <col min="14859" max="14859" width="11.5703125" style="89" customWidth="1"/>
    <col min="14860" max="14860" width="20.140625" style="89" bestFit="1" customWidth="1"/>
    <col min="14861" max="14861" width="16.28515625" style="89" customWidth="1"/>
    <col min="14862" max="14862" width="2.28515625" style="89" customWidth="1"/>
    <col min="14863" max="14863" width="11.42578125" style="89"/>
    <col min="14864" max="14864" width="15.42578125" style="89" bestFit="1" customWidth="1"/>
    <col min="14865" max="15100" width="11.42578125" style="89"/>
    <col min="15101" max="15101" width="1.28515625" style="89" customWidth="1"/>
    <col min="15102" max="15102" width="2.140625" style="89" customWidth="1"/>
    <col min="15103" max="15103" width="18.85546875" style="89" customWidth="1"/>
    <col min="15104" max="15104" width="17.5703125" style="89" customWidth="1"/>
    <col min="15105" max="15105" width="15.28515625" style="89" bestFit="1" customWidth="1"/>
    <col min="15106" max="15106" width="13.42578125" style="89" customWidth="1"/>
    <col min="15107" max="15107" width="31.5703125" style="89" customWidth="1"/>
    <col min="15108" max="15108" width="11" style="89" customWidth="1"/>
    <col min="15109" max="15111" width="15.42578125" style="89" customWidth="1"/>
    <col min="15112" max="15112" width="13.140625" style="89" customWidth="1"/>
    <col min="15113" max="15113" width="12.5703125" style="89" customWidth="1"/>
    <col min="15114" max="15114" width="23" style="89" bestFit="1" customWidth="1"/>
    <col min="15115" max="15115" width="11.5703125" style="89" customWidth="1"/>
    <col min="15116" max="15116" width="20.140625" style="89" bestFit="1" customWidth="1"/>
    <col min="15117" max="15117" width="16.28515625" style="89" customWidth="1"/>
    <col min="15118" max="15118" width="2.28515625" style="89" customWidth="1"/>
    <col min="15119" max="15119" width="11.42578125" style="89"/>
    <col min="15120" max="15120" width="15.42578125" style="89" bestFit="1" customWidth="1"/>
    <col min="15121" max="15356" width="11.42578125" style="89"/>
    <col min="15357" max="15357" width="1.28515625" style="89" customWidth="1"/>
    <col min="15358" max="15358" width="2.140625" style="89" customWidth="1"/>
    <col min="15359" max="15359" width="18.85546875" style="89" customWidth="1"/>
    <col min="15360" max="15360" width="17.5703125" style="89" customWidth="1"/>
    <col min="15361" max="15361" width="15.28515625" style="89" bestFit="1" customWidth="1"/>
    <col min="15362" max="15362" width="13.42578125" style="89" customWidth="1"/>
    <col min="15363" max="15363" width="31.5703125" style="89" customWidth="1"/>
    <col min="15364" max="15364" width="11" style="89" customWidth="1"/>
    <col min="15365" max="15367" width="15.42578125" style="89" customWidth="1"/>
    <col min="15368" max="15368" width="13.140625" style="89" customWidth="1"/>
    <col min="15369" max="15369" width="12.5703125" style="89" customWidth="1"/>
    <col min="15370" max="15370" width="23" style="89" bestFit="1" customWidth="1"/>
    <col min="15371" max="15371" width="11.5703125" style="89" customWidth="1"/>
    <col min="15372" max="15372" width="20.140625" style="89" bestFit="1" customWidth="1"/>
    <col min="15373" max="15373" width="16.28515625" style="89" customWidth="1"/>
    <col min="15374" max="15374" width="2.28515625" style="89" customWidth="1"/>
    <col min="15375" max="15375" width="11.42578125" style="89"/>
    <col min="15376" max="15376" width="15.42578125" style="89" bestFit="1" customWidth="1"/>
    <col min="15377" max="15612" width="11.42578125" style="89"/>
    <col min="15613" max="15613" width="1.28515625" style="89" customWidth="1"/>
    <col min="15614" max="15614" width="2.140625" style="89" customWidth="1"/>
    <col min="15615" max="15615" width="18.85546875" style="89" customWidth="1"/>
    <col min="15616" max="15616" width="17.5703125" style="89" customWidth="1"/>
    <col min="15617" max="15617" width="15.28515625" style="89" bestFit="1" customWidth="1"/>
    <col min="15618" max="15618" width="13.42578125" style="89" customWidth="1"/>
    <col min="15619" max="15619" width="31.5703125" style="89" customWidth="1"/>
    <col min="15620" max="15620" width="11" style="89" customWidth="1"/>
    <col min="15621" max="15623" width="15.42578125" style="89" customWidth="1"/>
    <col min="15624" max="15624" width="13.140625" style="89" customWidth="1"/>
    <col min="15625" max="15625" width="12.5703125" style="89" customWidth="1"/>
    <col min="15626" max="15626" width="23" style="89" bestFit="1" customWidth="1"/>
    <col min="15627" max="15627" width="11.5703125" style="89" customWidth="1"/>
    <col min="15628" max="15628" width="20.140625" style="89" bestFit="1" customWidth="1"/>
    <col min="15629" max="15629" width="16.28515625" style="89" customWidth="1"/>
    <col min="15630" max="15630" width="2.28515625" style="89" customWidth="1"/>
    <col min="15631" max="15631" width="11.42578125" style="89"/>
    <col min="15632" max="15632" width="15.42578125" style="89" bestFit="1" customWidth="1"/>
    <col min="15633" max="15868" width="11.42578125" style="89"/>
    <col min="15869" max="15869" width="1.28515625" style="89" customWidth="1"/>
    <col min="15870" max="15870" width="2.140625" style="89" customWidth="1"/>
    <col min="15871" max="15871" width="18.85546875" style="89" customWidth="1"/>
    <col min="15872" max="15872" width="17.5703125" style="89" customWidth="1"/>
    <col min="15873" max="15873" width="15.28515625" style="89" bestFit="1" customWidth="1"/>
    <col min="15874" max="15874" width="13.42578125" style="89" customWidth="1"/>
    <col min="15875" max="15875" width="31.5703125" style="89" customWidth="1"/>
    <col min="15876" max="15876" width="11" style="89" customWidth="1"/>
    <col min="15877" max="15879" width="15.42578125" style="89" customWidth="1"/>
    <col min="15880" max="15880" width="13.140625" style="89" customWidth="1"/>
    <col min="15881" max="15881" width="12.5703125" style="89" customWidth="1"/>
    <col min="15882" max="15882" width="23" style="89" bestFit="1" customWidth="1"/>
    <col min="15883" max="15883" width="11.5703125" style="89" customWidth="1"/>
    <col min="15884" max="15884" width="20.140625" style="89" bestFit="1" customWidth="1"/>
    <col min="15885" max="15885" width="16.28515625" style="89" customWidth="1"/>
    <col min="15886" max="15886" width="2.28515625" style="89" customWidth="1"/>
    <col min="15887" max="15887" width="11.42578125" style="89"/>
    <col min="15888" max="15888" width="15.42578125" style="89" bestFit="1" customWidth="1"/>
    <col min="15889" max="16124" width="11.42578125" style="89"/>
    <col min="16125" max="16125" width="1.28515625" style="89" customWidth="1"/>
    <col min="16126" max="16126" width="2.140625" style="89" customWidth="1"/>
    <col min="16127" max="16127" width="18.85546875" style="89" customWidth="1"/>
    <col min="16128" max="16128" width="17.5703125" style="89" customWidth="1"/>
    <col min="16129" max="16129" width="15.28515625" style="89" bestFit="1" customWidth="1"/>
    <col min="16130" max="16130" width="13.42578125" style="89" customWidth="1"/>
    <col min="16131" max="16131" width="31.5703125" style="89" customWidth="1"/>
    <col min="16132" max="16132" width="11" style="89" customWidth="1"/>
    <col min="16133" max="16135" width="15.42578125" style="89" customWidth="1"/>
    <col min="16136" max="16136" width="13.140625" style="89" customWidth="1"/>
    <col min="16137" max="16137" width="12.5703125" style="89" customWidth="1"/>
    <col min="16138" max="16138" width="23" style="89" bestFit="1" customWidth="1"/>
    <col min="16139" max="16139" width="11.5703125" style="89" customWidth="1"/>
    <col min="16140" max="16140" width="20.140625" style="89" bestFit="1" customWidth="1"/>
    <col min="16141" max="16141" width="16.28515625" style="89" customWidth="1"/>
    <col min="16142" max="16142" width="2.28515625" style="89" customWidth="1"/>
    <col min="16143" max="16143" width="11.42578125" style="89"/>
    <col min="16144" max="16144" width="15.42578125" style="89" bestFit="1" customWidth="1"/>
    <col min="16145" max="16384" width="11.42578125" style="89"/>
  </cols>
  <sheetData>
    <row r="1" spans="1:21" ht="6" customHeight="1" x14ac:dyDescent="0.2"/>
    <row r="2" spans="1:21" x14ac:dyDescent="0.2">
      <c r="A2" s="580"/>
      <c r="B2" s="580"/>
      <c r="C2" s="579"/>
      <c r="D2" s="580"/>
      <c r="E2" s="581"/>
      <c r="F2" s="580"/>
      <c r="G2" s="580"/>
      <c r="H2" s="580"/>
      <c r="I2" s="580"/>
      <c r="J2" s="580"/>
      <c r="K2" s="579"/>
      <c r="L2" s="581"/>
      <c r="M2" s="580"/>
      <c r="N2" s="580"/>
      <c r="O2" s="580"/>
    </row>
    <row r="3" spans="1:21" x14ac:dyDescent="0.2">
      <c r="A3" s="556"/>
      <c r="B3" s="556"/>
      <c r="C3" s="142"/>
      <c r="D3" s="556"/>
      <c r="E3" s="119"/>
      <c r="F3" s="556"/>
      <c r="G3" s="556"/>
      <c r="H3" s="556"/>
      <c r="I3" s="556"/>
      <c r="J3" s="556"/>
      <c r="K3" s="142"/>
      <c r="L3" s="119"/>
      <c r="M3" s="556"/>
      <c r="N3" s="556"/>
      <c r="O3" s="556"/>
    </row>
    <row r="4" spans="1:21" x14ac:dyDescent="0.2">
      <c r="A4" s="556"/>
      <c r="B4" s="556"/>
      <c r="C4" s="138"/>
      <c r="D4" s="40"/>
      <c r="E4" s="119"/>
      <c r="F4" s="40"/>
      <c r="G4" s="40"/>
      <c r="H4" s="40"/>
      <c r="I4" s="40"/>
      <c r="J4" s="40"/>
      <c r="K4" s="138"/>
      <c r="L4" s="119"/>
      <c r="M4" s="40"/>
      <c r="N4" s="40"/>
      <c r="O4" s="40"/>
    </row>
    <row r="5" spans="1:21" x14ac:dyDescent="0.2">
      <c r="A5" s="556"/>
      <c r="B5" s="556"/>
      <c r="C5" s="138"/>
      <c r="D5" s="40"/>
      <c r="E5" s="119"/>
      <c r="F5" s="40"/>
      <c r="G5" s="40"/>
      <c r="H5" s="40"/>
      <c r="I5" s="40"/>
      <c r="J5" s="40"/>
      <c r="K5" s="138"/>
      <c r="L5" s="119"/>
      <c r="M5" s="40"/>
      <c r="N5" s="40"/>
      <c r="O5" s="40"/>
    </row>
    <row r="6" spans="1:21" x14ac:dyDescent="0.2">
      <c r="A6" s="556"/>
      <c r="B6" s="556"/>
      <c r="C6" s="138"/>
      <c r="D6" s="40"/>
      <c r="E6" s="119"/>
      <c r="F6" s="40"/>
      <c r="G6" s="40"/>
      <c r="H6" s="40"/>
      <c r="I6" s="40"/>
      <c r="J6" s="40"/>
      <c r="K6" s="138"/>
      <c r="L6" s="119"/>
      <c r="M6" s="40"/>
      <c r="N6" s="40"/>
      <c r="O6" s="40"/>
    </row>
    <row r="7" spans="1:21" ht="16.5" customHeight="1" x14ac:dyDescent="0.3">
      <c r="A7" s="2551" t="s">
        <v>36</v>
      </c>
      <c r="B7" s="2552"/>
      <c r="C7" s="2552"/>
      <c r="D7" s="2552"/>
      <c r="E7" s="2552"/>
      <c r="F7" s="2552"/>
      <c r="G7" s="2552"/>
      <c r="H7" s="2552"/>
      <c r="I7" s="2552"/>
      <c r="J7" s="2552"/>
      <c r="K7" s="2552"/>
      <c r="L7" s="2552"/>
      <c r="M7" s="2552"/>
      <c r="N7" s="2552"/>
      <c r="O7" s="2552"/>
      <c r="P7" s="2552"/>
      <c r="Q7" s="2552"/>
      <c r="R7" s="2552"/>
      <c r="S7" s="2552"/>
      <c r="T7" s="2552"/>
      <c r="U7" s="2553"/>
    </row>
    <row r="8" spans="1:21" ht="21" customHeight="1" x14ac:dyDescent="0.35">
      <c r="A8" s="2566" t="s">
        <v>829</v>
      </c>
      <c r="B8" s="2567"/>
      <c r="C8" s="2567"/>
      <c r="D8" s="2567"/>
      <c r="E8" s="2567"/>
      <c r="F8" s="2567"/>
      <c r="G8" s="2567"/>
      <c r="H8" s="2567"/>
      <c r="I8" s="2567"/>
      <c r="J8" s="2567"/>
      <c r="K8" s="2567"/>
      <c r="L8" s="2567"/>
      <c r="M8" s="2567"/>
      <c r="N8" s="2567"/>
      <c r="O8" s="2567"/>
      <c r="P8" s="2567"/>
      <c r="Q8" s="2567"/>
      <c r="R8" s="2567"/>
      <c r="S8" s="2567"/>
      <c r="T8" s="2567"/>
      <c r="U8" s="2568"/>
    </row>
    <row r="9" spans="1:21" ht="15" customHeight="1" x14ac:dyDescent="0.25">
      <c r="A9" s="2543" t="s">
        <v>0</v>
      </c>
      <c r="B9" s="2544"/>
      <c r="C9" s="2544"/>
      <c r="D9" s="2544"/>
      <c r="E9" s="2544"/>
      <c r="F9" s="2544"/>
      <c r="G9" s="2544"/>
      <c r="H9" s="2544"/>
      <c r="I9" s="2544"/>
      <c r="J9" s="2544"/>
      <c r="K9" s="2544"/>
      <c r="L9" s="2544"/>
      <c r="M9" s="2544"/>
      <c r="N9" s="2544"/>
      <c r="O9" s="2544"/>
      <c r="P9" s="2544"/>
      <c r="Q9" s="2544"/>
      <c r="R9" s="2544"/>
      <c r="S9" s="2544"/>
      <c r="T9" s="2544"/>
      <c r="U9" s="2545"/>
    </row>
    <row r="10" spans="1:21" ht="15" customHeight="1" x14ac:dyDescent="0.2">
      <c r="A10" s="556"/>
      <c r="B10" s="556"/>
      <c r="C10" s="1805"/>
      <c r="D10" s="1805"/>
      <c r="E10" s="1805"/>
      <c r="F10" s="1805"/>
      <c r="G10" s="1805"/>
      <c r="H10" s="1805"/>
      <c r="I10" s="1805"/>
      <c r="J10" s="1805"/>
      <c r="K10" s="1805"/>
      <c r="L10" s="1805"/>
      <c r="M10" s="1805"/>
      <c r="N10" s="1805"/>
      <c r="O10" s="1805"/>
    </row>
    <row r="11" spans="1:21" ht="18.75" x14ac:dyDescent="0.3">
      <c r="A11" s="2569" t="s">
        <v>37</v>
      </c>
      <c r="B11" s="2570"/>
      <c r="C11" s="2571"/>
      <c r="F11" s="1181"/>
      <c r="G11" s="1181"/>
      <c r="H11" s="1181"/>
      <c r="I11" s="1181"/>
      <c r="J11" s="2569" t="s">
        <v>38</v>
      </c>
      <c r="K11" s="2571"/>
    </row>
    <row r="12" spans="1:21" ht="18.75" x14ac:dyDescent="0.3">
      <c r="A12" s="683" t="s">
        <v>20</v>
      </c>
      <c r="B12" s="1329">
        <v>202</v>
      </c>
      <c r="C12" s="583"/>
      <c r="D12" s="89" t="s">
        <v>588</v>
      </c>
      <c r="F12" s="43"/>
      <c r="G12" s="12"/>
      <c r="H12" s="12"/>
      <c r="I12" s="12"/>
      <c r="J12" s="684" t="s">
        <v>39</v>
      </c>
      <c r="K12" s="1813" t="s">
        <v>830</v>
      </c>
    </row>
    <row r="13" spans="1:21" ht="18.75" x14ac:dyDescent="0.3">
      <c r="A13" s="683" t="s">
        <v>40</v>
      </c>
      <c r="B13" s="1329">
        <v>2</v>
      </c>
      <c r="C13" s="583"/>
      <c r="D13" s="89" t="s">
        <v>585</v>
      </c>
      <c r="F13" s="43" t="s">
        <v>17</v>
      </c>
      <c r="G13" s="44"/>
      <c r="H13" s="44"/>
      <c r="I13" s="44"/>
      <c r="J13" s="684" t="s">
        <v>41</v>
      </c>
      <c r="K13" s="1813" t="s">
        <v>831</v>
      </c>
    </row>
    <row r="14" spans="1:21" ht="18.75" x14ac:dyDescent="0.3">
      <c r="A14" s="683" t="s">
        <v>26</v>
      </c>
      <c r="B14" s="1329">
        <v>1</v>
      </c>
      <c r="C14" s="583"/>
      <c r="D14" s="89" t="s">
        <v>585</v>
      </c>
      <c r="F14" s="43"/>
      <c r="G14" s="44"/>
      <c r="H14" s="44"/>
      <c r="I14" s="44"/>
      <c r="J14" s="684" t="s">
        <v>42</v>
      </c>
      <c r="K14" s="1813">
        <v>2022</v>
      </c>
    </row>
    <row r="15" spans="1:21" ht="18.75" x14ac:dyDescent="0.3">
      <c r="A15" s="683" t="s">
        <v>5</v>
      </c>
      <c r="B15" s="1329">
        <v>5</v>
      </c>
      <c r="C15" s="583"/>
      <c r="D15" s="1378" t="s">
        <v>457</v>
      </c>
      <c r="F15" s="43"/>
      <c r="G15" s="44"/>
      <c r="H15" s="44"/>
      <c r="I15" s="44"/>
      <c r="J15" s="44"/>
      <c r="K15" s="139"/>
      <c r="L15" s="137"/>
      <c r="M15" s="556"/>
      <c r="N15" s="1197"/>
      <c r="O15" s="1198"/>
    </row>
    <row r="16" spans="1:21" s="1183" customFormat="1" ht="15.75" x14ac:dyDescent="0.25">
      <c r="C16" s="140"/>
      <c r="D16" s="46"/>
      <c r="E16" s="136"/>
      <c r="F16" s="48"/>
      <c r="G16" s="45"/>
      <c r="H16" s="45"/>
      <c r="I16" s="45"/>
      <c r="J16" s="45"/>
      <c r="K16" s="140"/>
      <c r="L16" s="2572" t="s">
        <v>9</v>
      </c>
      <c r="M16" s="2572"/>
      <c r="N16" s="2572"/>
      <c r="O16" s="2572"/>
    </row>
    <row r="17" spans="1:16" s="1183" customFormat="1" ht="15" customHeight="1" x14ac:dyDescent="0.25">
      <c r="A17" s="2557" t="s">
        <v>43</v>
      </c>
      <c r="B17" s="2558"/>
      <c r="C17" s="1199">
        <v>0</v>
      </c>
      <c r="F17" s="44"/>
      <c r="G17" s="44"/>
      <c r="H17" s="44"/>
      <c r="I17" s="44"/>
      <c r="J17" s="44"/>
      <c r="K17" s="139"/>
    </row>
    <row r="18" spans="1:16" ht="29.25" customHeight="1" x14ac:dyDescent="0.2">
      <c r="A18" s="2559" t="s">
        <v>44</v>
      </c>
      <c r="B18" s="2559"/>
      <c r="C18" s="2559"/>
      <c r="D18" s="2559"/>
      <c r="E18" s="2559"/>
      <c r="F18" s="2559"/>
      <c r="G18" s="2560" t="s">
        <v>45</v>
      </c>
      <c r="H18" s="2562" t="s">
        <v>414</v>
      </c>
      <c r="I18" s="2562" t="s">
        <v>415</v>
      </c>
      <c r="J18" s="2564" t="s">
        <v>339</v>
      </c>
      <c r="K18" s="2565"/>
      <c r="L18" s="2565"/>
      <c r="M18" s="2565"/>
      <c r="N18" s="2565"/>
      <c r="O18" s="2560" t="s">
        <v>46</v>
      </c>
      <c r="P18" s="50"/>
    </row>
    <row r="19" spans="1:16" s="51" customFormat="1" ht="39" customHeight="1" x14ac:dyDescent="0.25">
      <c r="A19" s="680" t="s">
        <v>416</v>
      </c>
      <c r="B19" s="680" t="s">
        <v>415</v>
      </c>
      <c r="C19" s="680" t="s">
        <v>47</v>
      </c>
      <c r="D19" s="680" t="s">
        <v>48</v>
      </c>
      <c r="E19" s="680" t="s">
        <v>417</v>
      </c>
      <c r="F19" s="584" t="s">
        <v>418</v>
      </c>
      <c r="G19" s="2561"/>
      <c r="H19" s="2563"/>
      <c r="I19" s="2563"/>
      <c r="J19" s="681" t="s">
        <v>49</v>
      </c>
      <c r="K19" s="682" t="s">
        <v>47</v>
      </c>
      <c r="L19" s="680" t="s">
        <v>50</v>
      </c>
      <c r="M19" s="680" t="s">
        <v>137</v>
      </c>
      <c r="N19" s="584" t="s">
        <v>51</v>
      </c>
      <c r="O19" s="2561"/>
    </row>
    <row r="20" spans="1:16" s="52" customFormat="1" ht="15" x14ac:dyDescent="0.25">
      <c r="A20" s="1200"/>
      <c r="B20" s="1200"/>
      <c r="C20" s="565"/>
      <c r="D20" s="566"/>
      <c r="E20" s="567"/>
      <c r="F20" s="568">
        <v>0</v>
      </c>
      <c r="G20" s="575">
        <v>0</v>
      </c>
      <c r="H20" s="1201"/>
      <c r="I20" s="1201"/>
      <c r="J20" s="573"/>
      <c r="K20" s="565"/>
      <c r="L20" s="569"/>
      <c r="M20" s="570"/>
      <c r="N20" s="570">
        <v>0</v>
      </c>
      <c r="O20" s="571">
        <v>0</v>
      </c>
    </row>
    <row r="21" spans="1:16" s="53" customFormat="1" ht="15" x14ac:dyDescent="0.25">
      <c r="A21" s="1200"/>
      <c r="B21" s="1200"/>
      <c r="C21" s="565"/>
      <c r="D21" s="566"/>
      <c r="E21" s="567"/>
      <c r="F21" s="568">
        <v>0</v>
      </c>
      <c r="G21" s="576">
        <v>0</v>
      </c>
      <c r="H21" s="1202"/>
      <c r="I21" s="1202"/>
      <c r="J21" s="573"/>
      <c r="K21" s="565"/>
      <c r="L21" s="569"/>
      <c r="M21" s="570"/>
      <c r="N21" s="570">
        <v>0</v>
      </c>
      <c r="O21" s="572">
        <v>0</v>
      </c>
    </row>
    <row r="22" spans="1:16" s="53" customFormat="1" ht="15" x14ac:dyDescent="0.25">
      <c r="A22" s="1200"/>
      <c r="B22" s="1200"/>
      <c r="C22" s="565"/>
      <c r="D22" s="566"/>
      <c r="E22" s="567"/>
      <c r="F22" s="568">
        <v>0</v>
      </c>
      <c r="G22" s="576">
        <v>0</v>
      </c>
      <c r="H22" s="1202"/>
      <c r="I22" s="1202"/>
      <c r="J22" s="573"/>
      <c r="K22" s="565"/>
      <c r="L22" s="569"/>
      <c r="M22" s="570"/>
      <c r="N22" s="570">
        <v>0</v>
      </c>
      <c r="O22" s="572">
        <v>0</v>
      </c>
    </row>
    <row r="23" spans="1:16" s="53" customFormat="1" ht="15" x14ac:dyDescent="0.25">
      <c r="A23" s="1200"/>
      <c r="B23" s="1200"/>
      <c r="C23" s="565"/>
      <c r="D23" s="566"/>
      <c r="E23" s="567"/>
      <c r="F23" s="568">
        <v>0</v>
      </c>
      <c r="G23" s="576">
        <v>0</v>
      </c>
      <c r="H23" s="1202"/>
      <c r="I23" s="1202"/>
      <c r="J23" s="573"/>
      <c r="K23" s="565"/>
      <c r="L23" s="569"/>
      <c r="M23" s="570"/>
      <c r="N23" s="570">
        <v>0</v>
      </c>
      <c r="O23" s="572">
        <v>0</v>
      </c>
    </row>
    <row r="24" spans="1:16" s="53" customFormat="1" ht="15" x14ac:dyDescent="0.25">
      <c r="A24" s="1200"/>
      <c r="B24" s="1200"/>
      <c r="C24" s="565"/>
      <c r="D24" s="566"/>
      <c r="E24" s="567"/>
      <c r="F24" s="568">
        <v>0</v>
      </c>
      <c r="G24" s="576">
        <v>0</v>
      </c>
      <c r="H24" s="1202"/>
      <c r="I24" s="1202"/>
      <c r="J24" s="573"/>
      <c r="K24" s="565"/>
      <c r="L24" s="569"/>
      <c r="M24" s="570"/>
      <c r="N24" s="570">
        <v>0</v>
      </c>
      <c r="O24" s="572">
        <v>0</v>
      </c>
    </row>
    <row r="25" spans="1:16" s="53" customFormat="1" ht="16.5" customHeight="1" x14ac:dyDescent="0.3">
      <c r="A25" s="1200"/>
      <c r="B25" s="1200"/>
      <c r="C25" s="565"/>
      <c r="D25" s="566"/>
      <c r="E25" s="1362" t="s">
        <v>529</v>
      </c>
      <c r="F25" s="568">
        <v>0</v>
      </c>
      <c r="G25" s="576">
        <v>0</v>
      </c>
      <c r="H25" s="1202"/>
      <c r="I25" s="1202"/>
      <c r="J25" s="573"/>
      <c r="K25" s="565"/>
      <c r="L25" s="1363" t="s">
        <v>530</v>
      </c>
      <c r="M25" s="570"/>
      <c r="N25" s="570">
        <v>0</v>
      </c>
      <c r="O25" s="572">
        <v>0</v>
      </c>
    </row>
    <row r="26" spans="1:16" s="53" customFormat="1" ht="15" x14ac:dyDescent="0.25">
      <c r="A26" s="1200"/>
      <c r="B26" s="1200"/>
      <c r="C26" s="565"/>
      <c r="D26" s="566"/>
      <c r="E26" s="567"/>
      <c r="F26" s="568">
        <v>0</v>
      </c>
      <c r="G26" s="576">
        <v>0</v>
      </c>
      <c r="H26" s="1202"/>
      <c r="I26" s="1202"/>
      <c r="J26" s="573"/>
      <c r="K26" s="565"/>
      <c r="L26" s="569"/>
      <c r="M26" s="570"/>
      <c r="N26" s="570">
        <v>0</v>
      </c>
      <c r="O26" s="572">
        <v>0</v>
      </c>
    </row>
    <row r="27" spans="1:16" s="53" customFormat="1" ht="15" x14ac:dyDescent="0.25">
      <c r="A27" s="1200"/>
      <c r="B27" s="1200"/>
      <c r="C27" s="565"/>
      <c r="D27" s="566"/>
      <c r="E27" s="567"/>
      <c r="F27" s="568">
        <v>0</v>
      </c>
      <c r="G27" s="576">
        <v>0</v>
      </c>
      <c r="H27" s="1202"/>
      <c r="I27" s="1202"/>
      <c r="J27" s="573"/>
      <c r="K27" s="565"/>
      <c r="L27" s="569"/>
      <c r="M27" s="570"/>
      <c r="N27" s="570">
        <v>0</v>
      </c>
      <c r="O27" s="572">
        <v>0</v>
      </c>
    </row>
    <row r="28" spans="1:16" s="53" customFormat="1" ht="15" x14ac:dyDescent="0.25">
      <c r="A28" s="1200"/>
      <c r="B28" s="1200"/>
      <c r="C28" s="565"/>
      <c r="D28" s="566"/>
      <c r="E28" s="567"/>
      <c r="F28" s="568">
        <v>0</v>
      </c>
      <c r="G28" s="576">
        <v>0</v>
      </c>
      <c r="H28" s="1202"/>
      <c r="I28" s="1202"/>
      <c r="J28" s="573"/>
      <c r="K28" s="565"/>
      <c r="L28" s="569"/>
      <c r="M28" s="570"/>
      <c r="N28" s="570">
        <v>0</v>
      </c>
      <c r="O28" s="572">
        <v>0</v>
      </c>
    </row>
    <row r="29" spans="1:16" s="53" customFormat="1" ht="15" x14ac:dyDescent="0.25">
      <c r="A29" s="1200"/>
      <c r="B29" s="1200"/>
      <c r="C29" s="565"/>
      <c r="D29" s="566"/>
      <c r="E29" s="567"/>
      <c r="F29" s="568">
        <v>0</v>
      </c>
      <c r="G29" s="576">
        <v>0</v>
      </c>
      <c r="H29" s="1202"/>
      <c r="I29" s="1202"/>
      <c r="J29" s="573"/>
      <c r="K29" s="565"/>
      <c r="L29" s="569"/>
      <c r="M29" s="570"/>
      <c r="N29" s="570">
        <v>0</v>
      </c>
      <c r="O29" s="572">
        <v>0</v>
      </c>
    </row>
    <row r="30" spans="1:16" s="53" customFormat="1" ht="15" x14ac:dyDescent="0.25">
      <c r="A30" s="1200"/>
      <c r="B30" s="1200"/>
      <c r="C30" s="565"/>
      <c r="D30" s="566"/>
      <c r="E30" s="567"/>
      <c r="F30" s="568">
        <v>0</v>
      </c>
      <c r="G30" s="576">
        <v>0</v>
      </c>
      <c r="H30" s="1202"/>
      <c r="I30" s="1202"/>
      <c r="J30" s="573"/>
      <c r="K30" s="565"/>
      <c r="L30" s="569"/>
      <c r="M30" s="570"/>
      <c r="N30" s="570">
        <v>0</v>
      </c>
      <c r="O30" s="572">
        <v>0</v>
      </c>
    </row>
    <row r="31" spans="1:16" s="53" customFormat="1" ht="15" x14ac:dyDescent="0.25">
      <c r="A31" s="1200"/>
      <c r="B31" s="1200"/>
      <c r="C31" s="565"/>
      <c r="D31" s="566"/>
      <c r="E31" s="567"/>
      <c r="F31" s="568">
        <v>0</v>
      </c>
      <c r="G31" s="576">
        <v>0</v>
      </c>
      <c r="H31" s="1202"/>
      <c r="I31" s="1202"/>
      <c r="J31" s="573"/>
      <c r="K31" s="565"/>
      <c r="L31" s="569"/>
      <c r="M31" s="570"/>
      <c r="N31" s="570">
        <v>0</v>
      </c>
      <c r="O31" s="572">
        <v>0</v>
      </c>
    </row>
    <row r="32" spans="1:16" s="53" customFormat="1" ht="15" x14ac:dyDescent="0.25">
      <c r="A32" s="1200"/>
      <c r="B32" s="1200"/>
      <c r="C32" s="565"/>
      <c r="D32" s="566"/>
      <c r="E32" s="567"/>
      <c r="F32" s="568">
        <v>0</v>
      </c>
      <c r="G32" s="576">
        <v>0</v>
      </c>
      <c r="H32" s="1202"/>
      <c r="I32" s="1202"/>
      <c r="J32" s="573"/>
      <c r="K32" s="565"/>
      <c r="L32" s="569"/>
      <c r="M32" s="570"/>
      <c r="N32" s="570">
        <v>0</v>
      </c>
      <c r="O32" s="572">
        <v>0</v>
      </c>
    </row>
    <row r="33" spans="1:15" s="53" customFormat="1" ht="15" x14ac:dyDescent="0.25">
      <c r="A33" s="1200"/>
      <c r="B33" s="1200"/>
      <c r="C33" s="565"/>
      <c r="D33" s="566"/>
      <c r="E33" s="567"/>
      <c r="F33" s="568">
        <v>0</v>
      </c>
      <c r="G33" s="576">
        <v>0</v>
      </c>
      <c r="H33" s="1202"/>
      <c r="I33" s="1202"/>
      <c r="J33" s="573"/>
      <c r="K33" s="565"/>
      <c r="L33" s="569"/>
      <c r="M33" s="570"/>
      <c r="N33" s="570">
        <v>0</v>
      </c>
      <c r="O33" s="572">
        <v>0</v>
      </c>
    </row>
    <row r="34" spans="1:15" s="53" customFormat="1" ht="15" x14ac:dyDescent="0.25">
      <c r="A34" s="1200"/>
      <c r="B34" s="1200"/>
      <c r="C34" s="2555" t="s">
        <v>52</v>
      </c>
      <c r="D34" s="2556"/>
      <c r="E34" s="2556"/>
      <c r="F34" s="574">
        <v>0</v>
      </c>
      <c r="G34" s="577">
        <v>0</v>
      </c>
      <c r="H34" s="574"/>
      <c r="I34" s="574"/>
      <c r="J34" s="574"/>
      <c r="K34" s="586"/>
      <c r="L34" s="587"/>
      <c r="M34" s="574"/>
      <c r="N34" s="577">
        <v>0</v>
      </c>
      <c r="O34" s="577">
        <v>0</v>
      </c>
    </row>
    <row r="35" spans="1:15" s="53" customFormat="1" ht="15.75" x14ac:dyDescent="0.25">
      <c r="A35" s="75" t="s">
        <v>541</v>
      </c>
      <c r="B35" s="75"/>
      <c r="C35" s="1361"/>
      <c r="D35" s="75"/>
      <c r="E35" s="137"/>
      <c r="F35" s="75"/>
      <c r="G35" s="556"/>
      <c r="H35" s="556"/>
      <c r="I35" s="556"/>
      <c r="J35" s="556"/>
      <c r="K35" s="142"/>
      <c r="L35" s="119"/>
      <c r="M35" s="556"/>
      <c r="N35" s="556"/>
      <c r="O35" s="1010" t="s">
        <v>329</v>
      </c>
    </row>
    <row r="36" spans="1:15" x14ac:dyDescent="0.2">
      <c r="A36" s="556"/>
      <c r="B36" s="556"/>
      <c r="C36" s="142"/>
      <c r="D36" s="556"/>
      <c r="E36" s="119"/>
      <c r="F36" s="556"/>
      <c r="G36" s="556"/>
      <c r="H36" s="556"/>
      <c r="I36" s="556"/>
      <c r="J36" s="556"/>
      <c r="K36" s="142"/>
      <c r="L36" s="119"/>
      <c r="M36" s="556"/>
      <c r="N36" s="556"/>
      <c r="O36" s="54"/>
    </row>
    <row r="37" spans="1:15" ht="15" x14ac:dyDescent="0.25">
      <c r="A37" s="364"/>
      <c r="B37" s="1011"/>
      <c r="C37" s="2538" t="s">
        <v>461</v>
      </c>
      <c r="D37" s="2538"/>
      <c r="E37" s="983"/>
      <c r="F37" s="983"/>
      <c r="G37" s="2538" t="s">
        <v>466</v>
      </c>
      <c r="H37" s="2538"/>
      <c r="I37" s="364"/>
      <c r="J37" s="1078"/>
      <c r="K37" s="40"/>
      <c r="L37" s="1337" t="s">
        <v>476</v>
      </c>
      <c r="M37" s="1337"/>
      <c r="N37" s="87"/>
      <c r="O37" s="1012"/>
    </row>
    <row r="38" spans="1:15" s="53" customFormat="1" ht="16.5" customHeight="1" x14ac:dyDescent="0.25">
      <c r="A38" s="1180"/>
      <c r="B38" s="1014"/>
      <c r="C38" s="2114" t="s">
        <v>7</v>
      </c>
      <c r="D38" s="2114"/>
      <c r="E38" s="340"/>
      <c r="F38" s="340"/>
      <c r="G38" s="2114" t="s">
        <v>8</v>
      </c>
      <c r="H38" s="2114"/>
      <c r="I38" s="340"/>
      <c r="J38" s="340"/>
      <c r="K38" s="364"/>
      <c r="L38" s="2114" t="s">
        <v>372</v>
      </c>
      <c r="M38" s="2114"/>
      <c r="O38" s="1180"/>
    </row>
    <row r="39" spans="1:15" s="1013" customFormat="1" ht="27" customHeight="1" x14ac:dyDescent="0.25">
      <c r="A39" s="364"/>
      <c r="B39" s="1011"/>
      <c r="C39" s="2538" t="s">
        <v>463</v>
      </c>
      <c r="D39" s="2538"/>
      <c r="E39" s="983"/>
      <c r="F39" s="983"/>
      <c r="G39" s="2538" t="s">
        <v>467</v>
      </c>
      <c r="H39" s="2538"/>
      <c r="I39" s="983"/>
      <c r="K39" s="2148" t="s">
        <v>462</v>
      </c>
      <c r="L39" s="2148"/>
      <c r="M39" s="2148"/>
      <c r="N39" s="2148"/>
      <c r="O39" s="1203"/>
    </row>
    <row r="40" spans="1:15" s="53" customFormat="1" ht="15" x14ac:dyDescent="0.25">
      <c r="A40" s="364"/>
      <c r="B40" s="1011"/>
      <c r="C40" s="2554" t="s">
        <v>371</v>
      </c>
      <c r="D40" s="2554"/>
      <c r="E40" s="997"/>
      <c r="F40" s="997"/>
      <c r="G40" s="2554" t="s">
        <v>371</v>
      </c>
      <c r="H40" s="2554"/>
      <c r="I40" s="997"/>
      <c r="L40" s="2554" t="s">
        <v>371</v>
      </c>
      <c r="M40" s="2554"/>
      <c r="O40" s="1203"/>
    </row>
    <row r="41" spans="1:15" s="53" customFormat="1" ht="30.75" customHeight="1" x14ac:dyDescent="0.25">
      <c r="A41" s="1182"/>
      <c r="B41" s="1015"/>
      <c r="C41" s="2342">
        <v>44742</v>
      </c>
      <c r="D41" s="2342"/>
      <c r="E41" s="983"/>
      <c r="F41" s="983"/>
      <c r="G41" s="2342">
        <v>44742</v>
      </c>
      <c r="H41" s="2342"/>
      <c r="I41" s="983"/>
      <c r="L41" s="2342">
        <v>44747</v>
      </c>
      <c r="M41" s="2342"/>
      <c r="O41" s="474"/>
    </row>
    <row r="42" spans="1:15" s="1182" customFormat="1" ht="15" x14ac:dyDescent="0.25">
      <c r="A42" s="364"/>
      <c r="B42" s="1011"/>
      <c r="C42" s="2554" t="s">
        <v>373</v>
      </c>
      <c r="D42" s="2554"/>
      <c r="E42" s="997"/>
      <c r="F42" s="997"/>
      <c r="G42" s="2428" t="s">
        <v>374</v>
      </c>
      <c r="H42" s="2428"/>
      <c r="I42" s="1204"/>
      <c r="L42" s="2428" t="s">
        <v>388</v>
      </c>
      <c r="M42" s="2428"/>
      <c r="O42" s="1203"/>
    </row>
    <row r="43" spans="1:15" s="53" customFormat="1" ht="15" x14ac:dyDescent="0.25">
      <c r="A43" s="87"/>
      <c r="B43" s="87"/>
      <c r="C43" s="469"/>
      <c r="D43" s="87"/>
      <c r="E43" s="1184"/>
      <c r="F43" s="1205"/>
      <c r="G43" s="87"/>
      <c r="H43" s="87"/>
      <c r="I43" s="87"/>
      <c r="J43" s="87"/>
      <c r="K43" s="87"/>
      <c r="L43" s="87"/>
      <c r="M43" s="87"/>
      <c r="N43" s="87"/>
      <c r="O43" s="1206"/>
    </row>
    <row r="44" spans="1:15" ht="15" x14ac:dyDescent="0.25">
      <c r="A44"/>
      <c r="B44"/>
      <c r="C44"/>
      <c r="D44"/>
      <c r="E44"/>
      <c r="F44" s="1207"/>
      <c r="J44"/>
      <c r="K44"/>
      <c r="L44"/>
      <c r="M44"/>
      <c r="N44"/>
      <c r="O44" s="1208"/>
    </row>
    <row r="45" spans="1:15" customFormat="1" ht="15.75" customHeight="1" x14ac:dyDescent="0.25">
      <c r="A45" s="89"/>
      <c r="B45" s="89"/>
      <c r="C45" s="141"/>
      <c r="D45" s="89"/>
      <c r="E45" s="107"/>
      <c r="F45" s="89"/>
      <c r="G45" s="89"/>
      <c r="H45" s="89"/>
      <c r="I45" s="89"/>
      <c r="J45" s="89"/>
      <c r="K45" s="141"/>
      <c r="L45" s="107"/>
      <c r="M45" s="89"/>
      <c r="N45" s="89"/>
      <c r="O45" s="89"/>
    </row>
  </sheetData>
  <mergeCells count="31">
    <mergeCell ref="O18:O19"/>
    <mergeCell ref="A8:U8"/>
    <mergeCell ref="A9:U9"/>
    <mergeCell ref="A11:C11"/>
    <mergeCell ref="J11:K11"/>
    <mergeCell ref="L16:O16"/>
    <mergeCell ref="K39:N39"/>
    <mergeCell ref="C37:D37"/>
    <mergeCell ref="C39:D39"/>
    <mergeCell ref="A17:B17"/>
    <mergeCell ref="A18:F18"/>
    <mergeCell ref="G18:G19"/>
    <mergeCell ref="H18:H19"/>
    <mergeCell ref="I18:I19"/>
    <mergeCell ref="J18:N18"/>
    <mergeCell ref="A7:U7"/>
    <mergeCell ref="C42:D42"/>
    <mergeCell ref="G42:H42"/>
    <mergeCell ref="L42:M42"/>
    <mergeCell ref="C41:D41"/>
    <mergeCell ref="G41:H41"/>
    <mergeCell ref="L41:M41"/>
    <mergeCell ref="C34:E34"/>
    <mergeCell ref="C38:D38"/>
    <mergeCell ref="G38:H38"/>
    <mergeCell ref="L38:M38"/>
    <mergeCell ref="C40:D40"/>
    <mergeCell ref="G40:H40"/>
    <mergeCell ref="L40:M40"/>
    <mergeCell ref="G37:H37"/>
    <mergeCell ref="G39:H39"/>
  </mergeCells>
  <printOptions horizontalCentered="1"/>
  <pageMargins left="0" right="0" top="0.15748031496062992" bottom="0.19685039370078741" header="0.11811023622047245" footer="0.11811023622047245"/>
  <pageSetup paperSize="5" scale="75" orientation="landscape" r:id="rId1"/>
  <headerFooter>
    <oddFooter>&amp;R&amp;P/&amp;N  &amp;D  &amp;T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25" workbookViewId="0">
      <selection activeCell="I35" sqref="I35"/>
    </sheetView>
  </sheetViews>
  <sheetFormatPr baseColWidth="10" defaultRowHeight="15" x14ac:dyDescent="0.25"/>
  <cols>
    <col min="3" max="3" width="21.7109375" customWidth="1"/>
    <col min="4" max="4" width="42.28515625" customWidth="1"/>
    <col min="5" max="5" width="18" customWidth="1"/>
    <col min="6" max="6" width="17.140625" customWidth="1"/>
    <col min="8" max="8" width="16.28515625" customWidth="1"/>
  </cols>
  <sheetData>
    <row r="1" spans="1:8" x14ac:dyDescent="0.25">
      <c r="A1" s="55"/>
      <c r="B1" s="55"/>
      <c r="C1" s="55"/>
      <c r="D1" s="121"/>
      <c r="E1" s="57"/>
      <c r="F1" s="1463"/>
      <c r="G1" s="57"/>
      <c r="H1" s="57"/>
    </row>
    <row r="2" spans="1:8" x14ac:dyDescent="0.25">
      <c r="A2" s="55"/>
      <c r="B2" s="55"/>
      <c r="C2" s="55"/>
      <c r="D2" s="121"/>
      <c r="E2" s="57"/>
      <c r="F2" s="1463"/>
      <c r="G2" s="57"/>
      <c r="H2" s="57"/>
    </row>
    <row r="3" spans="1:8" x14ac:dyDescent="0.25">
      <c r="A3" s="55"/>
      <c r="B3" s="55"/>
      <c r="C3" s="55"/>
      <c r="D3" s="121"/>
      <c r="E3" s="57"/>
      <c r="F3" s="1463"/>
      <c r="G3" s="57"/>
      <c r="H3" s="57"/>
    </row>
    <row r="4" spans="1:8" x14ac:dyDescent="0.25">
      <c r="A4" s="55"/>
      <c r="B4" s="2573" t="s">
        <v>36</v>
      </c>
      <c r="C4" s="2573"/>
      <c r="D4" s="2573"/>
      <c r="E4" s="2573"/>
      <c r="F4" s="2573"/>
      <c r="G4" s="2573"/>
      <c r="H4" s="2573"/>
    </row>
    <row r="5" spans="1:8" x14ac:dyDescent="0.25">
      <c r="A5" s="55"/>
      <c r="B5" s="2573" t="s">
        <v>655</v>
      </c>
      <c r="C5" s="2573"/>
      <c r="D5" s="2573"/>
      <c r="E5" s="2573"/>
      <c r="F5" s="2573"/>
      <c r="G5" s="2573"/>
      <c r="H5" s="2573"/>
    </row>
    <row r="6" spans="1:8" x14ac:dyDescent="0.25">
      <c r="A6" s="55"/>
      <c r="B6" s="2573" t="s">
        <v>207</v>
      </c>
      <c r="C6" s="2573"/>
      <c r="D6" s="2573"/>
      <c r="E6" s="2573"/>
      <c r="F6" s="2573"/>
      <c r="G6" s="2573"/>
      <c r="H6" s="2573"/>
    </row>
    <row r="7" spans="1:8" ht="15.75" x14ac:dyDescent="0.25">
      <c r="A7" s="55"/>
      <c r="B7" s="134" t="s">
        <v>589</v>
      </c>
      <c r="C7" s="1464" t="s">
        <v>590</v>
      </c>
      <c r="D7" s="1465"/>
      <c r="E7" s="1466"/>
      <c r="F7" s="1467" t="s">
        <v>4</v>
      </c>
      <c r="G7" s="1464" t="s">
        <v>591</v>
      </c>
      <c r="H7" s="57"/>
    </row>
    <row r="8" spans="1:8" ht="15.75" x14ac:dyDescent="0.25">
      <c r="A8" s="55"/>
      <c r="B8" s="134" t="s">
        <v>592</v>
      </c>
      <c r="C8" s="1464" t="s">
        <v>593</v>
      </c>
      <c r="D8" s="1465"/>
      <c r="E8" s="1466"/>
      <c r="F8" s="1467" t="s">
        <v>5</v>
      </c>
      <c r="G8" s="1464" t="s">
        <v>594</v>
      </c>
      <c r="H8" s="57"/>
    </row>
    <row r="9" spans="1:8" ht="15.75" x14ac:dyDescent="0.25">
      <c r="A9" s="55"/>
      <c r="B9" s="134" t="s">
        <v>53</v>
      </c>
      <c r="C9" s="1492" t="s">
        <v>651</v>
      </c>
      <c r="D9" s="1468"/>
      <c r="E9" s="1469"/>
      <c r="F9" s="1470"/>
      <c r="G9" s="1469"/>
      <c r="H9" s="57"/>
    </row>
    <row r="10" spans="1:8" ht="15.75" x14ac:dyDescent="0.25">
      <c r="A10" s="55"/>
      <c r="B10" s="56"/>
      <c r="C10" s="56"/>
      <c r="D10" s="135"/>
      <c r="E10" s="59"/>
      <c r="F10" s="1471"/>
      <c r="G10" s="59"/>
      <c r="H10" s="57"/>
    </row>
    <row r="11" spans="1:8" ht="26.25" x14ac:dyDescent="0.25">
      <c r="A11" s="1472" t="s">
        <v>136</v>
      </c>
      <c r="B11" s="1472" t="s">
        <v>134</v>
      </c>
      <c r="C11" s="1472" t="s">
        <v>135</v>
      </c>
      <c r="D11" s="1473" t="s">
        <v>133</v>
      </c>
      <c r="E11" s="1474" t="s">
        <v>595</v>
      </c>
      <c r="F11" s="1475" t="s">
        <v>596</v>
      </c>
      <c r="G11" s="1474" t="s">
        <v>205</v>
      </c>
      <c r="H11" s="1474" t="s">
        <v>206</v>
      </c>
    </row>
    <row r="12" spans="1:8" x14ac:dyDescent="0.25">
      <c r="A12" s="1476">
        <v>1</v>
      </c>
      <c r="B12" s="1477" t="s">
        <v>527</v>
      </c>
      <c r="C12" s="1477" t="s">
        <v>597</v>
      </c>
      <c r="D12" s="1477" t="s">
        <v>598</v>
      </c>
      <c r="E12" s="1879">
        <v>0</v>
      </c>
      <c r="F12" s="1884">
        <v>5050690.58</v>
      </c>
      <c r="G12" s="1884">
        <v>5050690.58</v>
      </c>
      <c r="H12" s="1885">
        <f>E12+F12-G12</f>
        <v>0</v>
      </c>
    </row>
    <row r="13" spans="1:8" x14ac:dyDescent="0.25">
      <c r="A13" s="1476">
        <v>2</v>
      </c>
      <c r="B13" s="1477" t="s">
        <v>527</v>
      </c>
      <c r="C13" s="1477" t="s">
        <v>1753</v>
      </c>
      <c r="D13" s="1477" t="s">
        <v>1754</v>
      </c>
      <c r="E13" s="1879">
        <v>0</v>
      </c>
      <c r="F13" s="1884">
        <v>15244.32</v>
      </c>
      <c r="G13" s="1884">
        <v>15244.32</v>
      </c>
      <c r="H13" s="1885">
        <f t="shared" ref="H13:H35" si="0">E13+F13-G13</f>
        <v>0</v>
      </c>
    </row>
    <row r="14" spans="1:8" x14ac:dyDescent="0.25">
      <c r="A14" s="1476">
        <v>2</v>
      </c>
      <c r="B14" s="1477" t="s">
        <v>527</v>
      </c>
      <c r="C14" s="1477" t="s">
        <v>599</v>
      </c>
      <c r="D14" s="1477" t="s">
        <v>600</v>
      </c>
      <c r="E14" s="1880">
        <v>131057.88</v>
      </c>
      <c r="F14" s="1884">
        <f>1228675</f>
        <v>1228675</v>
      </c>
      <c r="G14" s="1884">
        <v>84251.49</v>
      </c>
      <c r="H14" s="1885">
        <f t="shared" si="0"/>
        <v>1275481.3899999999</v>
      </c>
    </row>
    <row r="15" spans="1:8" x14ac:dyDescent="0.25">
      <c r="A15" s="1476">
        <v>3</v>
      </c>
      <c r="B15" s="1478" t="s">
        <v>527</v>
      </c>
      <c r="C15" s="1479" t="s">
        <v>601</v>
      </c>
      <c r="D15" s="1479" t="s">
        <v>602</v>
      </c>
      <c r="E15" s="1879">
        <v>1464907.94</v>
      </c>
      <c r="F15" s="1884">
        <f>1216137.5</f>
        <v>1216137.5</v>
      </c>
      <c r="G15" s="1886">
        <v>484706.72</v>
      </c>
      <c r="H15" s="1885">
        <f t="shared" si="0"/>
        <v>2196338.7199999997</v>
      </c>
    </row>
    <row r="16" spans="1:8" x14ac:dyDescent="0.25">
      <c r="A16" s="1476">
        <v>4</v>
      </c>
      <c r="B16" s="1477" t="s">
        <v>527</v>
      </c>
      <c r="C16" s="1479" t="s">
        <v>603</v>
      </c>
      <c r="D16" s="1479" t="s">
        <v>604</v>
      </c>
      <c r="E16" s="1879">
        <v>7104656.8999999985</v>
      </c>
      <c r="F16" s="1884">
        <f>1236746.2+1203916.24+958801.33</f>
        <v>3399463.77</v>
      </c>
      <c r="G16" s="1886">
        <v>2810886.48</v>
      </c>
      <c r="H16" s="1885">
        <f t="shared" si="0"/>
        <v>7693234.1899999976</v>
      </c>
    </row>
    <row r="17" spans="1:8" x14ac:dyDescent="0.25">
      <c r="A17" s="1476">
        <v>5</v>
      </c>
      <c r="B17" s="1477" t="s">
        <v>527</v>
      </c>
      <c r="C17" s="1479" t="s">
        <v>605</v>
      </c>
      <c r="D17" s="1479" t="s">
        <v>606</v>
      </c>
      <c r="E17" s="1879">
        <v>1716203.2100000009</v>
      </c>
      <c r="F17" s="1884">
        <f>5244746</f>
        <v>5244746</v>
      </c>
      <c r="G17" s="1887">
        <v>1899303.81</v>
      </c>
      <c r="H17" s="1885">
        <f t="shared" si="0"/>
        <v>5061645.4000000004</v>
      </c>
    </row>
    <row r="18" spans="1:8" x14ac:dyDescent="0.25">
      <c r="A18" s="1476">
        <v>6</v>
      </c>
      <c r="B18" s="1478" t="s">
        <v>527</v>
      </c>
      <c r="C18" s="1479" t="s">
        <v>607</v>
      </c>
      <c r="D18" s="1479" t="s">
        <v>608</v>
      </c>
      <c r="E18" s="1879">
        <v>652826.15487999981</v>
      </c>
      <c r="F18" s="1884"/>
      <c r="G18" s="1887">
        <v>139974.1</v>
      </c>
      <c r="H18" s="1885">
        <f t="shared" si="0"/>
        <v>512852.05487999984</v>
      </c>
    </row>
    <row r="19" spans="1:8" x14ac:dyDescent="0.25">
      <c r="A19" s="1476">
        <v>7</v>
      </c>
      <c r="B19" s="1477" t="s">
        <v>527</v>
      </c>
      <c r="C19" s="1479" t="s">
        <v>609</v>
      </c>
      <c r="D19" s="1479" t="s">
        <v>610</v>
      </c>
      <c r="E19" s="1879">
        <v>521365.30251520011</v>
      </c>
      <c r="F19" s="1884">
        <v>35767.31</v>
      </c>
      <c r="G19" s="1887">
        <v>224772.2</v>
      </c>
      <c r="H19" s="1885">
        <f t="shared" si="0"/>
        <v>332360.41251520015</v>
      </c>
    </row>
    <row r="20" spans="1:8" x14ac:dyDescent="0.25">
      <c r="A20" s="1476">
        <v>8</v>
      </c>
      <c r="B20" s="1477" t="s">
        <v>527</v>
      </c>
      <c r="C20" s="1479" t="s">
        <v>611</v>
      </c>
      <c r="D20" s="1479" t="s">
        <v>612</v>
      </c>
      <c r="E20" s="1879">
        <v>170681.13</v>
      </c>
      <c r="F20" s="1884"/>
      <c r="G20" s="1887">
        <v>71173.350000000006</v>
      </c>
      <c r="H20" s="1885">
        <f t="shared" si="0"/>
        <v>99507.78</v>
      </c>
    </row>
    <row r="21" spans="1:8" x14ac:dyDescent="0.25">
      <c r="A21" s="1476">
        <v>9</v>
      </c>
      <c r="B21" s="1478" t="s">
        <v>527</v>
      </c>
      <c r="C21" s="1479" t="s">
        <v>613</v>
      </c>
      <c r="D21" s="1479" t="s">
        <v>614</v>
      </c>
      <c r="E21" s="1879">
        <v>0</v>
      </c>
      <c r="F21" s="1884">
        <f>1245552.78+2684629.8+973565.12</f>
        <v>4903747.7</v>
      </c>
      <c r="G21" s="1888">
        <v>4903747.7</v>
      </c>
      <c r="H21" s="1885">
        <f t="shared" si="0"/>
        <v>0</v>
      </c>
    </row>
    <row r="22" spans="1:8" x14ac:dyDescent="0.25">
      <c r="A22" s="1476">
        <v>10</v>
      </c>
      <c r="B22" s="1477" t="s">
        <v>527</v>
      </c>
      <c r="C22" s="1479" t="s">
        <v>615</v>
      </c>
      <c r="D22" s="1479" t="s">
        <v>616</v>
      </c>
      <c r="E22" s="1879">
        <v>1755958</v>
      </c>
      <c r="F22" s="1884">
        <v>2455273.2000000002</v>
      </c>
      <c r="G22" s="1887">
        <v>2455273.2000000002</v>
      </c>
      <c r="H22" s="1885">
        <f t="shared" si="0"/>
        <v>1755958</v>
      </c>
    </row>
    <row r="23" spans="1:8" x14ac:dyDescent="0.25">
      <c r="A23" s="1476">
        <v>11</v>
      </c>
      <c r="B23" s="1477" t="s">
        <v>527</v>
      </c>
      <c r="C23" s="1479" t="s">
        <v>617</v>
      </c>
      <c r="D23" s="1479" t="s">
        <v>618</v>
      </c>
      <c r="E23" s="1879">
        <v>0</v>
      </c>
      <c r="F23" s="1884">
        <f>40665500</f>
        <v>40665500</v>
      </c>
      <c r="G23" s="1888">
        <v>40665500</v>
      </c>
      <c r="H23" s="1885">
        <f t="shared" si="0"/>
        <v>0</v>
      </c>
    </row>
    <row r="24" spans="1:8" x14ac:dyDescent="0.25">
      <c r="A24" s="1476">
        <v>12</v>
      </c>
      <c r="B24" s="1477" t="s">
        <v>527</v>
      </c>
      <c r="C24" s="1479" t="s">
        <v>619</v>
      </c>
      <c r="D24" s="1479" t="s">
        <v>620</v>
      </c>
      <c r="E24" s="1879">
        <v>0</v>
      </c>
      <c r="F24" s="1884">
        <v>12280065.800000001</v>
      </c>
      <c r="G24" s="1888">
        <v>12280065.800000001</v>
      </c>
      <c r="H24" s="1885">
        <f t="shared" si="0"/>
        <v>0</v>
      </c>
    </row>
    <row r="25" spans="1:8" x14ac:dyDescent="0.25">
      <c r="A25" s="1476">
        <v>13</v>
      </c>
      <c r="B25" s="1477" t="s">
        <v>527</v>
      </c>
      <c r="C25" s="1479" t="s">
        <v>621</v>
      </c>
      <c r="D25" s="1479" t="s">
        <v>622</v>
      </c>
      <c r="E25" s="1879">
        <v>0</v>
      </c>
      <c r="F25" s="1884">
        <v>104500.8</v>
      </c>
      <c r="G25" s="1884">
        <v>104500.8</v>
      </c>
      <c r="H25" s="1885">
        <f t="shared" si="0"/>
        <v>0</v>
      </c>
    </row>
    <row r="26" spans="1:8" x14ac:dyDescent="0.25">
      <c r="A26" s="1476">
        <v>14</v>
      </c>
      <c r="B26" s="1478" t="s">
        <v>527</v>
      </c>
      <c r="C26" s="1479" t="s">
        <v>623</v>
      </c>
      <c r="D26" s="1479" t="s">
        <v>624</v>
      </c>
      <c r="E26" s="1879">
        <v>0</v>
      </c>
      <c r="F26" s="1884">
        <f>442017.13+795225.71</f>
        <v>1237242.8399999999</v>
      </c>
      <c r="G26" s="1888">
        <v>1237242.8400000001</v>
      </c>
      <c r="H26" s="1885">
        <f t="shared" si="0"/>
        <v>0</v>
      </c>
    </row>
    <row r="27" spans="1:8" ht="24" x14ac:dyDescent="0.25">
      <c r="A27" s="1476">
        <v>15</v>
      </c>
      <c r="B27" s="1477" t="s">
        <v>527</v>
      </c>
      <c r="C27" s="1479" t="s">
        <v>625</v>
      </c>
      <c r="D27" s="1480" t="s">
        <v>626</v>
      </c>
      <c r="E27" s="1879">
        <v>449965.44</v>
      </c>
      <c r="F27" s="1884"/>
      <c r="G27" s="1887">
        <v>132249.35999999999</v>
      </c>
      <c r="H27" s="1885">
        <f t="shared" si="0"/>
        <v>317716.08</v>
      </c>
    </row>
    <row r="28" spans="1:8" ht="21.75" customHeight="1" x14ac:dyDescent="0.25">
      <c r="A28" s="1476">
        <v>16</v>
      </c>
      <c r="B28" s="1477" t="s">
        <v>527</v>
      </c>
      <c r="C28" s="1479" t="s">
        <v>627</v>
      </c>
      <c r="D28" s="1480" t="s">
        <v>628</v>
      </c>
      <c r="E28" s="1879">
        <v>0</v>
      </c>
      <c r="F28" s="1884">
        <f>999932.63</f>
        <v>999932.63</v>
      </c>
      <c r="G28" s="1887">
        <v>999932.63</v>
      </c>
      <c r="H28" s="1885">
        <f t="shared" si="0"/>
        <v>0</v>
      </c>
    </row>
    <row r="29" spans="1:8" x14ac:dyDescent="0.25">
      <c r="A29" s="1476">
        <v>17</v>
      </c>
      <c r="B29" s="1478" t="s">
        <v>527</v>
      </c>
      <c r="C29" s="1479" t="s">
        <v>629</v>
      </c>
      <c r="D29" s="1479" t="s">
        <v>630</v>
      </c>
      <c r="E29" s="1879">
        <v>1028352.25</v>
      </c>
      <c r="F29" s="1884">
        <f>1237299.62</f>
        <v>1237299.6200000001</v>
      </c>
      <c r="G29" s="1887">
        <v>853983.55</v>
      </c>
      <c r="H29" s="1885">
        <f t="shared" si="0"/>
        <v>1411668.32</v>
      </c>
    </row>
    <row r="30" spans="1:8" x14ac:dyDescent="0.25">
      <c r="A30" s="1476">
        <v>18</v>
      </c>
      <c r="B30" s="1477" t="s">
        <v>527</v>
      </c>
      <c r="C30" s="1479" t="s">
        <v>631</v>
      </c>
      <c r="D30" s="1479" t="s">
        <v>632</v>
      </c>
      <c r="E30" s="1879">
        <v>2507574.9012079993</v>
      </c>
      <c r="F30" s="1884">
        <f>823954.67</f>
        <v>823954.67</v>
      </c>
      <c r="G30" s="1887">
        <v>1236054.71</v>
      </c>
      <c r="H30" s="1885">
        <f t="shared" si="0"/>
        <v>2095474.8612079993</v>
      </c>
    </row>
    <row r="31" spans="1:8" x14ac:dyDescent="0.25">
      <c r="A31" s="1476">
        <v>19</v>
      </c>
      <c r="B31" s="1477" t="s">
        <v>527</v>
      </c>
      <c r="C31" s="1479" t="s">
        <v>633</v>
      </c>
      <c r="D31" s="1479" t="s">
        <v>634</v>
      </c>
      <c r="E31" s="1879">
        <v>0</v>
      </c>
      <c r="F31" s="1879">
        <v>6902980.7800000012</v>
      </c>
      <c r="G31" s="1887">
        <f>F31</f>
        <v>6902980.7800000012</v>
      </c>
      <c r="H31" s="1885">
        <f t="shared" si="0"/>
        <v>0</v>
      </c>
    </row>
    <row r="32" spans="1:8" x14ac:dyDescent="0.25">
      <c r="A32" s="1476">
        <v>20</v>
      </c>
      <c r="B32" s="1477" t="s">
        <v>527</v>
      </c>
      <c r="C32" s="1479" t="s">
        <v>635</v>
      </c>
      <c r="D32" s="1479" t="s">
        <v>636</v>
      </c>
      <c r="E32" s="1881">
        <v>2152921.7999999998</v>
      </c>
      <c r="F32" s="1884">
        <f>802445.73+434700.2</f>
        <v>1237145.93</v>
      </c>
      <c r="G32" s="1887">
        <v>2532308.0299999998</v>
      </c>
      <c r="H32" s="1885">
        <f t="shared" si="0"/>
        <v>857759.69999999972</v>
      </c>
    </row>
    <row r="33" spans="1:8" x14ac:dyDescent="0.25">
      <c r="A33" s="1476">
        <v>21</v>
      </c>
      <c r="B33" s="1478" t="s">
        <v>527</v>
      </c>
      <c r="C33" s="1479" t="s">
        <v>637</v>
      </c>
      <c r="D33" s="1479" t="s">
        <v>638</v>
      </c>
      <c r="E33" s="1879">
        <v>260367</v>
      </c>
      <c r="F33" s="1884">
        <f>1236876.59+1237220.32</f>
        <v>2474096.91</v>
      </c>
      <c r="G33" s="1887">
        <f>E33+F33</f>
        <v>2734463.91</v>
      </c>
      <c r="H33" s="1885">
        <f t="shared" si="0"/>
        <v>0</v>
      </c>
    </row>
    <row r="34" spans="1:8" x14ac:dyDescent="0.25">
      <c r="A34" s="1476">
        <v>22</v>
      </c>
      <c r="B34" s="1477" t="s">
        <v>527</v>
      </c>
      <c r="C34" s="1479" t="s">
        <v>639</v>
      </c>
      <c r="D34" s="1479" t="s">
        <v>640</v>
      </c>
      <c r="E34" s="1879">
        <v>9745576.299999997</v>
      </c>
      <c r="F34" s="1884"/>
      <c r="G34" s="1887">
        <v>7303253.6399999997</v>
      </c>
      <c r="H34" s="1885">
        <f t="shared" si="0"/>
        <v>2442322.6599999974</v>
      </c>
    </row>
    <row r="35" spans="1:8" ht="18" customHeight="1" x14ac:dyDescent="0.25">
      <c r="A35" s="1476">
        <v>23</v>
      </c>
      <c r="B35" s="1477" t="s">
        <v>527</v>
      </c>
      <c r="C35" s="1479" t="s">
        <v>641</v>
      </c>
      <c r="D35" s="1481" t="s">
        <v>642</v>
      </c>
      <c r="E35" s="1882">
        <v>2145133.8000000003</v>
      </c>
      <c r="F35" s="1883">
        <f>1236640+1237123.8+1234294.75+4790800</f>
        <v>8498858.5500000007</v>
      </c>
      <c r="G35" s="1882">
        <f>4790800+1932871.27</f>
        <v>6723671.2699999996</v>
      </c>
      <c r="H35" s="1885">
        <f t="shared" si="0"/>
        <v>3920321.0800000019</v>
      </c>
    </row>
    <row r="36" spans="1:8" x14ac:dyDescent="0.25">
      <c r="A36" s="1482"/>
      <c r="B36" s="2574" t="s">
        <v>54</v>
      </c>
      <c r="C36" s="2574"/>
      <c r="D36" s="2575"/>
      <c r="E36" s="1889">
        <f>SUM(E12:E35)</f>
        <v>31807548.008603197</v>
      </c>
      <c r="F36" s="1889">
        <f>SUM(F12:F35)</f>
        <v>100011323.91</v>
      </c>
      <c r="G36" s="1889">
        <f>SUM(G12:G35)</f>
        <v>101846231.26999998</v>
      </c>
      <c r="H36" s="1889">
        <f>SUM(H12:H35)</f>
        <v>29972640.648603193</v>
      </c>
    </row>
    <row r="37" spans="1:8" x14ac:dyDescent="0.25">
      <c r="A37" s="41"/>
      <c r="B37" s="316"/>
      <c r="C37" s="2583" t="s">
        <v>1755</v>
      </c>
      <c r="D37" s="2057" t="s">
        <v>1756</v>
      </c>
      <c r="E37" s="2058">
        <v>31755506.510000002</v>
      </c>
      <c r="F37" s="1483"/>
      <c r="G37" s="317"/>
      <c r="H37" s="317"/>
    </row>
    <row r="38" spans="1:8" x14ac:dyDescent="0.25">
      <c r="A38" s="85"/>
      <c r="B38" s="85"/>
      <c r="C38" s="2583"/>
      <c r="D38" s="2057" t="s">
        <v>732</v>
      </c>
      <c r="E38" s="2059">
        <f>E36-E37</f>
        <v>52041.498603194952</v>
      </c>
      <c r="F38" s="1484"/>
      <c r="G38" s="169"/>
      <c r="H38" s="85"/>
    </row>
    <row r="39" spans="1:8" x14ac:dyDescent="0.25">
      <c r="A39" s="85"/>
      <c r="B39" s="85"/>
      <c r="C39" s="85"/>
      <c r="D39" s="134"/>
      <c r="E39" s="169"/>
      <c r="F39" s="1484"/>
      <c r="G39" s="169"/>
      <c r="H39" s="1485"/>
    </row>
    <row r="40" spans="1:8" x14ac:dyDescent="0.25">
      <c r="A40" s="85"/>
      <c r="B40" s="85"/>
      <c r="C40" s="85"/>
      <c r="D40" s="134"/>
      <c r="E40" s="169"/>
      <c r="F40" s="1484"/>
      <c r="G40" s="169"/>
      <c r="H40" s="1485" t="s">
        <v>643</v>
      </c>
    </row>
    <row r="41" spans="1:8" x14ac:dyDescent="0.25">
      <c r="A41" s="85"/>
      <c r="B41" s="85"/>
      <c r="C41" s="85"/>
      <c r="D41" s="161"/>
      <c r="E41" s="169"/>
      <c r="F41" s="1484"/>
      <c r="G41" s="169"/>
      <c r="H41" s="169"/>
    </row>
    <row r="42" spans="1:8" x14ac:dyDescent="0.25">
      <c r="A42" s="2576" t="s">
        <v>654</v>
      </c>
      <c r="B42" s="2576"/>
      <c r="C42" s="2576"/>
      <c r="D42" s="2576" t="s">
        <v>644</v>
      </c>
      <c r="E42" s="2576"/>
      <c r="F42" s="2576" t="s">
        <v>653</v>
      </c>
      <c r="G42" s="2576"/>
      <c r="H42" s="2576"/>
    </row>
    <row r="43" spans="1:8" x14ac:dyDescent="0.25">
      <c r="A43" s="2578" t="s">
        <v>645</v>
      </c>
      <c r="B43" s="2578"/>
      <c r="C43" s="2578"/>
      <c r="D43" s="2579" t="s">
        <v>646</v>
      </c>
      <c r="E43" s="2579"/>
      <c r="F43" s="1493"/>
      <c r="G43" s="1494" t="s">
        <v>652</v>
      </c>
      <c r="H43" s="1491"/>
    </row>
    <row r="44" spans="1:8" x14ac:dyDescent="0.25">
      <c r="A44" s="2580" t="s">
        <v>7</v>
      </c>
      <c r="B44" s="2580"/>
      <c r="C44" s="2580"/>
      <c r="D44" s="2580" t="s">
        <v>8</v>
      </c>
      <c r="E44" s="2580"/>
      <c r="F44" s="1486"/>
      <c r="G44" s="2050" t="s">
        <v>647</v>
      </c>
      <c r="H44" s="2049"/>
    </row>
    <row r="45" spans="1:8" x14ac:dyDescent="0.25">
      <c r="A45" s="2581">
        <v>44742</v>
      </c>
      <c r="B45" s="2581"/>
      <c r="C45" s="2581"/>
      <c r="D45" s="2582">
        <v>44742</v>
      </c>
      <c r="E45" s="2582"/>
      <c r="F45" s="1487"/>
      <c r="G45" s="1488">
        <v>44742</v>
      </c>
      <c r="H45" s="1489"/>
    </row>
    <row r="46" spans="1:8" x14ac:dyDescent="0.25">
      <c r="A46" s="2577" t="s">
        <v>648</v>
      </c>
      <c r="B46" s="2577"/>
      <c r="C46" s="2577"/>
      <c r="D46" s="2577" t="s">
        <v>649</v>
      </c>
      <c r="E46" s="2577"/>
      <c r="F46" s="1490"/>
      <c r="G46" s="1491" t="s">
        <v>650</v>
      </c>
      <c r="H46" s="1490"/>
    </row>
  </sheetData>
  <mergeCells count="16">
    <mergeCell ref="A42:C42"/>
    <mergeCell ref="D42:E42"/>
    <mergeCell ref="F42:H42"/>
    <mergeCell ref="B4:H4"/>
    <mergeCell ref="B5:H5"/>
    <mergeCell ref="B6:H6"/>
    <mergeCell ref="B36:D36"/>
    <mergeCell ref="C37:C38"/>
    <mergeCell ref="A46:C46"/>
    <mergeCell ref="D46:E46"/>
    <mergeCell ref="A43:C43"/>
    <mergeCell ref="D43:E43"/>
    <mergeCell ref="A44:C44"/>
    <mergeCell ref="D44:E44"/>
    <mergeCell ref="A45:C45"/>
    <mergeCell ref="D45:E45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5"/>
  <sheetViews>
    <sheetView topLeftCell="A23" workbookViewId="0">
      <selection activeCell="G11" sqref="G11"/>
    </sheetView>
  </sheetViews>
  <sheetFormatPr baseColWidth="10" defaultColWidth="17.28515625" defaultRowHeight="15" x14ac:dyDescent="0.25"/>
  <cols>
    <col min="1" max="1" width="3" style="356" customWidth="1"/>
    <col min="2" max="2" width="2.42578125" style="356" customWidth="1"/>
    <col min="3" max="3" width="3.28515625" style="356" bestFit="1" customWidth="1"/>
    <col min="4" max="4" width="9.5703125" style="356" customWidth="1"/>
    <col min="5" max="5" width="13" style="356" customWidth="1"/>
    <col min="6" max="6" width="20.42578125" style="356" customWidth="1"/>
    <col min="7" max="7" width="36.7109375" style="470" customWidth="1"/>
    <col min="8" max="8" width="18.140625" style="356" customWidth="1"/>
    <col min="9" max="9" width="15.28515625" style="356" customWidth="1"/>
    <col min="10" max="10" width="22.28515625" style="356" customWidth="1"/>
    <col min="11" max="11" width="15.42578125" style="470" customWidth="1"/>
    <col min="12" max="12" width="1.85546875" style="356" customWidth="1"/>
    <col min="13" max="16384" width="17.28515625" style="356"/>
  </cols>
  <sheetData>
    <row r="2" spans="2:12" x14ac:dyDescent="0.25">
      <c r="B2" s="644"/>
      <c r="C2" s="599"/>
      <c r="D2" s="599"/>
      <c r="E2" s="599"/>
      <c r="F2" s="599"/>
      <c r="G2" s="645"/>
      <c r="H2" s="599"/>
      <c r="I2" s="599"/>
      <c r="J2" s="599"/>
      <c r="K2" s="645"/>
      <c r="L2" s="646"/>
    </row>
    <row r="3" spans="2:12" s="89" customFormat="1" ht="8.25" customHeight="1" x14ac:dyDescent="0.2">
      <c r="B3" s="345"/>
      <c r="C3" s="86"/>
      <c r="D3" s="86"/>
      <c r="E3" s="86"/>
      <c r="F3" s="588"/>
      <c r="G3" s="647"/>
      <c r="H3" s="86"/>
      <c r="I3" s="86"/>
      <c r="J3" s="86"/>
      <c r="K3" s="187"/>
      <c r="L3" s="555"/>
    </row>
    <row r="4" spans="2:12" s="89" customFormat="1" ht="5.25" hidden="1" customHeight="1" x14ac:dyDescent="0.3">
      <c r="B4" s="2348"/>
      <c r="C4" s="2349"/>
      <c r="D4" s="2349"/>
      <c r="E4" s="2349"/>
      <c r="F4" s="2349"/>
      <c r="G4" s="2349"/>
      <c r="H4" s="2349"/>
      <c r="I4" s="2349"/>
      <c r="J4" s="2349"/>
      <c r="K4" s="2349"/>
      <c r="L4" s="2350"/>
    </row>
    <row r="5" spans="2:12" s="89" customFormat="1" ht="13.5" customHeight="1" x14ac:dyDescent="0.3">
      <c r="B5" s="2144" t="s">
        <v>36</v>
      </c>
      <c r="C5" s="2145"/>
      <c r="D5" s="2145"/>
      <c r="E5" s="2145"/>
      <c r="F5" s="2145"/>
      <c r="G5" s="2145"/>
      <c r="H5" s="2145"/>
      <c r="I5" s="2145"/>
      <c r="J5" s="2145"/>
      <c r="K5" s="2145"/>
      <c r="L5" s="2146"/>
    </row>
    <row r="6" spans="2:12" s="89" customFormat="1" ht="12" customHeight="1" x14ac:dyDescent="0.25">
      <c r="B6" s="2351" t="s">
        <v>268</v>
      </c>
      <c r="C6" s="2352"/>
      <c r="D6" s="2352"/>
      <c r="E6" s="2352"/>
      <c r="F6" s="2352"/>
      <c r="G6" s="2352"/>
      <c r="H6" s="2352"/>
      <c r="I6" s="2352"/>
      <c r="J6" s="2352"/>
      <c r="K6" s="2352"/>
      <c r="L6" s="2353"/>
    </row>
    <row r="7" spans="2:12" s="89" customFormat="1" ht="12.75" customHeight="1" x14ac:dyDescent="0.25">
      <c r="B7" s="2354" t="s">
        <v>207</v>
      </c>
      <c r="C7" s="2355"/>
      <c r="D7" s="2355"/>
      <c r="E7" s="2355"/>
      <c r="F7" s="2355"/>
      <c r="G7" s="2355"/>
      <c r="H7" s="2355"/>
      <c r="I7" s="2355"/>
      <c r="J7" s="2355"/>
      <c r="K7" s="2355"/>
      <c r="L7" s="2356"/>
    </row>
    <row r="8" spans="2:12" s="89" customFormat="1" ht="2.25" customHeight="1" x14ac:dyDescent="0.25">
      <c r="B8" s="2357"/>
      <c r="C8" s="2358"/>
      <c r="D8" s="2358"/>
      <c r="E8" s="2358"/>
      <c r="F8" s="2358"/>
      <c r="G8" s="2358"/>
      <c r="H8" s="2358"/>
      <c r="I8" s="2358"/>
      <c r="J8" s="2358"/>
      <c r="K8" s="2358"/>
      <c r="L8" s="2359"/>
    </row>
    <row r="9" spans="2:12" s="89" customFormat="1" ht="14.25" customHeight="1" x14ac:dyDescent="0.3">
      <c r="B9" s="345"/>
      <c r="C9" s="312"/>
      <c r="E9" s="639" t="s">
        <v>53</v>
      </c>
      <c r="F9" s="595" t="s">
        <v>457</v>
      </c>
      <c r="G9" s="649"/>
      <c r="H9" s="639" t="s">
        <v>26</v>
      </c>
      <c r="I9" s="1292">
        <v>1</v>
      </c>
      <c r="J9" s="442"/>
      <c r="K9" s="641"/>
      <c r="L9" s="555"/>
    </row>
    <row r="10" spans="2:12" s="89" customFormat="1" ht="13.5" customHeight="1" x14ac:dyDescent="0.3">
      <c r="B10" s="345"/>
      <c r="C10" s="312"/>
      <c r="E10" s="639" t="s">
        <v>322</v>
      </c>
      <c r="F10" s="1281">
        <v>44742</v>
      </c>
      <c r="G10" s="1279"/>
      <c r="H10" s="639" t="s">
        <v>29</v>
      </c>
      <c r="I10" s="1292">
        <v>5</v>
      </c>
      <c r="J10" s="442"/>
      <c r="K10" s="322"/>
      <c r="L10" s="555"/>
    </row>
    <row r="11" spans="2:12" s="89" customFormat="1" ht="12.75" customHeight="1" x14ac:dyDescent="0.3">
      <c r="B11" s="345"/>
      <c r="C11" s="312"/>
      <c r="E11" s="639" t="s">
        <v>20</v>
      </c>
      <c r="F11" s="1292">
        <v>202</v>
      </c>
      <c r="G11" s="321"/>
      <c r="H11" s="640" t="s">
        <v>344</v>
      </c>
      <c r="I11" s="648"/>
      <c r="J11" s="16"/>
      <c r="K11" s="322"/>
      <c r="L11" s="555"/>
    </row>
    <row r="12" spans="2:12" s="89" customFormat="1" ht="14.25" customHeight="1" x14ac:dyDescent="0.3">
      <c r="B12" s="345"/>
      <c r="C12" s="312"/>
      <c r="E12" s="639" t="s">
        <v>40</v>
      </c>
      <c r="F12" s="1292">
        <v>2</v>
      </c>
      <c r="G12" s="321"/>
      <c r="H12" s="640"/>
      <c r="I12" s="16"/>
      <c r="J12" s="16"/>
      <c r="K12" s="322"/>
      <c r="L12" s="555"/>
    </row>
    <row r="13" spans="2:12" s="89" customFormat="1" ht="11.25" customHeight="1" x14ac:dyDescent="0.3">
      <c r="B13" s="345"/>
      <c r="C13" s="312"/>
      <c r="F13" s="16"/>
      <c r="G13" s="649"/>
      <c r="H13" s="672"/>
      <c r="I13" s="311"/>
      <c r="J13" s="311"/>
      <c r="K13" s="192"/>
      <c r="L13" s="555"/>
    </row>
    <row r="14" spans="2:12" s="643" customFormat="1" ht="23.25" customHeight="1" x14ac:dyDescent="0.25">
      <c r="B14" s="650"/>
      <c r="C14" s="674" t="s">
        <v>136</v>
      </c>
      <c r="D14" s="675" t="s">
        <v>420</v>
      </c>
      <c r="E14" s="676" t="s">
        <v>345</v>
      </c>
      <c r="F14" s="675" t="s">
        <v>192</v>
      </c>
      <c r="G14" s="677" t="s">
        <v>269</v>
      </c>
      <c r="H14" s="678" t="s">
        <v>200</v>
      </c>
      <c r="I14" s="678" t="s">
        <v>201</v>
      </c>
      <c r="J14" s="1211" t="s">
        <v>421</v>
      </c>
      <c r="K14" s="679" t="s">
        <v>176</v>
      </c>
      <c r="L14" s="651"/>
    </row>
    <row r="15" spans="2:12" s="89" customFormat="1" ht="12.75" x14ac:dyDescent="0.2">
      <c r="B15" s="345"/>
      <c r="C15" s="652">
        <v>1</v>
      </c>
      <c r="D15" s="653" t="s">
        <v>527</v>
      </c>
      <c r="E15" s="1477" t="s">
        <v>597</v>
      </c>
      <c r="F15" s="2051" t="s">
        <v>1712</v>
      </c>
      <c r="G15" s="1477" t="s">
        <v>598</v>
      </c>
      <c r="H15" s="2052">
        <v>8245300.0800000001</v>
      </c>
      <c r="I15" s="657"/>
      <c r="J15" s="657"/>
      <c r="K15" s="658"/>
      <c r="L15" s="555"/>
    </row>
    <row r="16" spans="2:12" s="89" customFormat="1" ht="12.75" x14ac:dyDescent="0.2">
      <c r="B16" s="345"/>
      <c r="C16" s="652">
        <v>2</v>
      </c>
      <c r="D16" s="653" t="s">
        <v>527</v>
      </c>
      <c r="E16" s="1477" t="s">
        <v>599</v>
      </c>
      <c r="F16" s="2051" t="s">
        <v>1733</v>
      </c>
      <c r="G16" s="1477" t="s">
        <v>600</v>
      </c>
      <c r="H16" s="2052">
        <f>1228675</f>
        <v>1228675</v>
      </c>
      <c r="I16" s="657"/>
      <c r="J16" s="657"/>
      <c r="K16" s="658"/>
      <c r="L16" s="555"/>
    </row>
    <row r="17" spans="2:12" s="89" customFormat="1" ht="12.75" x14ac:dyDescent="0.2">
      <c r="B17" s="345"/>
      <c r="C17" s="652">
        <v>3</v>
      </c>
      <c r="D17" s="653" t="s">
        <v>527</v>
      </c>
      <c r="E17" s="1479" t="s">
        <v>601</v>
      </c>
      <c r="F17" s="2051" t="s">
        <v>1734</v>
      </c>
      <c r="G17" s="1479" t="s">
        <v>602</v>
      </c>
      <c r="H17" s="2052">
        <f>1216137.5</f>
        <v>1216137.5</v>
      </c>
      <c r="I17" s="657"/>
      <c r="J17" s="657"/>
      <c r="K17" s="658"/>
      <c r="L17" s="555"/>
    </row>
    <row r="18" spans="2:12" s="89" customFormat="1" ht="12.75" x14ac:dyDescent="0.2">
      <c r="B18" s="345"/>
      <c r="C18" s="652">
        <v>4</v>
      </c>
      <c r="D18" s="653" t="s">
        <v>527</v>
      </c>
      <c r="E18" s="1479" t="s">
        <v>603</v>
      </c>
      <c r="F18" s="2051" t="s">
        <v>1735</v>
      </c>
      <c r="G18" s="1479" t="s">
        <v>604</v>
      </c>
      <c r="H18" s="2052">
        <f>1236746.2+1203916.24+958801.33</f>
        <v>3399463.77</v>
      </c>
      <c r="I18" s="657"/>
      <c r="J18" s="657"/>
      <c r="K18" s="658"/>
      <c r="L18" s="555"/>
    </row>
    <row r="19" spans="2:12" s="89" customFormat="1" ht="12.75" x14ac:dyDescent="0.2">
      <c r="B19" s="345"/>
      <c r="C19" s="652">
        <v>5</v>
      </c>
      <c r="D19" s="653" t="s">
        <v>527</v>
      </c>
      <c r="E19" s="1479" t="s">
        <v>605</v>
      </c>
      <c r="F19" s="2051" t="s">
        <v>1736</v>
      </c>
      <c r="G19" s="1479" t="s">
        <v>606</v>
      </c>
      <c r="H19" s="2052">
        <f>5244746</f>
        <v>5244746</v>
      </c>
      <c r="I19" s="657"/>
      <c r="J19" s="657"/>
      <c r="K19" s="658"/>
      <c r="L19" s="555"/>
    </row>
    <row r="20" spans="2:12" s="89" customFormat="1" ht="12.75" x14ac:dyDescent="0.2">
      <c r="B20" s="345"/>
      <c r="C20" s="652">
        <v>6</v>
      </c>
      <c r="D20" s="653" t="s">
        <v>527</v>
      </c>
      <c r="E20" s="1479" t="s">
        <v>609</v>
      </c>
      <c r="F20" s="2051" t="s">
        <v>1737</v>
      </c>
      <c r="G20" s="1479" t="s">
        <v>610</v>
      </c>
      <c r="H20" s="2052">
        <f>16567.2+19200.11+12962.3</f>
        <v>48729.61</v>
      </c>
      <c r="I20" s="657"/>
      <c r="J20" s="657"/>
      <c r="K20" s="658"/>
      <c r="L20" s="555"/>
    </row>
    <row r="21" spans="2:12" s="89" customFormat="1" ht="12.75" x14ac:dyDescent="0.2">
      <c r="B21" s="345"/>
      <c r="C21" s="652">
        <v>7</v>
      </c>
      <c r="D21" s="653" t="s">
        <v>527</v>
      </c>
      <c r="E21" s="1479" t="s">
        <v>613</v>
      </c>
      <c r="F21" s="2051" t="s">
        <v>1738</v>
      </c>
      <c r="G21" s="1479" t="s">
        <v>614</v>
      </c>
      <c r="H21" s="2052">
        <f>1245552.78+2684629.8+973565.12</f>
        <v>4903747.7</v>
      </c>
      <c r="I21" s="657"/>
      <c r="J21" s="657"/>
      <c r="K21" s="658"/>
      <c r="L21" s="555"/>
    </row>
    <row r="22" spans="2:12" s="89" customFormat="1" ht="12.75" x14ac:dyDescent="0.2">
      <c r="B22" s="345"/>
      <c r="C22" s="652">
        <v>8</v>
      </c>
      <c r="D22" s="653" t="s">
        <v>527</v>
      </c>
      <c r="E22" s="1479" t="s">
        <v>615</v>
      </c>
      <c r="F22" s="2051" t="s">
        <v>1739</v>
      </c>
      <c r="G22" s="1479" t="s">
        <v>616</v>
      </c>
      <c r="H22" s="2052">
        <v>2455273.2000000002</v>
      </c>
      <c r="I22" s="657"/>
      <c r="J22" s="657"/>
      <c r="K22" s="658"/>
      <c r="L22" s="555"/>
    </row>
    <row r="23" spans="2:12" s="89" customFormat="1" ht="12.75" x14ac:dyDescent="0.2">
      <c r="B23" s="345"/>
      <c r="C23" s="652">
        <v>9</v>
      </c>
      <c r="D23" s="653" t="s">
        <v>527</v>
      </c>
      <c r="E23" s="1479" t="s">
        <v>617</v>
      </c>
      <c r="F23" s="2051" t="s">
        <v>1740</v>
      </c>
      <c r="G23" s="1479" t="s">
        <v>618</v>
      </c>
      <c r="H23" s="2052">
        <f>40665500</f>
        <v>40665500</v>
      </c>
      <c r="I23" s="657"/>
      <c r="J23" s="657"/>
      <c r="K23" s="658"/>
      <c r="L23" s="555"/>
    </row>
    <row r="24" spans="2:12" s="89" customFormat="1" ht="12.75" x14ac:dyDescent="0.2">
      <c r="B24" s="345"/>
      <c r="C24" s="652">
        <v>10</v>
      </c>
      <c r="D24" s="653" t="s">
        <v>527</v>
      </c>
      <c r="E24" s="1479" t="s">
        <v>619</v>
      </c>
      <c r="F24" s="2051" t="s">
        <v>1715</v>
      </c>
      <c r="G24" s="1479" t="s">
        <v>620</v>
      </c>
      <c r="H24" s="2052">
        <v>12280065.800000001</v>
      </c>
      <c r="I24" s="657"/>
      <c r="J24" s="657"/>
      <c r="K24" s="658"/>
      <c r="L24" s="555"/>
    </row>
    <row r="25" spans="2:12" s="89" customFormat="1" ht="12.75" x14ac:dyDescent="0.2">
      <c r="B25" s="345"/>
      <c r="C25" s="652">
        <v>11</v>
      </c>
      <c r="D25" s="653" t="s">
        <v>527</v>
      </c>
      <c r="E25" s="1479" t="s">
        <v>621</v>
      </c>
      <c r="F25" s="2051" t="s">
        <v>1741</v>
      </c>
      <c r="G25" s="1479" t="s">
        <v>622</v>
      </c>
      <c r="H25" s="2052">
        <v>104500.8</v>
      </c>
      <c r="I25" s="657"/>
      <c r="J25" s="657"/>
      <c r="K25" s="658"/>
      <c r="L25" s="555"/>
    </row>
    <row r="26" spans="2:12" s="89" customFormat="1" ht="12.75" x14ac:dyDescent="0.2">
      <c r="B26" s="345"/>
      <c r="C26" s="652">
        <v>12</v>
      </c>
      <c r="D26" s="653" t="s">
        <v>527</v>
      </c>
      <c r="E26" s="1479" t="s">
        <v>623</v>
      </c>
      <c r="F26" s="2051" t="s">
        <v>1742</v>
      </c>
      <c r="G26" s="1479" t="s">
        <v>624</v>
      </c>
      <c r="H26" s="2052">
        <f>442017.13+795225.71</f>
        <v>1237242.8399999999</v>
      </c>
      <c r="I26" s="657"/>
      <c r="J26" s="657"/>
      <c r="K26" s="658"/>
      <c r="L26" s="555"/>
    </row>
    <row r="27" spans="2:12" s="89" customFormat="1" ht="14.25" customHeight="1" x14ac:dyDescent="0.2">
      <c r="B27" s="345"/>
      <c r="C27" s="652">
        <v>13</v>
      </c>
      <c r="D27" s="653" t="s">
        <v>527</v>
      </c>
      <c r="E27" s="1479" t="s">
        <v>627</v>
      </c>
      <c r="F27" s="2051" t="s">
        <v>1743</v>
      </c>
      <c r="G27" s="1480" t="s">
        <v>1744</v>
      </c>
      <c r="H27" s="2052">
        <f>999932.63</f>
        <v>999932.63</v>
      </c>
      <c r="I27" s="657"/>
      <c r="J27" s="657"/>
      <c r="K27" s="658"/>
      <c r="L27" s="555"/>
    </row>
    <row r="28" spans="2:12" s="89" customFormat="1" ht="12.75" x14ac:dyDescent="0.2">
      <c r="B28" s="345"/>
      <c r="C28" s="652">
        <v>14</v>
      </c>
      <c r="D28" s="653" t="s">
        <v>527</v>
      </c>
      <c r="E28" s="1479" t="s">
        <v>629</v>
      </c>
      <c r="F28" s="2051" t="s">
        <v>1745</v>
      </c>
      <c r="G28" s="1479" t="s">
        <v>630</v>
      </c>
      <c r="H28" s="2052">
        <f>1237299.62</f>
        <v>1237299.6200000001</v>
      </c>
      <c r="I28" s="657"/>
      <c r="J28" s="657"/>
      <c r="K28" s="658"/>
      <c r="L28" s="555"/>
    </row>
    <row r="29" spans="2:12" s="89" customFormat="1" ht="12.75" x14ac:dyDescent="0.2">
      <c r="B29" s="345"/>
      <c r="C29" s="652">
        <v>15</v>
      </c>
      <c r="D29" s="653" t="s">
        <v>527</v>
      </c>
      <c r="E29" s="1479" t="s">
        <v>631</v>
      </c>
      <c r="F29" s="2051" t="s">
        <v>1746</v>
      </c>
      <c r="G29" s="1479" t="s">
        <v>632</v>
      </c>
      <c r="H29" s="2052">
        <f>823954.67</f>
        <v>823954.67</v>
      </c>
      <c r="I29" s="657"/>
      <c r="J29" s="657"/>
      <c r="K29" s="658"/>
      <c r="L29" s="555"/>
    </row>
    <row r="30" spans="2:12" s="89" customFormat="1" ht="12.75" x14ac:dyDescent="0.2">
      <c r="B30" s="345"/>
      <c r="C30" s="652">
        <v>16</v>
      </c>
      <c r="D30" s="653" t="s">
        <v>527</v>
      </c>
      <c r="E30" s="1479" t="s">
        <v>633</v>
      </c>
      <c r="F30" s="2051" t="s">
        <v>1747</v>
      </c>
      <c r="G30" s="1479" t="s">
        <v>634</v>
      </c>
      <c r="H30" s="2053">
        <f>6976577.38</f>
        <v>6976577.3799999999</v>
      </c>
      <c r="I30" s="657"/>
      <c r="J30" s="657"/>
      <c r="K30" s="658"/>
      <c r="L30" s="555"/>
    </row>
    <row r="31" spans="2:12" s="89" customFormat="1" ht="12.75" x14ac:dyDescent="0.2">
      <c r="B31" s="345"/>
      <c r="C31" s="652">
        <v>17</v>
      </c>
      <c r="D31" s="653" t="s">
        <v>527</v>
      </c>
      <c r="E31" s="1479" t="s">
        <v>635</v>
      </c>
      <c r="F31" s="2051" t="s">
        <v>1748</v>
      </c>
      <c r="G31" s="1479" t="s">
        <v>636</v>
      </c>
      <c r="H31" s="2052">
        <f>802445.73+434700.2</f>
        <v>1237145.93</v>
      </c>
      <c r="I31" s="657"/>
      <c r="J31" s="657"/>
      <c r="K31" s="658"/>
      <c r="L31" s="555"/>
    </row>
    <row r="32" spans="2:12" s="89" customFormat="1" ht="12.75" x14ac:dyDescent="0.2">
      <c r="B32" s="345"/>
      <c r="C32" s="652">
        <v>18</v>
      </c>
      <c r="D32" s="653" t="s">
        <v>527</v>
      </c>
      <c r="E32" s="1479" t="s">
        <v>637</v>
      </c>
      <c r="F32" s="2051" t="s">
        <v>1749</v>
      </c>
      <c r="G32" s="1479" t="s">
        <v>638</v>
      </c>
      <c r="H32" s="2052">
        <f>1236876.59+1237220.32</f>
        <v>2474096.91</v>
      </c>
      <c r="I32" s="657"/>
      <c r="J32" s="657"/>
      <c r="K32" s="658"/>
      <c r="L32" s="555"/>
    </row>
    <row r="33" spans="2:12" s="89" customFormat="1" ht="15" customHeight="1" x14ac:dyDescent="0.2">
      <c r="B33" s="345"/>
      <c r="C33" s="652">
        <v>19</v>
      </c>
      <c r="D33" s="653" t="s">
        <v>527</v>
      </c>
      <c r="E33" s="1479" t="s">
        <v>641</v>
      </c>
      <c r="F33" s="2051" t="s">
        <v>1718</v>
      </c>
      <c r="G33" s="1481" t="s">
        <v>642</v>
      </c>
      <c r="H33" s="2054">
        <f>1236640+1237123.8+1234294.75+4790800</f>
        <v>8498858.5500000007</v>
      </c>
      <c r="I33" s="657"/>
      <c r="J33" s="657"/>
      <c r="K33" s="658"/>
      <c r="L33" s="555"/>
    </row>
    <row r="34" spans="2:12" s="89" customFormat="1" ht="14.25" customHeight="1" x14ac:dyDescent="0.2">
      <c r="B34" s="345"/>
      <c r="C34" s="652">
        <v>20</v>
      </c>
      <c r="D34" s="653" t="s">
        <v>527</v>
      </c>
      <c r="E34" s="2055"/>
      <c r="F34" s="2056">
        <v>110601</v>
      </c>
      <c r="G34" s="1481" t="s">
        <v>1750</v>
      </c>
      <c r="H34" s="2055"/>
      <c r="I34" s="664">
        <f>SUM(H15:H33)</f>
        <v>103277247.98999999</v>
      </c>
      <c r="J34" s="664"/>
      <c r="K34" s="660"/>
      <c r="L34" s="555"/>
    </row>
    <row r="35" spans="2:12" s="89" customFormat="1" ht="13.5" customHeight="1" x14ac:dyDescent="0.25">
      <c r="B35" s="345"/>
      <c r="C35" s="665"/>
      <c r="D35" s="666"/>
      <c r="E35" s="666"/>
      <c r="F35" s="666"/>
      <c r="G35" s="673" t="s">
        <v>81</v>
      </c>
      <c r="H35" s="667">
        <f>SUM(H15:H34)</f>
        <v>103277247.98999999</v>
      </c>
      <c r="I35" s="667">
        <f>SUM(I15:I34)</f>
        <v>103277247.98999999</v>
      </c>
      <c r="J35" s="667"/>
      <c r="K35" s="668"/>
      <c r="L35" s="555"/>
    </row>
    <row r="36" spans="2:12" s="89" customFormat="1" x14ac:dyDescent="0.25">
      <c r="B36" s="345"/>
      <c r="C36" s="323"/>
      <c r="D36" s="91"/>
      <c r="E36" s="91"/>
      <c r="F36" s="91"/>
      <c r="G36" s="321"/>
      <c r="H36" s="282"/>
      <c r="I36" s="282"/>
      <c r="J36" s="282"/>
      <c r="K36" s="669" t="s">
        <v>241</v>
      </c>
      <c r="L36" s="555"/>
    </row>
    <row r="37" spans="2:12" s="89" customFormat="1" ht="15" customHeight="1" x14ac:dyDescent="0.2">
      <c r="B37" s="345"/>
      <c r="C37" s="86"/>
      <c r="D37" s="2576" t="s">
        <v>1751</v>
      </c>
      <c r="E37" s="2576"/>
      <c r="F37" s="2576"/>
      <c r="G37" s="2576" t="s">
        <v>644</v>
      </c>
      <c r="H37" s="2576"/>
      <c r="I37" s="2576" t="s">
        <v>1752</v>
      </c>
      <c r="J37" s="2576"/>
      <c r="K37" s="2576"/>
      <c r="L37" s="555"/>
    </row>
    <row r="38" spans="2:12" s="89" customFormat="1" ht="15" customHeight="1" x14ac:dyDescent="0.25">
      <c r="B38" s="345"/>
      <c r="C38" s="86"/>
      <c r="D38" s="2578" t="s">
        <v>645</v>
      </c>
      <c r="E38" s="2578"/>
      <c r="F38" s="2578"/>
      <c r="G38" s="2579" t="s">
        <v>646</v>
      </c>
      <c r="H38" s="2579"/>
      <c r="I38" s="1486"/>
      <c r="J38" s="2046" t="s">
        <v>462</v>
      </c>
      <c r="K38" s="2045"/>
      <c r="L38" s="555"/>
    </row>
    <row r="39" spans="2:12" s="89" customFormat="1" ht="11.25" customHeight="1" x14ac:dyDescent="0.25">
      <c r="B39" s="345"/>
      <c r="C39" s="86"/>
      <c r="D39" s="2580" t="s">
        <v>7</v>
      </c>
      <c r="E39" s="2580"/>
      <c r="F39" s="2580"/>
      <c r="G39" s="2580" t="s">
        <v>8</v>
      </c>
      <c r="H39" s="2580"/>
      <c r="I39" s="1486"/>
      <c r="J39" s="2047" t="s">
        <v>647</v>
      </c>
      <c r="K39" s="2045"/>
      <c r="L39" s="555"/>
    </row>
    <row r="40" spans="2:12" s="89" customFormat="1" ht="13.5" customHeight="1" x14ac:dyDescent="0.2">
      <c r="B40" s="345"/>
      <c r="C40" s="86"/>
      <c r="D40" s="2581">
        <v>44757</v>
      </c>
      <c r="E40" s="2581"/>
      <c r="F40" s="2581"/>
      <c r="G40" s="2582">
        <v>44757</v>
      </c>
      <c r="H40" s="2582"/>
      <c r="I40" s="1487"/>
      <c r="J40" s="1488">
        <v>44757</v>
      </c>
      <c r="K40" s="1489"/>
      <c r="L40" s="555"/>
    </row>
    <row r="41" spans="2:12" s="89" customFormat="1" ht="15" customHeight="1" x14ac:dyDescent="0.2">
      <c r="B41" s="345"/>
      <c r="C41" s="86"/>
      <c r="D41" s="2577" t="s">
        <v>648</v>
      </c>
      <c r="E41" s="2577"/>
      <c r="F41" s="2577"/>
      <c r="G41" s="2577" t="s">
        <v>649</v>
      </c>
      <c r="H41" s="2577"/>
      <c r="I41" s="1490"/>
      <c r="J41" s="1491" t="s">
        <v>650</v>
      </c>
      <c r="K41" s="1490"/>
      <c r="L41" s="555"/>
    </row>
    <row r="42" spans="2:12" s="89" customFormat="1" ht="21" customHeight="1" x14ac:dyDescent="0.25">
      <c r="B42" s="345"/>
      <c r="C42" s="86"/>
      <c r="D42" s="2584"/>
      <c r="E42" s="2584"/>
      <c r="F42" s="96"/>
      <c r="G42" s="2584"/>
      <c r="H42" s="2584"/>
      <c r="I42" s="750"/>
      <c r="J42" s="2584"/>
      <c r="K42" s="2584"/>
      <c r="L42" s="555"/>
    </row>
    <row r="43" spans="2:12" s="89" customFormat="1" ht="15" customHeight="1" x14ac:dyDescent="0.25">
      <c r="B43" s="345"/>
      <c r="C43" s="86"/>
      <c r="D43" s="2213"/>
      <c r="E43" s="2213"/>
      <c r="F43" s="96"/>
      <c r="G43" s="2344"/>
      <c r="H43" s="2344"/>
      <c r="I43" s="556"/>
      <c r="J43" s="2213"/>
      <c r="K43" s="2213"/>
      <c r="L43" s="555"/>
    </row>
    <row r="44" spans="2:12" x14ac:dyDescent="0.25">
      <c r="B44" s="377"/>
      <c r="C44" s="670"/>
      <c r="D44" s="670"/>
      <c r="E44" s="83"/>
      <c r="F44" s="670"/>
      <c r="G44" s="671"/>
      <c r="H44" s="670"/>
      <c r="I44" s="670"/>
      <c r="J44" s="670"/>
      <c r="K44" s="671"/>
      <c r="L44" s="379"/>
    </row>
    <row r="45" spans="2:12" x14ac:dyDescent="0.25">
      <c r="C45" s="89"/>
      <c r="D45" s="89"/>
      <c r="E45" s="89"/>
      <c r="F45" s="89"/>
      <c r="G45" s="107"/>
      <c r="H45" s="89"/>
      <c r="I45" s="89"/>
      <c r="J45" s="89"/>
      <c r="K45" s="107"/>
    </row>
  </sheetData>
  <mergeCells count="22">
    <mergeCell ref="D43:E43"/>
    <mergeCell ref="G43:H43"/>
    <mergeCell ref="J43:K43"/>
    <mergeCell ref="D38:F38"/>
    <mergeCell ref="G38:H38"/>
    <mergeCell ref="D39:F39"/>
    <mergeCell ref="G39:H39"/>
    <mergeCell ref="D40:F40"/>
    <mergeCell ref="G40:H40"/>
    <mergeCell ref="D41:F41"/>
    <mergeCell ref="G41:H41"/>
    <mergeCell ref="D42:E42"/>
    <mergeCell ref="G42:H42"/>
    <mergeCell ref="J42:K42"/>
    <mergeCell ref="D37:F37"/>
    <mergeCell ref="G37:H37"/>
    <mergeCell ref="I37:K37"/>
    <mergeCell ref="B4:L4"/>
    <mergeCell ref="B5:L5"/>
    <mergeCell ref="B6:L6"/>
    <mergeCell ref="B7:L7"/>
    <mergeCell ref="B8:L8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57"/>
  <sheetViews>
    <sheetView showGridLines="0" topLeftCell="A22" zoomScaleNormal="100" zoomScaleSheetLayoutView="100" workbookViewId="0">
      <selection activeCell="E41" sqref="E41"/>
    </sheetView>
  </sheetViews>
  <sheetFormatPr baseColWidth="10" defaultColWidth="11.42578125" defaultRowHeight="15" x14ac:dyDescent="0.25"/>
  <cols>
    <col min="1" max="1" width="4" style="181" customWidth="1"/>
    <col min="2" max="2" width="2.7109375" style="18" bestFit="1" customWidth="1"/>
    <col min="3" max="3" width="27.7109375" style="18" customWidth="1"/>
    <col min="4" max="4" width="15.140625" style="18" customWidth="1"/>
    <col min="5" max="5" width="13.5703125" style="18" customWidth="1"/>
    <col min="6" max="6" width="16.140625" style="18" customWidth="1"/>
    <col min="7" max="7" width="13.7109375" style="18" bestFit="1" customWidth="1"/>
    <col min="8" max="8" width="14.140625" style="18" bestFit="1" customWidth="1"/>
    <col min="9" max="9" width="13.28515625" style="18" customWidth="1"/>
    <col min="10" max="10" width="13" style="18" bestFit="1" customWidth="1"/>
    <col min="11" max="11" width="27.85546875" style="18" customWidth="1"/>
    <col min="12" max="12" width="2.140625" style="18" customWidth="1"/>
    <col min="13" max="25" width="11.42578125" style="18"/>
    <col min="26" max="16384" width="11.42578125" style="181"/>
  </cols>
  <sheetData>
    <row r="2" spans="2:25" x14ac:dyDescent="0.25">
      <c r="B2" s="598"/>
      <c r="C2" s="599"/>
      <c r="D2" s="599"/>
      <c r="E2" s="599"/>
      <c r="F2" s="599"/>
      <c r="G2" s="599"/>
      <c r="H2" s="599"/>
      <c r="I2" s="599"/>
      <c r="J2" s="599"/>
      <c r="K2" s="599"/>
      <c r="L2" s="600"/>
    </row>
    <row r="3" spans="2:25" ht="15" customHeight="1" x14ac:dyDescent="0.25">
      <c r="B3" s="2588" t="s">
        <v>105</v>
      </c>
      <c r="C3" s="2589"/>
      <c r="D3" s="2589"/>
      <c r="E3" s="2589"/>
      <c r="F3" s="2589"/>
      <c r="G3" s="2589"/>
      <c r="H3" s="2589"/>
      <c r="I3" s="2589"/>
      <c r="J3" s="2589"/>
      <c r="K3" s="2589"/>
      <c r="L3" s="2590"/>
    </row>
    <row r="4" spans="2:25" ht="15" customHeight="1" x14ac:dyDescent="0.25">
      <c r="B4" s="2588"/>
      <c r="C4" s="2589"/>
      <c r="D4" s="2589"/>
      <c r="E4" s="2589"/>
      <c r="F4" s="2589"/>
      <c r="G4" s="2589"/>
      <c r="H4" s="2589"/>
      <c r="I4" s="2589"/>
      <c r="J4" s="2589"/>
      <c r="K4" s="2589"/>
      <c r="L4" s="2590"/>
    </row>
    <row r="5" spans="2:25" x14ac:dyDescent="0.25">
      <c r="B5" s="2588"/>
      <c r="C5" s="2589"/>
      <c r="D5" s="2589"/>
      <c r="E5" s="2589"/>
      <c r="F5" s="2589"/>
      <c r="G5" s="2589"/>
      <c r="H5" s="2589"/>
      <c r="I5" s="2589"/>
      <c r="J5" s="2589"/>
      <c r="K5" s="2589"/>
      <c r="L5" s="2590"/>
    </row>
    <row r="6" spans="2:25" ht="15.75" x14ac:dyDescent="0.25">
      <c r="B6" s="2591" t="s">
        <v>106</v>
      </c>
      <c r="C6" s="2592"/>
      <c r="D6" s="2592"/>
      <c r="E6" s="2592"/>
      <c r="F6" s="2592"/>
      <c r="G6" s="2592"/>
      <c r="H6" s="2592"/>
      <c r="I6" s="2592"/>
      <c r="J6" s="2592"/>
      <c r="K6" s="2592"/>
      <c r="L6" s="2593"/>
    </row>
    <row r="7" spans="2:25" ht="15.75" x14ac:dyDescent="0.25">
      <c r="B7" s="2594" t="s">
        <v>207</v>
      </c>
      <c r="C7" s="2431"/>
      <c r="D7" s="2431"/>
      <c r="E7" s="2431"/>
      <c r="F7" s="2431"/>
      <c r="G7" s="2431"/>
      <c r="H7" s="2431"/>
      <c r="I7" s="2431"/>
      <c r="J7" s="2431"/>
      <c r="K7" s="2431"/>
      <c r="L7" s="2595"/>
    </row>
    <row r="8" spans="2:25" ht="5.25" customHeight="1" x14ac:dyDescent="0.25">
      <c r="B8" s="601"/>
      <c r="C8" s="554"/>
      <c r="D8" s="554"/>
      <c r="E8" s="554"/>
      <c r="F8" s="554"/>
      <c r="G8" s="554"/>
      <c r="H8" s="554"/>
      <c r="I8" s="554"/>
      <c r="J8" s="554"/>
      <c r="K8" s="554"/>
      <c r="L8" s="448"/>
    </row>
    <row r="9" spans="2:25" x14ac:dyDescent="0.25">
      <c r="B9" s="601"/>
      <c r="C9" s="99" t="s">
        <v>53</v>
      </c>
      <c r="D9" s="597" t="s">
        <v>457</v>
      </c>
      <c r="E9" s="16"/>
      <c r="F9" s="99" t="s">
        <v>20</v>
      </c>
      <c r="G9" s="1292">
        <v>202</v>
      </c>
      <c r="H9" s="518"/>
      <c r="I9" s="99" t="s">
        <v>341</v>
      </c>
      <c r="J9" s="1292">
        <v>1</v>
      </c>
      <c r="K9" s="518"/>
      <c r="L9" s="448"/>
    </row>
    <row r="10" spans="2:25" x14ac:dyDescent="0.25">
      <c r="B10" s="601"/>
      <c r="C10" s="99" t="s">
        <v>322</v>
      </c>
      <c r="D10" s="616">
        <f>+'Datos Generales'!B11</f>
        <v>44742</v>
      </c>
      <c r="E10" s="518"/>
      <c r="F10" s="99" t="s">
        <v>340</v>
      </c>
      <c r="G10" s="1292">
        <v>2</v>
      </c>
      <c r="H10" s="518"/>
      <c r="I10" s="99" t="s">
        <v>29</v>
      </c>
      <c r="J10" s="1299">
        <v>5</v>
      </c>
      <c r="K10" s="518"/>
      <c r="L10" s="448"/>
    </row>
    <row r="11" spans="2:25" x14ac:dyDescent="0.25">
      <c r="B11" s="601"/>
      <c r="C11" s="99"/>
      <c r="D11" s="602"/>
      <c r="E11" s="518"/>
      <c r="F11" s="16"/>
      <c r="G11" s="16"/>
      <c r="H11" s="99"/>
      <c r="I11" s="16"/>
      <c r="J11" s="99"/>
      <c r="K11" s="15"/>
      <c r="L11" s="448"/>
    </row>
    <row r="12" spans="2:25" s="182" customFormat="1" ht="36" x14ac:dyDescent="0.2">
      <c r="B12" s="603"/>
      <c r="C12" s="604" t="s">
        <v>109</v>
      </c>
      <c r="D12" s="604" t="s">
        <v>343</v>
      </c>
      <c r="E12" s="604" t="s">
        <v>110</v>
      </c>
      <c r="F12" s="604" t="s">
        <v>111</v>
      </c>
      <c r="G12" s="604" t="s">
        <v>112</v>
      </c>
      <c r="H12" s="604" t="s">
        <v>113</v>
      </c>
      <c r="I12" s="604" t="s">
        <v>114</v>
      </c>
      <c r="J12" s="604" t="s">
        <v>419</v>
      </c>
      <c r="K12" s="604" t="s">
        <v>115</v>
      </c>
      <c r="L12" s="605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</row>
    <row r="13" spans="2:25" s="183" customFormat="1" x14ac:dyDescent="0.25">
      <c r="B13" s="606">
        <v>1</v>
      </c>
      <c r="C13" s="1370" t="s">
        <v>472</v>
      </c>
      <c r="D13" s="607" t="s">
        <v>475</v>
      </c>
      <c r="E13" s="1300">
        <v>5381437.5</v>
      </c>
      <c r="F13" s="1301">
        <v>38558</v>
      </c>
      <c r="G13" s="1302">
        <v>37324826</v>
      </c>
      <c r="H13" s="607"/>
      <c r="I13" s="607"/>
      <c r="J13" s="607"/>
      <c r="K13" s="607"/>
      <c r="L13" s="608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</row>
    <row r="14" spans="2:25" s="183" customFormat="1" x14ac:dyDescent="0.25">
      <c r="B14" s="606">
        <v>2</v>
      </c>
      <c r="C14" s="1370" t="s">
        <v>473</v>
      </c>
      <c r="D14" s="607"/>
      <c r="E14" s="607"/>
      <c r="F14" s="607"/>
      <c r="G14" s="607"/>
      <c r="H14" s="607"/>
      <c r="I14" s="607"/>
      <c r="J14" s="607"/>
      <c r="K14" s="607"/>
      <c r="L14" s="608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</row>
    <row r="15" spans="2:25" s="183" customFormat="1" x14ac:dyDescent="0.25">
      <c r="B15" s="606">
        <v>3</v>
      </c>
      <c r="C15" s="1370" t="s">
        <v>474</v>
      </c>
      <c r="D15" s="607"/>
      <c r="E15" s="607"/>
      <c r="F15" s="607"/>
      <c r="G15" s="607"/>
      <c r="H15" s="607"/>
      <c r="I15" s="607"/>
      <c r="J15" s="607"/>
      <c r="K15" s="607"/>
      <c r="L15" s="608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</row>
    <row r="16" spans="2:25" s="183" customFormat="1" x14ac:dyDescent="0.25">
      <c r="B16" s="606">
        <v>4</v>
      </c>
      <c r="C16" s="1371" t="s">
        <v>534</v>
      </c>
      <c r="D16" s="607"/>
      <c r="E16" s="607"/>
      <c r="F16" s="607"/>
      <c r="G16" s="607"/>
      <c r="H16" s="607"/>
      <c r="I16" s="607"/>
      <c r="J16" s="607"/>
      <c r="K16" s="607"/>
      <c r="L16" s="608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</row>
    <row r="17" spans="2:25" s="183" customFormat="1" x14ac:dyDescent="0.25">
      <c r="B17" s="606">
        <v>5</v>
      </c>
      <c r="C17" s="607"/>
      <c r="D17" s="607"/>
      <c r="E17" s="607"/>
      <c r="F17" s="607"/>
      <c r="G17" s="607"/>
      <c r="H17" s="607"/>
      <c r="I17" s="607"/>
      <c r="J17" s="607"/>
      <c r="K17" s="607"/>
      <c r="L17" s="608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</row>
    <row r="18" spans="2:25" s="183" customFormat="1" x14ac:dyDescent="0.25">
      <c r="B18" s="606">
        <v>6</v>
      </c>
      <c r="C18" s="607"/>
      <c r="D18" s="607"/>
      <c r="E18" s="607"/>
      <c r="F18" s="607"/>
      <c r="G18" s="607"/>
      <c r="H18" s="607"/>
      <c r="I18" s="607"/>
      <c r="J18" s="607"/>
      <c r="K18" s="607"/>
      <c r="L18" s="608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</row>
    <row r="19" spans="2:25" s="183" customFormat="1" x14ac:dyDescent="0.25">
      <c r="B19" s="606">
        <v>7</v>
      </c>
      <c r="C19" s="607"/>
      <c r="D19" s="607"/>
      <c r="E19" s="607"/>
      <c r="F19" s="607"/>
      <c r="G19" s="607"/>
      <c r="H19" s="607"/>
      <c r="I19" s="607"/>
      <c r="J19" s="607"/>
      <c r="K19" s="607"/>
      <c r="L19" s="608"/>
      <c r="M19" s="120"/>
      <c r="N19" s="121"/>
      <c r="O19" s="121"/>
      <c r="P19" s="121"/>
      <c r="Q19" s="121"/>
      <c r="R19" s="120"/>
      <c r="S19" s="120"/>
      <c r="T19" s="120"/>
      <c r="U19" s="120"/>
      <c r="V19" s="120"/>
      <c r="W19" s="120"/>
      <c r="X19" s="120"/>
      <c r="Y19" s="120"/>
    </row>
    <row r="20" spans="2:25" s="183" customFormat="1" x14ac:dyDescent="0.25">
      <c r="B20" s="606">
        <v>8</v>
      </c>
      <c r="C20" s="607"/>
      <c r="D20" s="607"/>
      <c r="E20" s="607"/>
      <c r="F20" s="607"/>
      <c r="G20" s="607"/>
      <c r="H20" s="607"/>
      <c r="I20" s="607"/>
      <c r="J20" s="607"/>
      <c r="K20" s="607"/>
      <c r="L20" s="608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</row>
    <row r="21" spans="2:25" s="183" customFormat="1" x14ac:dyDescent="0.25">
      <c r="B21" s="606">
        <v>9</v>
      </c>
      <c r="C21" s="607"/>
      <c r="D21" s="607"/>
      <c r="E21" s="607"/>
      <c r="F21" s="607"/>
      <c r="G21" s="607"/>
      <c r="H21" s="607"/>
      <c r="I21" s="607"/>
      <c r="J21" s="607"/>
      <c r="K21" s="607"/>
      <c r="L21" s="608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</row>
    <row r="22" spans="2:25" s="183" customFormat="1" x14ac:dyDescent="0.25">
      <c r="B22" s="606">
        <v>10</v>
      </c>
      <c r="C22" s="607"/>
      <c r="D22" s="607"/>
      <c r="E22" s="607"/>
      <c r="F22" s="607"/>
      <c r="G22" s="607"/>
      <c r="H22" s="607"/>
      <c r="I22" s="607"/>
      <c r="J22" s="607"/>
      <c r="K22" s="1369"/>
      <c r="L22" s="608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</row>
    <row r="23" spans="2:25" s="183" customFormat="1" x14ac:dyDescent="0.25">
      <c r="B23" s="606">
        <v>11</v>
      </c>
      <c r="C23" s="607"/>
      <c r="D23" s="607"/>
      <c r="E23" s="607"/>
      <c r="F23" s="607"/>
      <c r="G23" s="607"/>
      <c r="H23" s="607"/>
      <c r="I23" s="607"/>
      <c r="J23" s="607"/>
      <c r="K23" s="607"/>
      <c r="L23" s="608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</row>
    <row r="24" spans="2:25" s="183" customFormat="1" x14ac:dyDescent="0.25">
      <c r="B24" s="606">
        <v>12</v>
      </c>
      <c r="C24" s="607"/>
      <c r="D24" s="607"/>
      <c r="E24" s="607"/>
      <c r="F24" s="607"/>
      <c r="G24" s="607"/>
      <c r="H24" s="607"/>
      <c r="I24" s="607"/>
      <c r="J24" s="607"/>
      <c r="K24" s="607"/>
      <c r="L24" s="608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</row>
    <row r="25" spans="2:25" s="183" customFormat="1" x14ac:dyDescent="0.25">
      <c r="B25" s="606">
        <v>13</v>
      </c>
      <c r="C25" s="607"/>
      <c r="D25" s="607"/>
      <c r="E25" s="607"/>
      <c r="F25" s="607"/>
      <c r="G25" s="607"/>
      <c r="H25" s="607"/>
      <c r="I25" s="607"/>
      <c r="J25" s="607"/>
      <c r="K25" s="607"/>
      <c r="L25" s="608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</row>
    <row r="26" spans="2:25" s="183" customFormat="1" x14ac:dyDescent="0.25">
      <c r="B26" s="606">
        <v>14</v>
      </c>
      <c r="C26" s="607"/>
      <c r="D26" s="607"/>
      <c r="E26" s="607"/>
      <c r="F26" s="607"/>
      <c r="G26" s="607"/>
      <c r="H26" s="607"/>
      <c r="I26" s="607"/>
      <c r="J26" s="607"/>
      <c r="K26" s="607"/>
      <c r="L26" s="608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</row>
    <row r="27" spans="2:25" s="183" customFormat="1" x14ac:dyDescent="0.25">
      <c r="B27" s="606">
        <v>15</v>
      </c>
      <c r="C27" s="607"/>
      <c r="D27" s="607"/>
      <c r="E27" s="607"/>
      <c r="F27" s="607"/>
      <c r="G27" s="607"/>
      <c r="H27" s="607"/>
      <c r="I27" s="607"/>
      <c r="J27" s="607"/>
      <c r="K27" s="607"/>
      <c r="L27" s="608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</row>
    <row r="28" spans="2:25" s="183" customFormat="1" x14ac:dyDescent="0.25">
      <c r="B28" s="606">
        <v>16</v>
      </c>
      <c r="C28" s="607"/>
      <c r="D28" s="607"/>
      <c r="E28" s="607"/>
      <c r="F28" s="607"/>
      <c r="G28" s="607"/>
      <c r="H28" s="607"/>
      <c r="I28" s="607"/>
      <c r="J28" s="607"/>
      <c r="K28" s="607"/>
      <c r="L28" s="608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</row>
    <row r="29" spans="2:25" s="183" customFormat="1" x14ac:dyDescent="0.25">
      <c r="B29" s="606">
        <v>17</v>
      </c>
      <c r="C29" s="607"/>
      <c r="D29" s="607"/>
      <c r="E29" s="607"/>
      <c r="F29" s="607"/>
      <c r="G29" s="607"/>
      <c r="H29" s="607"/>
      <c r="I29" s="607"/>
      <c r="J29" s="607"/>
      <c r="K29" s="607"/>
      <c r="L29" s="608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</row>
    <row r="30" spans="2:25" s="183" customFormat="1" x14ac:dyDescent="0.25">
      <c r="B30" s="606">
        <v>18</v>
      </c>
      <c r="C30" s="607"/>
      <c r="D30" s="607"/>
      <c r="E30" s="607"/>
      <c r="F30" s="607"/>
      <c r="G30" s="607"/>
      <c r="H30" s="607"/>
      <c r="I30" s="607"/>
      <c r="J30" s="607"/>
      <c r="K30" s="607"/>
      <c r="L30" s="608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</row>
    <row r="31" spans="2:25" s="183" customFormat="1" x14ac:dyDescent="0.25">
      <c r="B31" s="606">
        <v>19</v>
      </c>
      <c r="C31" s="607"/>
      <c r="D31" s="607"/>
      <c r="E31" s="607"/>
      <c r="F31" s="607"/>
      <c r="G31" s="607"/>
      <c r="H31" s="607"/>
      <c r="I31" s="607"/>
      <c r="J31" s="607"/>
      <c r="K31" s="607"/>
      <c r="L31" s="608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</row>
    <row r="32" spans="2:25" s="183" customFormat="1" x14ac:dyDescent="0.25">
      <c r="B32" s="606">
        <v>20</v>
      </c>
      <c r="C32" s="607"/>
      <c r="D32" s="607"/>
      <c r="E32" s="607"/>
      <c r="F32" s="607"/>
      <c r="G32" s="607"/>
      <c r="H32" s="607"/>
      <c r="I32" s="607"/>
      <c r="J32" s="607"/>
      <c r="K32" s="607"/>
      <c r="L32" s="608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</row>
    <row r="33" spans="2:25" s="183" customFormat="1" x14ac:dyDescent="0.25">
      <c r="B33" s="606">
        <v>21</v>
      </c>
      <c r="C33" s="607"/>
      <c r="D33" s="607"/>
      <c r="E33" s="607"/>
      <c r="F33" s="607"/>
      <c r="G33" s="607"/>
      <c r="H33" s="607"/>
      <c r="I33" s="607"/>
      <c r="J33" s="607"/>
      <c r="K33" s="607"/>
      <c r="L33" s="608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</row>
    <row r="34" spans="2:25" s="183" customFormat="1" x14ac:dyDescent="0.25">
      <c r="B34" s="606">
        <v>22</v>
      </c>
      <c r="C34" s="607"/>
      <c r="D34" s="607"/>
      <c r="E34" s="607"/>
      <c r="F34" s="607"/>
      <c r="G34" s="607"/>
      <c r="H34" s="607"/>
      <c r="I34" s="607"/>
      <c r="J34" s="607"/>
      <c r="K34" s="607"/>
      <c r="L34" s="608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</row>
    <row r="35" spans="2:25" s="183" customFormat="1" x14ac:dyDescent="0.25">
      <c r="B35" s="606">
        <v>23</v>
      </c>
      <c r="C35" s="607"/>
      <c r="D35" s="607"/>
      <c r="E35" s="607"/>
      <c r="F35" s="607"/>
      <c r="G35" s="607"/>
      <c r="H35" s="607"/>
      <c r="I35" s="607"/>
      <c r="J35" s="607"/>
      <c r="K35" s="607"/>
      <c r="L35" s="608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</row>
    <row r="36" spans="2:25" s="183" customFormat="1" x14ac:dyDescent="0.25">
      <c r="B36" s="606">
        <v>24</v>
      </c>
      <c r="C36" s="607"/>
      <c r="D36" s="607"/>
      <c r="E36" s="607"/>
      <c r="F36" s="607"/>
      <c r="G36" s="607"/>
      <c r="H36" s="607"/>
      <c r="I36" s="607"/>
      <c r="J36" s="607"/>
      <c r="K36" s="607"/>
      <c r="L36" s="608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</row>
    <row r="37" spans="2:25" s="183" customFormat="1" x14ac:dyDescent="0.25">
      <c r="B37" s="606">
        <v>25</v>
      </c>
      <c r="C37" s="607"/>
      <c r="D37" s="607"/>
      <c r="E37" s="607"/>
      <c r="F37" s="607"/>
      <c r="G37" s="607"/>
      <c r="H37" s="607"/>
      <c r="I37" s="607"/>
      <c r="J37" s="607"/>
      <c r="K37" s="607"/>
      <c r="L37" s="608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</row>
    <row r="38" spans="2:25" ht="11.25" customHeight="1" x14ac:dyDescent="0.25">
      <c r="B38" s="601"/>
      <c r="C38" s="16"/>
      <c r="D38" s="16"/>
      <c r="E38" s="16"/>
      <c r="F38" s="16"/>
      <c r="G38" s="16"/>
      <c r="H38" s="16"/>
      <c r="I38" s="16"/>
      <c r="J38" s="16"/>
      <c r="K38" s="609" t="s">
        <v>330</v>
      </c>
      <c r="L38" s="448"/>
    </row>
    <row r="39" spans="2:25" ht="6" customHeight="1" x14ac:dyDescent="0.25">
      <c r="B39" s="601"/>
      <c r="C39" s="16"/>
      <c r="D39" s="16"/>
      <c r="E39" s="16"/>
      <c r="F39" s="16"/>
      <c r="G39" s="16"/>
      <c r="H39" s="16"/>
      <c r="I39" s="16"/>
      <c r="J39" s="16"/>
      <c r="K39" s="16"/>
      <c r="L39" s="448"/>
    </row>
    <row r="40" spans="2:25" s="184" customFormat="1" x14ac:dyDescent="0.25">
      <c r="B40" s="610"/>
      <c r="C40" s="2345" t="s">
        <v>461</v>
      </c>
      <c r="D40" s="2345"/>
      <c r="E40" s="750"/>
      <c r="F40" s="2345" t="s">
        <v>466</v>
      </c>
      <c r="G40" s="2345"/>
      <c r="H40" s="2345"/>
      <c r="J40" s="2596" t="s">
        <v>476</v>
      </c>
      <c r="K40" s="2596"/>
      <c r="L40" s="617"/>
      <c r="M40" s="173"/>
      <c r="N40" s="180"/>
      <c r="O40" s="180"/>
      <c r="P40" s="175"/>
      <c r="Q40" s="174"/>
      <c r="R40" s="174"/>
      <c r="S40" s="174"/>
      <c r="T40" s="175"/>
      <c r="U40" s="175"/>
      <c r="V40" s="175"/>
      <c r="W40" s="175"/>
      <c r="X40" s="175"/>
      <c r="Y40" s="175"/>
    </row>
    <row r="41" spans="2:25" s="185" customFormat="1" x14ac:dyDescent="0.25">
      <c r="B41" s="611"/>
      <c r="C41" s="2585" t="str">
        <f>'Datos Generales'!B15</f>
        <v>Preparado por</v>
      </c>
      <c r="D41" s="2585"/>
      <c r="E41" s="1017"/>
      <c r="F41" s="2585" t="str">
        <f>'Datos Generales'!C15</f>
        <v>Revisado por</v>
      </c>
      <c r="G41" s="2585"/>
      <c r="H41" s="2585"/>
      <c r="J41" s="2219" t="str">
        <f>'Datos Generales'!D15</f>
        <v>Autorizado por</v>
      </c>
      <c r="K41" s="2219"/>
      <c r="L41" s="618"/>
      <c r="M41" s="170"/>
      <c r="N41" s="170"/>
      <c r="O41" s="170"/>
      <c r="P41" s="93"/>
      <c r="Q41" s="170"/>
      <c r="R41" s="170"/>
      <c r="S41" s="170"/>
      <c r="T41" s="93"/>
      <c r="U41" s="93"/>
      <c r="V41" s="93"/>
      <c r="W41" s="93"/>
      <c r="X41" s="93"/>
      <c r="Y41" s="93"/>
    </row>
    <row r="42" spans="2:25" s="280" customFormat="1" ht="18" customHeight="1" x14ac:dyDescent="0.25">
      <c r="B42" s="612"/>
      <c r="C42" s="2214" t="s">
        <v>464</v>
      </c>
      <c r="D42" s="2214"/>
      <c r="E42" s="474"/>
      <c r="F42" s="2214" t="s">
        <v>467</v>
      </c>
      <c r="G42" s="2214"/>
      <c r="H42" s="2214"/>
      <c r="J42" s="2587" t="s">
        <v>477</v>
      </c>
      <c r="K42" s="2587"/>
      <c r="L42" s="1018"/>
      <c r="M42" s="278"/>
      <c r="N42" s="278"/>
      <c r="O42" s="278"/>
      <c r="P42" s="277"/>
      <c r="Q42" s="279"/>
      <c r="R42" s="279"/>
      <c r="S42" s="279"/>
      <c r="T42" s="277"/>
      <c r="U42" s="277"/>
      <c r="V42" s="277"/>
      <c r="W42" s="277"/>
      <c r="X42" s="277"/>
      <c r="Y42" s="277"/>
    </row>
    <row r="43" spans="2:25" s="186" customFormat="1" x14ac:dyDescent="0.25">
      <c r="B43" s="613"/>
      <c r="C43" s="2586" t="str">
        <f>'Datos Generales'!B16</f>
        <v>Puesto que ocupa</v>
      </c>
      <c r="D43" s="2586"/>
      <c r="E43" s="1081"/>
      <c r="F43" s="2586" t="str">
        <f>'Datos Generales'!C16</f>
        <v>Puesto que ocupa</v>
      </c>
      <c r="G43" s="2586"/>
      <c r="H43" s="2586"/>
      <c r="J43" s="2219" t="str">
        <f>'Datos Generales'!D16</f>
        <v>Puesto que ocupa</v>
      </c>
      <c r="K43" s="2219"/>
      <c r="L43" s="619"/>
      <c r="M43" s="179"/>
      <c r="N43" s="179"/>
      <c r="O43" s="179"/>
      <c r="P43" s="178"/>
      <c r="Q43" s="179"/>
      <c r="R43" s="179"/>
      <c r="S43" s="179"/>
      <c r="T43" s="178"/>
      <c r="U43" s="178"/>
      <c r="V43" s="178"/>
      <c r="W43" s="178"/>
      <c r="X43" s="178"/>
      <c r="Y43" s="178"/>
    </row>
    <row r="44" spans="2:25" s="186" customFormat="1" ht="19.5" customHeight="1" x14ac:dyDescent="0.25">
      <c r="B44" s="613"/>
      <c r="C44" s="2342">
        <v>44742</v>
      </c>
      <c r="D44" s="2342"/>
      <c r="E44" s="474"/>
      <c r="F44" s="2342">
        <v>44742</v>
      </c>
      <c r="G44" s="2342"/>
      <c r="H44" s="2342"/>
      <c r="I44" s="280"/>
      <c r="J44" s="2342">
        <v>44747</v>
      </c>
      <c r="K44" s="2342"/>
      <c r="L44" s="619"/>
      <c r="M44" s="179"/>
      <c r="N44" s="179"/>
      <c r="O44" s="179"/>
      <c r="P44" s="178"/>
      <c r="Q44" s="179"/>
      <c r="R44" s="179"/>
      <c r="S44" s="179"/>
      <c r="T44" s="178"/>
      <c r="U44" s="178"/>
      <c r="V44" s="178"/>
      <c r="W44" s="178"/>
      <c r="X44" s="178"/>
      <c r="Y44" s="178"/>
    </row>
    <row r="45" spans="2:25" s="186" customFormat="1" x14ac:dyDescent="0.25">
      <c r="B45" s="613"/>
      <c r="C45" s="2586" t="s">
        <v>373</v>
      </c>
      <c r="D45" s="2586"/>
      <c r="E45" s="1081"/>
      <c r="F45" s="2586" t="s">
        <v>374</v>
      </c>
      <c r="G45" s="2586"/>
      <c r="H45" s="2586"/>
      <c r="J45" s="2219" t="s">
        <v>388</v>
      </c>
      <c r="K45" s="2219"/>
      <c r="L45" s="619"/>
      <c r="M45" s="179"/>
      <c r="N45" s="179"/>
      <c r="O45" s="179"/>
      <c r="P45" s="178"/>
      <c r="Q45" s="179"/>
      <c r="R45" s="179"/>
      <c r="S45" s="179"/>
      <c r="T45" s="178"/>
      <c r="U45" s="178"/>
      <c r="V45" s="178"/>
      <c r="W45" s="178"/>
      <c r="X45" s="178"/>
      <c r="Y45" s="178"/>
    </row>
    <row r="46" spans="2:25" x14ac:dyDescent="0.25">
      <c r="B46" s="614"/>
      <c r="C46" s="83"/>
      <c r="D46" s="83"/>
      <c r="E46" s="83"/>
      <c r="F46" s="83"/>
      <c r="G46" s="83"/>
      <c r="H46" s="83"/>
      <c r="I46" s="83"/>
      <c r="J46" s="83"/>
      <c r="K46" s="83"/>
      <c r="L46" s="615"/>
    </row>
    <row r="57" spans="2:25" s="24" customFormat="1" x14ac:dyDescent="0.25">
      <c r="B57" s="141"/>
      <c r="C57" s="3"/>
      <c r="D57" s="3"/>
      <c r="E57" s="1"/>
      <c r="F57" s="1"/>
      <c r="G57" s="1"/>
      <c r="H57" s="1"/>
      <c r="I57" s="1"/>
      <c r="J57" s="1"/>
      <c r="K57" s="1"/>
      <c r="L57" s="1"/>
      <c r="M57" s="1"/>
      <c r="N57"/>
      <c r="O57" s="1"/>
      <c r="P57" s="1"/>
      <c r="Q57" s="1"/>
      <c r="R57" s="1"/>
      <c r="S57"/>
      <c r="T57" s="1"/>
      <c r="U57" s="1"/>
      <c r="V57" s="1"/>
      <c r="W57" s="1"/>
      <c r="X57" s="1"/>
      <c r="Y57" s="1"/>
    </row>
  </sheetData>
  <mergeCells count="21">
    <mergeCell ref="F44:H44"/>
    <mergeCell ref="J44:K44"/>
    <mergeCell ref="C44:D44"/>
    <mergeCell ref="C45:D45"/>
    <mergeCell ref="F45:H45"/>
    <mergeCell ref="J45:K45"/>
    <mergeCell ref="B3:L5"/>
    <mergeCell ref="B6:L6"/>
    <mergeCell ref="B7:L7"/>
    <mergeCell ref="C40:D40"/>
    <mergeCell ref="J40:K40"/>
    <mergeCell ref="F40:H40"/>
    <mergeCell ref="C41:D41"/>
    <mergeCell ref="C42:D42"/>
    <mergeCell ref="C43:D43"/>
    <mergeCell ref="J41:K41"/>
    <mergeCell ref="J43:K43"/>
    <mergeCell ref="F41:H41"/>
    <mergeCell ref="F43:H43"/>
    <mergeCell ref="F42:H42"/>
    <mergeCell ref="J42:K42"/>
  </mergeCells>
  <printOptions horizontalCentered="1"/>
  <pageMargins left="0" right="0" top="0.15748031496062992" bottom="0.19685039370078741" header="0.11811023622047245" footer="0.11811023622047245"/>
  <pageSetup paperSize="5" scale="95" orientation="landscape" r:id="rId1"/>
  <headerFooter>
    <oddFooter>&amp;R&amp;P/&amp;N  &amp;D  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7"/>
  <sheetViews>
    <sheetView workbookViewId="0">
      <selection activeCell="A143" sqref="A143"/>
    </sheetView>
  </sheetViews>
  <sheetFormatPr baseColWidth="10" defaultRowHeight="15" x14ac:dyDescent="0.25"/>
  <cols>
    <col min="7" max="7" width="19.5703125" customWidth="1"/>
  </cols>
  <sheetData>
    <row r="2" spans="1:7" ht="15.75" x14ac:dyDescent="0.25">
      <c r="A2" s="2084" t="s">
        <v>853</v>
      </c>
      <c r="B2" s="2084"/>
      <c r="C2" s="2084"/>
      <c r="D2" s="2084"/>
      <c r="E2" s="2084"/>
      <c r="F2" s="2084"/>
      <c r="G2" s="2084"/>
    </row>
    <row r="3" spans="1:7" ht="15.75" x14ac:dyDescent="0.25">
      <c r="A3" s="2084" t="s">
        <v>854</v>
      </c>
      <c r="B3" s="2084"/>
      <c r="C3" s="2084"/>
      <c r="D3" s="2084"/>
      <c r="E3" s="2084"/>
      <c r="F3" s="2084"/>
      <c r="G3" s="2084"/>
    </row>
    <row r="4" spans="1:7" ht="15.75" x14ac:dyDescent="0.25">
      <c r="A4" s="2084" t="s">
        <v>855</v>
      </c>
      <c r="B4" s="2084"/>
      <c r="C4" s="2084"/>
      <c r="D4" s="2084"/>
      <c r="E4" s="2084"/>
      <c r="F4" s="2084"/>
      <c r="G4" s="2084"/>
    </row>
    <row r="5" spans="1:7" x14ac:dyDescent="0.25">
      <c r="A5" s="2085" t="s">
        <v>856</v>
      </c>
      <c r="B5" s="2085"/>
      <c r="C5" s="2085"/>
      <c r="D5" s="2085"/>
      <c r="E5" s="2085"/>
      <c r="F5" s="2085"/>
      <c r="G5" s="2085"/>
    </row>
    <row r="6" spans="1:7" x14ac:dyDescent="0.25">
      <c r="A6" s="2083" t="s">
        <v>857</v>
      </c>
      <c r="B6" s="2083"/>
      <c r="C6" s="2083"/>
      <c r="D6" s="2083"/>
      <c r="E6" s="2083"/>
      <c r="F6" s="2083"/>
      <c r="G6" s="2083"/>
    </row>
    <row r="7" spans="1:7" x14ac:dyDescent="0.25">
      <c r="A7" s="1822"/>
      <c r="B7" s="1822"/>
      <c r="C7" s="1822"/>
      <c r="D7" s="1822"/>
      <c r="E7" s="1822"/>
      <c r="F7" s="1822"/>
      <c r="G7" s="1822"/>
    </row>
    <row r="8" spans="1:7" x14ac:dyDescent="0.25">
      <c r="A8" s="90"/>
      <c r="B8" s="90"/>
      <c r="C8" s="90"/>
      <c r="D8" s="90"/>
      <c r="E8" s="90" t="s">
        <v>17</v>
      </c>
      <c r="F8" s="90"/>
      <c r="G8" s="90"/>
    </row>
    <row r="9" spans="1:7" ht="15.75" thickBot="1" x14ac:dyDescent="0.3">
      <c r="A9" s="1823" t="s">
        <v>858</v>
      </c>
      <c r="B9" s="1824"/>
      <c r="C9" s="1824"/>
      <c r="D9" s="1824"/>
      <c r="E9" s="1824"/>
      <c r="F9" s="1824"/>
      <c r="G9" s="1825">
        <v>5206209.87</v>
      </c>
    </row>
    <row r="10" spans="1:7" x14ac:dyDescent="0.25">
      <c r="A10" s="1826"/>
      <c r="B10" s="1826"/>
      <c r="C10" s="1826"/>
      <c r="D10" s="1826"/>
      <c r="E10" s="1826"/>
      <c r="F10" s="1826"/>
      <c r="G10" s="1827"/>
    </row>
    <row r="11" spans="1:7" x14ac:dyDescent="0.25">
      <c r="A11" s="1828" t="s">
        <v>859</v>
      </c>
      <c r="B11" s="1826"/>
      <c r="C11" s="1826"/>
      <c r="D11" s="1826"/>
      <c r="E11" s="1826" t="s">
        <v>257</v>
      </c>
      <c r="F11" s="1826"/>
      <c r="G11" s="1827"/>
    </row>
    <row r="12" spans="1:7" x14ac:dyDescent="0.25">
      <c r="A12" s="1826"/>
      <c r="B12" s="1826" t="s">
        <v>860</v>
      </c>
      <c r="C12" s="1826"/>
      <c r="D12" s="1826"/>
      <c r="E12" s="1826"/>
      <c r="F12" s="1826"/>
      <c r="G12" s="1829">
        <f>+E65</f>
        <v>570000</v>
      </c>
    </row>
    <row r="13" spans="1:7" x14ac:dyDescent="0.25">
      <c r="A13" s="1826"/>
      <c r="B13" s="2090"/>
      <c r="C13" s="2090"/>
      <c r="D13" s="2090"/>
      <c r="E13" s="2090"/>
      <c r="F13" s="2090"/>
      <c r="G13" s="1830"/>
    </row>
    <row r="14" spans="1:7" x14ac:dyDescent="0.25">
      <c r="A14" s="1826"/>
      <c r="B14" s="1826"/>
      <c r="C14" s="1826"/>
      <c r="D14" s="1826"/>
      <c r="E14" s="1826"/>
      <c r="F14" s="1826"/>
      <c r="G14" s="1830"/>
    </row>
    <row r="15" spans="1:7" x14ac:dyDescent="0.25">
      <c r="A15" s="1826"/>
      <c r="B15" s="1826" t="s">
        <v>861</v>
      </c>
      <c r="C15" s="1826"/>
      <c r="D15" s="1826"/>
      <c r="E15" s="1826"/>
      <c r="F15" s="1826"/>
      <c r="G15" s="1831">
        <f>+G12+G13+G9</f>
        <v>5776209.8700000001</v>
      </c>
    </row>
    <row r="16" spans="1:7" x14ac:dyDescent="0.25">
      <c r="A16" s="1826"/>
      <c r="B16" s="1826"/>
      <c r="C16" s="1826"/>
      <c r="D16" s="1826"/>
      <c r="E16" s="1826"/>
      <c r="F16" s="1826"/>
      <c r="G16" s="1832"/>
    </row>
    <row r="17" spans="1:7" x14ac:dyDescent="0.25">
      <c r="A17" s="1833" t="s">
        <v>63</v>
      </c>
      <c r="B17" s="1826" t="s">
        <v>862</v>
      </c>
      <c r="C17" s="1826"/>
      <c r="D17" s="1826"/>
      <c r="E17" s="1826"/>
      <c r="F17" s="1826" t="s">
        <v>863</v>
      </c>
      <c r="G17" s="1834">
        <f>+G91</f>
        <v>1429458.97</v>
      </c>
    </row>
    <row r="18" spans="1:7" x14ac:dyDescent="0.25">
      <c r="A18" s="1826"/>
      <c r="B18" s="1826" t="s">
        <v>864</v>
      </c>
      <c r="C18" s="1826"/>
      <c r="D18" s="1826"/>
      <c r="E18" s="1826"/>
      <c r="F18" s="1826"/>
      <c r="G18" s="1830">
        <f>+E114</f>
        <v>2313.2600000000002</v>
      </c>
    </row>
    <row r="19" spans="1:7" x14ac:dyDescent="0.25">
      <c r="A19" s="1826"/>
      <c r="B19" s="1835"/>
      <c r="C19" s="90"/>
      <c r="D19" s="90"/>
      <c r="E19" s="90"/>
      <c r="F19" s="90"/>
      <c r="G19" s="1830" t="s">
        <v>865</v>
      </c>
    </row>
    <row r="20" spans="1:7" ht="15.75" thickBot="1" x14ac:dyDescent="0.3">
      <c r="A20" s="1823" t="s">
        <v>866</v>
      </c>
      <c r="B20" s="1823"/>
      <c r="C20" s="1823"/>
      <c r="D20" s="1823"/>
      <c r="E20" s="1824"/>
      <c r="F20" s="1824"/>
      <c r="G20" s="1825">
        <f>+G15-G17-G18</f>
        <v>4344437.6400000006</v>
      </c>
    </row>
    <row r="21" spans="1:7" x14ac:dyDescent="0.25">
      <c r="A21" s="1826"/>
      <c r="B21" s="1826"/>
      <c r="C21" s="1826"/>
      <c r="D21" s="1826"/>
      <c r="E21" s="1826"/>
      <c r="F21" s="1826"/>
      <c r="G21" s="1836" t="s">
        <v>867</v>
      </c>
    </row>
    <row r="22" spans="1:7" x14ac:dyDescent="0.25">
      <c r="A22" s="1826"/>
      <c r="B22" s="1826"/>
      <c r="C22" s="1826"/>
      <c r="D22" s="1826"/>
      <c r="E22" s="1826"/>
      <c r="F22" s="1826" t="s">
        <v>17</v>
      </c>
      <c r="G22" s="1836"/>
    </row>
    <row r="23" spans="1:7" ht="15.75" thickBot="1" x14ac:dyDescent="0.3">
      <c r="A23" s="1837" t="s">
        <v>868</v>
      </c>
      <c r="B23" s="1837"/>
      <c r="C23" s="1837"/>
      <c r="D23" s="1837"/>
      <c r="E23" s="1837"/>
      <c r="F23" s="1837"/>
      <c r="G23" s="1838">
        <v>4743467.9400000004</v>
      </c>
    </row>
    <row r="24" spans="1:7" x14ac:dyDescent="0.25">
      <c r="A24" s="1826"/>
      <c r="B24" s="1826"/>
      <c r="C24" s="1826"/>
      <c r="D24" s="1826"/>
      <c r="E24" s="1826"/>
      <c r="F24" s="1826"/>
      <c r="G24" s="1830"/>
    </row>
    <row r="25" spans="1:7" x14ac:dyDescent="0.25">
      <c r="A25" s="1826"/>
      <c r="B25" s="1826"/>
      <c r="C25" s="1826"/>
      <c r="D25" s="1826"/>
      <c r="E25" s="1826"/>
      <c r="F25" s="1826"/>
      <c r="G25" s="1830"/>
    </row>
    <row r="26" spans="1:7" x14ac:dyDescent="0.25">
      <c r="A26" s="1828" t="s">
        <v>60</v>
      </c>
      <c r="B26" s="1839" t="s">
        <v>869</v>
      </c>
      <c r="C26" s="1826"/>
      <c r="D26" s="1826"/>
      <c r="E26" s="1826"/>
      <c r="F26" s="1826"/>
      <c r="G26" s="1830"/>
    </row>
    <row r="27" spans="1:7" x14ac:dyDescent="0.25">
      <c r="A27" s="1826"/>
      <c r="B27" s="1826"/>
      <c r="C27" s="1826"/>
      <c r="D27" s="1826"/>
      <c r="E27" s="1826"/>
      <c r="F27" s="1826"/>
      <c r="G27" s="1830" t="s">
        <v>17</v>
      </c>
    </row>
    <row r="28" spans="1:7" x14ac:dyDescent="0.25">
      <c r="A28" s="1828" t="s">
        <v>63</v>
      </c>
      <c r="B28" s="1826" t="s">
        <v>870</v>
      </c>
      <c r="C28" s="1826"/>
      <c r="D28" s="1826"/>
      <c r="E28" s="1826"/>
      <c r="F28" s="1826"/>
      <c r="G28" s="1830">
        <f>+G136</f>
        <v>399030.3</v>
      </c>
    </row>
    <row r="29" spans="1:7" x14ac:dyDescent="0.25">
      <c r="A29" s="1828"/>
      <c r="B29" s="1826"/>
      <c r="C29" s="1826"/>
      <c r="D29" s="1826"/>
      <c r="E29" s="1826"/>
      <c r="F29" s="1826"/>
      <c r="G29" s="1830"/>
    </row>
    <row r="30" spans="1:7" x14ac:dyDescent="0.25">
      <c r="A30" s="1828"/>
      <c r="B30" s="1840"/>
      <c r="C30" s="1840"/>
      <c r="D30" s="1840"/>
      <c r="E30" s="1840"/>
      <c r="F30" s="1840"/>
      <c r="G30" s="90"/>
    </row>
    <row r="31" spans="1:7" x14ac:dyDescent="0.25">
      <c r="A31" s="1841"/>
      <c r="B31" s="2091"/>
      <c r="C31" s="2091"/>
      <c r="D31" s="2091"/>
      <c r="E31" s="2091"/>
      <c r="F31" s="2091"/>
      <c r="G31" s="2091"/>
    </row>
    <row r="32" spans="1:7" x14ac:dyDescent="0.25">
      <c r="A32" s="1841"/>
      <c r="B32" s="2091"/>
      <c r="C32" s="2091"/>
      <c r="D32" s="2091"/>
      <c r="E32" s="2091"/>
      <c r="F32" s="2091"/>
      <c r="G32" s="1842"/>
    </row>
    <row r="33" spans="1:7" ht="15.75" thickBot="1" x14ac:dyDescent="0.3">
      <c r="A33" s="1823" t="s">
        <v>871</v>
      </c>
      <c r="B33" s="1843"/>
      <c r="C33" s="1823"/>
      <c r="D33" s="1823"/>
      <c r="E33" s="1823"/>
      <c r="F33" s="1837"/>
      <c r="G33" s="1825">
        <f>+G23-G28</f>
        <v>4344437.6400000006</v>
      </c>
    </row>
    <row r="34" spans="1:7" x14ac:dyDescent="0.25">
      <c r="A34" s="1826"/>
      <c r="B34" s="1826"/>
      <c r="C34" s="1826"/>
      <c r="D34" s="1826"/>
      <c r="E34" s="1826"/>
      <c r="F34" s="1826"/>
      <c r="G34" s="1832"/>
    </row>
    <row r="35" spans="1:7" x14ac:dyDescent="0.25">
      <c r="A35" s="1826"/>
      <c r="B35" s="1826"/>
      <c r="C35" s="1826"/>
      <c r="D35" s="1826"/>
      <c r="E35" s="1826"/>
      <c r="F35" s="1826"/>
      <c r="G35" s="1844"/>
    </row>
    <row r="36" spans="1:7" x14ac:dyDescent="0.25">
      <c r="A36" s="1826"/>
      <c r="B36" s="1826"/>
      <c r="C36" s="1826"/>
      <c r="D36" s="1826"/>
      <c r="E36" s="1826"/>
      <c r="F36" s="1826"/>
      <c r="G36" s="1844"/>
    </row>
    <row r="37" spans="1:7" x14ac:dyDescent="0.25">
      <c r="A37" s="1826"/>
      <c r="B37" s="1826"/>
      <c r="C37" s="1826"/>
      <c r="D37" s="1826"/>
      <c r="E37" s="1826"/>
      <c r="F37" s="1826"/>
      <c r="G37" s="1844"/>
    </row>
    <row r="38" spans="1:7" x14ac:dyDescent="0.25">
      <c r="A38" s="1826" t="s">
        <v>257</v>
      </c>
      <c r="B38" s="1826"/>
      <c r="C38" s="1826"/>
      <c r="D38" s="1826"/>
      <c r="E38" s="1826"/>
      <c r="F38" s="1826"/>
      <c r="G38" s="1844"/>
    </row>
    <row r="39" spans="1:7" x14ac:dyDescent="0.25">
      <c r="A39" s="1826"/>
      <c r="B39" s="1833"/>
      <c r="C39" s="1833"/>
      <c r="D39" s="1833"/>
      <c r="E39" s="1833"/>
      <c r="F39" s="1826"/>
      <c r="G39" s="1845"/>
    </row>
    <row r="40" spans="1:7" ht="15.75" thickBot="1" x14ac:dyDescent="0.3">
      <c r="A40" s="1846"/>
      <c r="B40" s="1846"/>
      <c r="C40" s="1847"/>
      <c r="D40" s="1846"/>
      <c r="E40" s="1846"/>
      <c r="F40" s="1847"/>
      <c r="G40" s="1848"/>
    </row>
    <row r="41" spans="1:7" x14ac:dyDescent="0.25">
      <c r="A41" s="2092" t="s">
        <v>872</v>
      </c>
      <c r="B41" s="2092"/>
      <c r="C41" s="1849"/>
      <c r="D41" s="2092" t="s">
        <v>873</v>
      </c>
      <c r="E41" s="2092"/>
      <c r="F41" s="1850"/>
      <c r="G41" s="1851" t="s">
        <v>874</v>
      </c>
    </row>
    <row r="42" spans="1:7" x14ac:dyDescent="0.25">
      <c r="A42" s="1826"/>
      <c r="B42" s="1826"/>
      <c r="C42" s="1826"/>
      <c r="D42" s="1826"/>
      <c r="E42" s="1826"/>
      <c r="F42" s="1826"/>
      <c r="G42" s="1844"/>
    </row>
    <row r="43" spans="1:7" x14ac:dyDescent="0.25">
      <c r="A43" s="90"/>
      <c r="B43" s="90"/>
      <c r="C43" s="90"/>
      <c r="D43" s="90"/>
      <c r="E43" s="90"/>
      <c r="F43" s="90"/>
      <c r="G43" s="90"/>
    </row>
    <row r="44" spans="1:7" x14ac:dyDescent="0.25">
      <c r="A44" s="90"/>
      <c r="B44" s="90"/>
      <c r="C44" s="90"/>
      <c r="D44" s="90"/>
      <c r="E44" s="90"/>
      <c r="F44" s="90"/>
      <c r="G44" s="90"/>
    </row>
    <row r="45" spans="1:7" x14ac:dyDescent="0.25">
      <c r="A45" s="90"/>
      <c r="B45" s="90"/>
      <c r="C45" s="90"/>
      <c r="D45" s="90"/>
      <c r="E45" s="90"/>
      <c r="F45" s="90"/>
      <c r="G45" s="90"/>
    </row>
    <row r="46" spans="1:7" x14ac:dyDescent="0.25">
      <c r="A46" s="90"/>
      <c r="B46" s="90"/>
      <c r="C46" s="90"/>
      <c r="D46" s="90"/>
      <c r="E46" s="90"/>
      <c r="F46" s="90"/>
      <c r="G46" s="90"/>
    </row>
    <row r="47" spans="1:7" x14ac:dyDescent="0.25">
      <c r="A47" s="90"/>
      <c r="B47" s="90"/>
      <c r="C47" s="90"/>
      <c r="D47" s="90"/>
      <c r="E47" s="90"/>
      <c r="F47" s="90"/>
      <c r="G47" s="90"/>
    </row>
    <row r="48" spans="1:7" x14ac:dyDescent="0.25">
      <c r="A48" s="90"/>
      <c r="B48" s="90"/>
      <c r="C48" s="90"/>
      <c r="D48" s="90"/>
      <c r="E48" s="90"/>
      <c r="F48" s="90"/>
      <c r="G48" s="90"/>
    </row>
    <row r="49" spans="1:7" x14ac:dyDescent="0.25">
      <c r="A49" s="90"/>
      <c r="B49" s="90"/>
      <c r="C49" s="90"/>
      <c r="D49" s="90"/>
      <c r="E49" s="90"/>
      <c r="F49" s="90"/>
      <c r="G49" s="90"/>
    </row>
    <row r="50" spans="1:7" x14ac:dyDescent="0.25">
      <c r="A50" s="90"/>
      <c r="B50" s="90"/>
      <c r="C50" s="90"/>
      <c r="D50" s="90"/>
      <c r="E50" s="90"/>
      <c r="F50" s="90"/>
      <c r="G50" s="90"/>
    </row>
    <row r="51" spans="1:7" x14ac:dyDescent="0.25">
      <c r="A51" s="90"/>
      <c r="B51" s="90"/>
      <c r="C51" s="90"/>
      <c r="D51" s="90"/>
      <c r="E51" s="90"/>
      <c r="F51" s="90"/>
      <c r="G51" s="90"/>
    </row>
    <row r="52" spans="1:7" x14ac:dyDescent="0.25">
      <c r="A52" s="90"/>
      <c r="B52" s="90"/>
      <c r="C52" s="90"/>
      <c r="D52" s="90"/>
      <c r="E52" s="90"/>
      <c r="F52" s="90"/>
      <c r="G52" s="90"/>
    </row>
    <row r="53" spans="1:7" x14ac:dyDescent="0.25">
      <c r="A53" s="90"/>
      <c r="B53" s="90"/>
      <c r="C53" s="90"/>
      <c r="D53" s="90"/>
      <c r="E53" s="90"/>
      <c r="F53" s="90"/>
      <c r="G53" s="90"/>
    </row>
    <row r="54" spans="1:7" x14ac:dyDescent="0.25">
      <c r="A54" s="90"/>
      <c r="B54" s="90"/>
      <c r="C54" s="90"/>
      <c r="D54" s="90"/>
      <c r="E54" s="90"/>
      <c r="F54" s="90"/>
      <c r="G54" s="90"/>
    </row>
    <row r="55" spans="1:7" x14ac:dyDescent="0.25">
      <c r="A55" s="90"/>
      <c r="B55" s="90"/>
      <c r="C55" s="90"/>
      <c r="D55" s="90"/>
      <c r="E55" s="90"/>
      <c r="F55" s="90"/>
      <c r="G55" s="90"/>
    </row>
    <row r="56" spans="1:7" x14ac:dyDescent="0.25">
      <c r="A56" s="90"/>
      <c r="B56" s="90"/>
      <c r="C56" s="90"/>
      <c r="D56" s="90"/>
      <c r="E56" s="90"/>
      <c r="F56" s="90"/>
      <c r="G56" s="90"/>
    </row>
    <row r="57" spans="1:7" ht="20.25" x14ac:dyDescent="0.3">
      <c r="A57" s="2093" t="s">
        <v>457</v>
      </c>
      <c r="B57" s="2093"/>
      <c r="C57" s="2093"/>
      <c r="D57" s="2093"/>
      <c r="E57" s="2093"/>
      <c r="F57" s="2093"/>
      <c r="G57" s="2093"/>
    </row>
    <row r="58" spans="1:7" ht="15.75" x14ac:dyDescent="0.25">
      <c r="A58" s="2094" t="s">
        <v>875</v>
      </c>
      <c r="B58" s="2094"/>
      <c r="C58" s="2094"/>
      <c r="D58" s="2094"/>
      <c r="E58" s="2094"/>
      <c r="F58" s="2094"/>
      <c r="G58" s="2094"/>
    </row>
    <row r="59" spans="1:7" ht="15.75" x14ac:dyDescent="0.25">
      <c r="A59" s="2094" t="s">
        <v>876</v>
      </c>
      <c r="B59" s="2094"/>
      <c r="C59" s="2094"/>
      <c r="D59" s="2094"/>
      <c r="E59" s="2094"/>
      <c r="F59" s="2094"/>
      <c r="G59" s="2094"/>
    </row>
    <row r="60" spans="1:7" x14ac:dyDescent="0.25">
      <c r="A60" s="2095"/>
      <c r="B60" s="2095"/>
      <c r="C60" s="2095"/>
      <c r="D60" s="2095"/>
      <c r="E60" s="90"/>
      <c r="F60" s="90"/>
      <c r="G60" s="90"/>
    </row>
    <row r="61" spans="1:7" x14ac:dyDescent="0.25">
      <c r="A61" s="90"/>
      <c r="B61" s="1852"/>
      <c r="C61" s="1852"/>
      <c r="D61" s="1852"/>
      <c r="E61" s="1852"/>
      <c r="F61" s="90"/>
      <c r="G61" s="90"/>
    </row>
    <row r="62" spans="1:7" x14ac:dyDescent="0.25">
      <c r="A62" s="90"/>
      <c r="B62" s="1853" t="s">
        <v>877</v>
      </c>
      <c r="C62" s="2096" t="s">
        <v>878</v>
      </c>
      <c r="D62" s="2096"/>
      <c r="E62" s="2096" t="s">
        <v>879</v>
      </c>
      <c r="F62" s="2096"/>
      <c r="G62" s="90"/>
    </row>
    <row r="63" spans="1:7" x14ac:dyDescent="0.25">
      <c r="A63" s="90"/>
      <c r="B63" s="1854">
        <v>44719</v>
      </c>
      <c r="C63" s="2086" t="s">
        <v>880</v>
      </c>
      <c r="D63" s="2087"/>
      <c r="E63" s="2088">
        <v>400000</v>
      </c>
      <c r="F63" s="2089"/>
      <c r="G63" s="90"/>
    </row>
    <row r="64" spans="1:7" ht="25.5" customHeight="1" x14ac:dyDescent="0.25">
      <c r="A64" s="90"/>
      <c r="B64" s="1854">
        <v>44741</v>
      </c>
      <c r="C64" s="2086" t="s">
        <v>881</v>
      </c>
      <c r="D64" s="2087"/>
      <c r="E64" s="2088">
        <v>170000</v>
      </c>
      <c r="F64" s="2089"/>
      <c r="G64" s="90"/>
    </row>
    <row r="65" spans="1:7" ht="18.75" x14ac:dyDescent="0.3">
      <c r="A65" s="90"/>
      <c r="B65" s="1855"/>
      <c r="C65" s="2100" t="s">
        <v>882</v>
      </c>
      <c r="D65" s="2101"/>
      <c r="E65" s="2102">
        <f>SUM(E63:E64)</f>
        <v>570000</v>
      </c>
      <c r="F65" s="2103"/>
      <c r="G65" s="90"/>
    </row>
    <row r="66" spans="1:7" x14ac:dyDescent="0.25">
      <c r="A66" s="90"/>
      <c r="B66" s="90"/>
      <c r="C66" s="90"/>
      <c r="D66" s="90"/>
      <c r="E66" s="90"/>
      <c r="F66" s="90"/>
      <c r="G66" s="90"/>
    </row>
    <row r="67" spans="1:7" x14ac:dyDescent="0.25">
      <c r="A67" s="90"/>
      <c r="B67" s="90"/>
      <c r="C67" s="90"/>
      <c r="D67" s="90"/>
      <c r="E67" s="90"/>
      <c r="F67" s="90"/>
      <c r="G67" s="90"/>
    </row>
    <row r="68" spans="1:7" x14ac:dyDescent="0.25">
      <c r="A68" s="90"/>
      <c r="B68" s="90"/>
      <c r="C68" s="90"/>
      <c r="D68" s="90"/>
      <c r="E68" s="90"/>
      <c r="F68" s="90"/>
      <c r="G68" s="90"/>
    </row>
    <row r="69" spans="1:7" x14ac:dyDescent="0.25">
      <c r="A69" s="90"/>
      <c r="B69" s="90"/>
      <c r="C69" s="90"/>
      <c r="D69" s="90"/>
      <c r="E69" s="90"/>
      <c r="F69" s="90"/>
      <c r="G69" s="90"/>
    </row>
    <row r="70" spans="1:7" x14ac:dyDescent="0.25">
      <c r="A70" s="90"/>
      <c r="B70" s="90"/>
      <c r="C70" s="90"/>
      <c r="D70" s="90"/>
      <c r="E70" s="90"/>
      <c r="F70" s="90"/>
      <c r="G70" s="90"/>
    </row>
    <row r="71" spans="1:7" x14ac:dyDescent="0.25">
      <c r="A71" s="90"/>
      <c r="B71" s="90"/>
      <c r="C71" s="90"/>
      <c r="D71" s="90"/>
      <c r="E71" s="90"/>
      <c r="F71" s="90"/>
      <c r="G71" s="90"/>
    </row>
    <row r="72" spans="1:7" x14ac:dyDescent="0.25">
      <c r="A72" s="90"/>
      <c r="B72" s="90"/>
      <c r="C72" s="90"/>
      <c r="D72" s="90"/>
      <c r="E72" s="90"/>
      <c r="F72" s="90"/>
      <c r="G72" s="90"/>
    </row>
    <row r="73" spans="1:7" x14ac:dyDescent="0.25">
      <c r="A73" s="90"/>
      <c r="B73" s="90"/>
      <c r="C73" s="90"/>
      <c r="D73" s="90"/>
      <c r="E73" s="90"/>
      <c r="F73" s="90"/>
      <c r="G73" s="90"/>
    </row>
    <row r="74" spans="1:7" x14ac:dyDescent="0.25">
      <c r="A74" s="90"/>
      <c r="B74" s="90"/>
      <c r="C74" s="90"/>
      <c r="D74" s="90"/>
      <c r="E74" s="90"/>
      <c r="F74" s="90"/>
      <c r="G74" s="90"/>
    </row>
    <row r="75" spans="1:7" ht="20.25" x14ac:dyDescent="0.3">
      <c r="A75" s="2093" t="s">
        <v>457</v>
      </c>
      <c r="B75" s="2093"/>
      <c r="C75" s="2093"/>
      <c r="D75" s="2093"/>
      <c r="E75" s="2093"/>
      <c r="F75" s="2093"/>
      <c r="G75" s="2093"/>
    </row>
    <row r="76" spans="1:7" ht="15.75" x14ac:dyDescent="0.25">
      <c r="A76" s="2104" t="s">
        <v>883</v>
      </c>
      <c r="B76" s="2104"/>
      <c r="C76" s="2104"/>
      <c r="D76" s="2104"/>
      <c r="E76" s="2104"/>
      <c r="F76" s="2104"/>
      <c r="G76" s="2104"/>
    </row>
    <row r="77" spans="1:7" ht="15.75" x14ac:dyDescent="0.25">
      <c r="A77" s="2104" t="s">
        <v>884</v>
      </c>
      <c r="B77" s="2104"/>
      <c r="C77" s="2104"/>
      <c r="D77" s="2104"/>
      <c r="E77" s="2104"/>
      <c r="F77" s="2104"/>
      <c r="G77" s="2104"/>
    </row>
    <row r="78" spans="1:7" x14ac:dyDescent="0.25">
      <c r="A78" s="2105" t="s">
        <v>857</v>
      </c>
      <c r="B78" s="2105"/>
      <c r="C78" s="2105"/>
      <c r="D78" s="2105"/>
      <c r="E78" s="2105"/>
      <c r="F78" s="2105"/>
      <c r="G78" s="2105"/>
    </row>
    <row r="79" spans="1:7" x14ac:dyDescent="0.25">
      <c r="A79" s="1856"/>
      <c r="B79" s="1856"/>
      <c r="C79" s="1856"/>
      <c r="D79" s="1856"/>
      <c r="E79" s="1856"/>
      <c r="F79" s="1856"/>
      <c r="G79" s="1856"/>
    </row>
    <row r="80" spans="1:7" x14ac:dyDescent="0.25">
      <c r="A80" s="2106"/>
      <c r="B80" s="2106"/>
      <c r="C80" s="2106"/>
      <c r="D80" s="2106"/>
      <c r="E80" s="2106"/>
      <c r="F80" s="90"/>
      <c r="G80" s="90"/>
    </row>
    <row r="81" spans="1:7" ht="15.75" x14ac:dyDescent="0.25">
      <c r="A81" s="1857" t="s">
        <v>877</v>
      </c>
      <c r="B81" s="2107" t="s">
        <v>885</v>
      </c>
      <c r="C81" s="2107"/>
      <c r="D81" s="2107"/>
      <c r="E81" s="2107"/>
      <c r="F81" s="1857" t="s">
        <v>886</v>
      </c>
      <c r="G81" s="1857" t="s">
        <v>879</v>
      </c>
    </row>
    <row r="82" spans="1:7" ht="15.75" x14ac:dyDescent="0.25">
      <c r="A82" s="1858">
        <v>44722</v>
      </c>
      <c r="B82" s="2097" t="s">
        <v>887</v>
      </c>
      <c r="C82" s="2098"/>
      <c r="D82" s="2098"/>
      <c r="E82" s="2099"/>
      <c r="F82" s="1859">
        <v>40475</v>
      </c>
      <c r="G82" s="1860">
        <v>19791.53</v>
      </c>
    </row>
    <row r="83" spans="1:7" ht="15.75" x14ac:dyDescent="0.25">
      <c r="A83" s="1858">
        <v>44722</v>
      </c>
      <c r="B83" s="2097" t="s">
        <v>575</v>
      </c>
      <c r="C83" s="2098"/>
      <c r="D83" s="2098"/>
      <c r="E83" s="2099"/>
      <c r="F83" s="1859">
        <v>40476</v>
      </c>
      <c r="G83" s="1860">
        <v>75834.429999999993</v>
      </c>
    </row>
    <row r="84" spans="1:7" ht="15.75" x14ac:dyDescent="0.25">
      <c r="A84" s="1858">
        <v>44722</v>
      </c>
      <c r="B84" s="2097" t="s">
        <v>573</v>
      </c>
      <c r="C84" s="2098"/>
      <c r="D84" s="2098"/>
      <c r="E84" s="2099"/>
      <c r="F84" s="1859">
        <v>40477</v>
      </c>
      <c r="G84" s="1860">
        <v>34200</v>
      </c>
    </row>
    <row r="85" spans="1:7" ht="15.75" x14ac:dyDescent="0.25">
      <c r="A85" s="1858">
        <v>44725</v>
      </c>
      <c r="B85" s="2097" t="s">
        <v>900</v>
      </c>
      <c r="C85" s="2098"/>
      <c r="D85" s="2098"/>
      <c r="E85" s="2099"/>
      <c r="F85" s="1859">
        <v>40478</v>
      </c>
      <c r="G85" s="1860">
        <v>921505.91</v>
      </c>
    </row>
    <row r="86" spans="1:7" ht="15.75" x14ac:dyDescent="0.25">
      <c r="A86" s="1858">
        <v>44729</v>
      </c>
      <c r="B86" s="2097" t="s">
        <v>567</v>
      </c>
      <c r="C86" s="2098"/>
      <c r="D86" s="2098"/>
      <c r="E86" s="2099"/>
      <c r="F86" s="1859">
        <v>40479</v>
      </c>
      <c r="G86" s="1860">
        <v>136548.65</v>
      </c>
    </row>
    <row r="87" spans="1:7" ht="15.75" x14ac:dyDescent="0.25">
      <c r="A87" s="1858">
        <v>44732</v>
      </c>
      <c r="B87" s="2097" t="s">
        <v>888</v>
      </c>
      <c r="C87" s="2098"/>
      <c r="D87" s="2098"/>
      <c r="E87" s="2099"/>
      <c r="F87" s="1859">
        <v>40480</v>
      </c>
      <c r="G87" s="1860">
        <v>21476.76</v>
      </c>
    </row>
    <row r="88" spans="1:7" ht="15.75" x14ac:dyDescent="0.25">
      <c r="A88" s="1858">
        <v>44733</v>
      </c>
      <c r="B88" s="2097" t="s">
        <v>889</v>
      </c>
      <c r="C88" s="2098"/>
      <c r="D88" s="2098"/>
      <c r="E88" s="2099"/>
      <c r="F88" s="1859">
        <v>40481</v>
      </c>
      <c r="G88" s="1860">
        <v>201101.69</v>
      </c>
    </row>
    <row r="89" spans="1:7" ht="15.75" x14ac:dyDescent="0.25">
      <c r="A89" s="1858">
        <v>44740</v>
      </c>
      <c r="B89" s="2097" t="s">
        <v>575</v>
      </c>
      <c r="C89" s="2098"/>
      <c r="D89" s="2098"/>
      <c r="E89" s="2099"/>
      <c r="F89" s="1859">
        <v>40482</v>
      </c>
      <c r="G89" s="1860">
        <v>13110</v>
      </c>
    </row>
    <row r="90" spans="1:7" ht="15.75" x14ac:dyDescent="0.25">
      <c r="A90" s="1858">
        <v>44740</v>
      </c>
      <c r="B90" s="2097" t="s">
        <v>547</v>
      </c>
      <c r="C90" s="2098"/>
      <c r="D90" s="2098"/>
      <c r="E90" s="2099"/>
      <c r="F90" s="1859">
        <v>40483</v>
      </c>
      <c r="G90" s="1860">
        <v>5890</v>
      </c>
    </row>
    <row r="91" spans="1:7" ht="18.75" x14ac:dyDescent="0.3">
      <c r="A91" s="2109"/>
      <c r="B91" s="2109"/>
      <c r="C91" s="2109"/>
      <c r="D91" s="2109"/>
      <c r="E91" s="2109"/>
      <c r="F91" s="1861" t="s">
        <v>882</v>
      </c>
      <c r="G91" s="1862">
        <f>SUM(G82:G90)</f>
        <v>1429458.97</v>
      </c>
    </row>
    <row r="92" spans="1:7" x14ac:dyDescent="0.25">
      <c r="A92" s="1863"/>
      <c r="B92" s="90"/>
      <c r="C92" s="90"/>
      <c r="D92" s="90"/>
      <c r="E92" s="1864"/>
      <c r="F92" s="90"/>
      <c r="G92" s="90"/>
    </row>
    <row r="93" spans="1:7" x14ac:dyDescent="0.25">
      <c r="A93" s="90"/>
      <c r="B93" s="90"/>
      <c r="C93" s="90"/>
      <c r="D93" s="90"/>
      <c r="E93" s="90"/>
      <c r="F93" s="90"/>
      <c r="G93" s="90"/>
    </row>
    <row r="94" spans="1:7" x14ac:dyDescent="0.25">
      <c r="A94" s="90"/>
      <c r="B94" s="90"/>
      <c r="C94" s="90"/>
      <c r="D94" s="90"/>
      <c r="E94" s="90"/>
      <c r="F94" s="90"/>
      <c r="G94" s="90"/>
    </row>
    <row r="95" spans="1:7" x14ac:dyDescent="0.25">
      <c r="A95" s="90"/>
      <c r="B95" s="90"/>
      <c r="C95" s="90"/>
      <c r="D95" s="90"/>
      <c r="E95" s="90"/>
      <c r="F95" s="90"/>
      <c r="G95" s="90"/>
    </row>
    <row r="96" spans="1:7" x14ac:dyDescent="0.25">
      <c r="A96" s="90"/>
      <c r="B96" s="90"/>
      <c r="C96" s="90"/>
      <c r="D96" s="90"/>
      <c r="E96" s="90"/>
      <c r="F96" s="90"/>
      <c r="G96" s="90"/>
    </row>
    <row r="97" spans="1:7" ht="20.25" x14ac:dyDescent="0.3">
      <c r="A97" s="2093" t="s">
        <v>457</v>
      </c>
      <c r="B97" s="2093"/>
      <c r="C97" s="2093"/>
      <c r="D97" s="2093"/>
      <c r="E97" s="2093"/>
      <c r="F97" s="2093"/>
      <c r="G97" s="2093"/>
    </row>
    <row r="98" spans="1:7" ht="15.75" x14ac:dyDescent="0.25">
      <c r="A98" s="2108" t="s">
        <v>890</v>
      </c>
      <c r="B98" s="2108"/>
      <c r="C98" s="2108"/>
      <c r="D98" s="2108"/>
      <c r="E98" s="2108"/>
      <c r="F98" s="2108"/>
      <c r="G98" s="2108"/>
    </row>
    <row r="99" spans="1:7" ht="15.75" x14ac:dyDescent="0.25">
      <c r="A99" s="2108" t="s">
        <v>891</v>
      </c>
      <c r="B99" s="2108"/>
      <c r="C99" s="2108"/>
      <c r="D99" s="2108"/>
      <c r="E99" s="2108"/>
      <c r="F99" s="2108"/>
      <c r="G99" s="2108"/>
    </row>
    <row r="100" spans="1:7" ht="15.75" x14ac:dyDescent="0.25">
      <c r="A100" s="2108" t="s">
        <v>892</v>
      </c>
      <c r="B100" s="2108"/>
      <c r="C100" s="2108"/>
      <c r="D100" s="2108"/>
      <c r="E100" s="2108"/>
      <c r="F100" s="2108"/>
      <c r="G100" s="2108"/>
    </row>
    <row r="101" spans="1:7" x14ac:dyDescent="0.25">
      <c r="A101" s="2110" t="s">
        <v>893</v>
      </c>
      <c r="B101" s="2110"/>
      <c r="C101" s="2110"/>
      <c r="D101" s="2110"/>
      <c r="E101" s="2110"/>
      <c r="F101" s="2110"/>
      <c r="G101" s="2110"/>
    </row>
    <row r="102" spans="1:7" x14ac:dyDescent="0.25">
      <c r="A102" s="1865"/>
      <c r="B102" s="1865"/>
      <c r="C102" s="1865"/>
      <c r="D102" s="1865"/>
      <c r="E102" s="1865"/>
      <c r="F102" s="1865"/>
      <c r="G102" s="1865"/>
    </row>
    <row r="103" spans="1:7" x14ac:dyDescent="0.25">
      <c r="A103" s="1865"/>
      <c r="B103" s="1865"/>
      <c r="C103" s="1865"/>
      <c r="D103" s="1865"/>
      <c r="E103" s="1865"/>
      <c r="F103" s="1865"/>
      <c r="G103" s="1865"/>
    </row>
    <row r="104" spans="1:7" ht="15.75" x14ac:dyDescent="0.25">
      <c r="A104" s="90"/>
      <c r="B104" s="90"/>
      <c r="C104" s="1866" t="s">
        <v>894</v>
      </c>
      <c r="D104" s="1867" t="s">
        <v>877</v>
      </c>
      <c r="E104" s="1867" t="s">
        <v>879</v>
      </c>
      <c r="F104" s="1866"/>
      <c r="G104" s="90"/>
    </row>
    <row r="105" spans="1:7" ht="15.75" x14ac:dyDescent="0.25">
      <c r="A105" s="90"/>
      <c r="B105" s="90"/>
      <c r="C105" s="1866"/>
      <c r="D105" s="1868">
        <v>44713</v>
      </c>
      <c r="E105" s="1869">
        <v>22.57</v>
      </c>
      <c r="F105" s="1866"/>
      <c r="G105" s="90"/>
    </row>
    <row r="106" spans="1:7" ht="15.75" x14ac:dyDescent="0.25">
      <c r="A106" s="90"/>
      <c r="B106" s="90"/>
      <c r="C106" s="1866"/>
      <c r="D106" s="1868">
        <v>44733</v>
      </c>
      <c r="E106" s="1869">
        <v>51.3</v>
      </c>
      <c r="F106" s="1866"/>
      <c r="G106" s="90"/>
    </row>
    <row r="107" spans="1:7" ht="15.75" x14ac:dyDescent="0.25">
      <c r="A107" s="90"/>
      <c r="B107" s="90"/>
      <c r="C107" s="1866"/>
      <c r="D107" s="1868">
        <v>44733</v>
      </c>
      <c r="E107" s="1869">
        <v>113.75</v>
      </c>
      <c r="F107" s="1866"/>
      <c r="G107" s="90"/>
    </row>
    <row r="108" spans="1:7" ht="15.75" x14ac:dyDescent="0.25">
      <c r="A108" s="90"/>
      <c r="B108" s="90"/>
      <c r="C108" s="1866"/>
      <c r="D108" s="1868">
        <v>44733</v>
      </c>
      <c r="E108" s="1869">
        <v>29.69</v>
      </c>
      <c r="F108" s="1866"/>
      <c r="G108" s="90"/>
    </row>
    <row r="109" spans="1:7" ht="15.75" x14ac:dyDescent="0.25">
      <c r="A109" s="90"/>
      <c r="B109" s="90"/>
      <c r="C109" s="1866"/>
      <c r="D109" s="1868">
        <v>44734</v>
      </c>
      <c r="E109" s="1869">
        <v>204.82</v>
      </c>
      <c r="F109" s="1866"/>
      <c r="G109" s="90"/>
    </row>
    <row r="110" spans="1:7" ht="15.75" x14ac:dyDescent="0.25">
      <c r="A110" s="90"/>
      <c r="B110" s="90"/>
      <c r="C110" s="1866"/>
      <c r="D110" s="1868">
        <v>44734</v>
      </c>
      <c r="E110" s="1869">
        <v>32.22</v>
      </c>
      <c r="F110" s="1866"/>
      <c r="G110" s="90"/>
    </row>
    <row r="111" spans="1:7" ht="15.75" x14ac:dyDescent="0.25">
      <c r="A111" s="90"/>
      <c r="B111" s="90"/>
      <c r="C111" s="1866"/>
      <c r="D111" s="1868">
        <v>44734</v>
      </c>
      <c r="E111" s="1869">
        <v>1382.26</v>
      </c>
      <c r="F111" s="1866"/>
      <c r="G111" s="90"/>
    </row>
    <row r="112" spans="1:7" ht="15.75" x14ac:dyDescent="0.25">
      <c r="A112" s="90"/>
      <c r="B112" s="90"/>
      <c r="C112" s="1866"/>
      <c r="D112" s="1868">
        <v>44741</v>
      </c>
      <c r="E112" s="1869">
        <v>301.64999999999998</v>
      </c>
      <c r="F112" s="1866"/>
      <c r="G112" s="90"/>
    </row>
    <row r="113" spans="1:7" ht="15.75" x14ac:dyDescent="0.25">
      <c r="A113" s="90"/>
      <c r="B113" s="90"/>
      <c r="C113" s="1866"/>
      <c r="D113" s="1868">
        <v>44742</v>
      </c>
      <c r="E113" s="1869">
        <v>175</v>
      </c>
      <c r="F113" s="1866"/>
      <c r="G113" s="90"/>
    </row>
    <row r="114" spans="1:7" ht="15.75" x14ac:dyDescent="0.25">
      <c r="A114" s="90"/>
      <c r="B114" s="90"/>
      <c r="C114" s="1866"/>
      <c r="D114" s="1870" t="s">
        <v>895</v>
      </c>
      <c r="E114" s="1871">
        <f>SUM(E105:E113)</f>
        <v>2313.2600000000002</v>
      </c>
      <c r="F114" s="1866"/>
      <c r="G114" s="90"/>
    </row>
    <row r="115" spans="1:7" x14ac:dyDescent="0.25">
      <c r="A115" s="90"/>
      <c r="B115" s="90"/>
      <c r="C115" s="90"/>
      <c r="D115" s="90"/>
      <c r="E115" s="90"/>
      <c r="F115" s="90"/>
      <c r="G115" s="90"/>
    </row>
    <row r="116" spans="1:7" x14ac:dyDescent="0.25">
      <c r="A116" s="90"/>
      <c r="B116" s="90"/>
      <c r="C116" s="90"/>
      <c r="D116" s="90"/>
      <c r="E116" s="90"/>
      <c r="F116" s="90"/>
      <c r="G116" s="90"/>
    </row>
    <row r="117" spans="1:7" x14ac:dyDescent="0.25">
      <c r="A117" s="90"/>
      <c r="B117" s="90"/>
      <c r="C117" s="90"/>
      <c r="D117" s="90"/>
      <c r="E117" s="90"/>
      <c r="F117" s="90"/>
      <c r="G117" s="90"/>
    </row>
    <row r="118" spans="1:7" x14ac:dyDescent="0.25">
      <c r="A118" s="90"/>
      <c r="B118" s="90"/>
      <c r="C118" s="90"/>
      <c r="D118" s="90"/>
      <c r="E118" s="90"/>
      <c r="F118" s="90"/>
      <c r="G118" s="90"/>
    </row>
    <row r="119" spans="1:7" x14ac:dyDescent="0.25">
      <c r="A119" s="90"/>
      <c r="B119" s="90"/>
      <c r="C119" s="90"/>
      <c r="D119" s="90"/>
      <c r="E119" s="90"/>
      <c r="F119" s="90"/>
      <c r="G119" s="90"/>
    </row>
    <row r="120" spans="1:7" x14ac:dyDescent="0.25">
      <c r="A120" s="90"/>
      <c r="B120" s="90"/>
      <c r="C120" s="90"/>
      <c r="D120" s="90"/>
      <c r="E120" s="90"/>
      <c r="F120" s="90"/>
      <c r="G120" s="90"/>
    </row>
    <row r="121" spans="1:7" x14ac:dyDescent="0.25">
      <c r="A121" s="90"/>
      <c r="B121" s="90"/>
      <c r="C121" s="90"/>
      <c r="D121" s="90"/>
      <c r="E121" s="90"/>
      <c r="F121" s="90"/>
      <c r="G121" s="90"/>
    </row>
    <row r="122" spans="1:7" x14ac:dyDescent="0.25">
      <c r="A122" s="90"/>
      <c r="B122" s="90"/>
      <c r="C122" s="90"/>
      <c r="D122" s="90"/>
      <c r="E122" s="90"/>
      <c r="F122" s="90"/>
      <c r="G122" s="90"/>
    </row>
    <row r="123" spans="1:7" x14ac:dyDescent="0.25">
      <c r="A123" s="90"/>
      <c r="B123" s="90"/>
      <c r="C123" s="90"/>
      <c r="D123" s="90"/>
      <c r="E123" s="90"/>
      <c r="F123" s="90"/>
      <c r="G123" s="90"/>
    </row>
    <row r="124" spans="1:7" x14ac:dyDescent="0.25">
      <c r="A124" s="90"/>
      <c r="B124" s="90"/>
      <c r="C124" s="90"/>
      <c r="D124" s="90"/>
      <c r="E124" s="90"/>
      <c r="F124" s="90"/>
      <c r="G124" s="90"/>
    </row>
    <row r="125" spans="1:7" x14ac:dyDescent="0.25">
      <c r="A125" s="90"/>
      <c r="B125" s="90"/>
      <c r="C125" s="90"/>
      <c r="D125" s="90"/>
      <c r="E125" s="90"/>
      <c r="F125" s="90"/>
      <c r="G125" s="90"/>
    </row>
    <row r="126" spans="1:7" ht="20.25" x14ac:dyDescent="0.3">
      <c r="A126" s="2093" t="s">
        <v>457</v>
      </c>
      <c r="B126" s="2093"/>
      <c r="C126" s="2093"/>
      <c r="D126" s="2093"/>
      <c r="E126" s="2093"/>
      <c r="F126" s="2093"/>
      <c r="G126" s="2093"/>
    </row>
    <row r="127" spans="1:7" ht="15.75" x14ac:dyDescent="0.25">
      <c r="A127" s="2104" t="s">
        <v>896</v>
      </c>
      <c r="B127" s="2104"/>
      <c r="C127" s="2104"/>
      <c r="D127" s="2104"/>
      <c r="E127" s="2104"/>
      <c r="F127" s="2104"/>
      <c r="G127" s="2104"/>
    </row>
    <row r="128" spans="1:7" ht="15.75" x14ac:dyDescent="0.25">
      <c r="A128" s="2104" t="s">
        <v>897</v>
      </c>
      <c r="B128" s="2104"/>
      <c r="C128" s="2104"/>
      <c r="D128" s="2104"/>
      <c r="E128" s="2104"/>
      <c r="F128" s="2104"/>
      <c r="G128" s="2104"/>
    </row>
    <row r="129" spans="1:7" x14ac:dyDescent="0.25">
      <c r="A129" s="2105" t="s">
        <v>893</v>
      </c>
      <c r="B129" s="2105"/>
      <c r="C129" s="2105"/>
      <c r="D129" s="2105"/>
      <c r="E129" s="2105"/>
      <c r="F129" s="2105"/>
      <c r="G129" s="2105"/>
    </row>
    <row r="130" spans="1:7" x14ac:dyDescent="0.25">
      <c r="A130" s="1872"/>
      <c r="B130" s="1872"/>
      <c r="C130" s="1872"/>
      <c r="D130" s="90"/>
      <c r="E130" s="90"/>
      <c r="F130" s="90"/>
      <c r="G130" s="90"/>
    </row>
    <row r="131" spans="1:7" ht="15.75" x14ac:dyDescent="0.25">
      <c r="A131" s="1857" t="s">
        <v>877</v>
      </c>
      <c r="B131" s="2111" t="s">
        <v>898</v>
      </c>
      <c r="C131" s="2112"/>
      <c r="D131" s="2112"/>
      <c r="E131" s="2112"/>
      <c r="F131" s="1857" t="s">
        <v>886</v>
      </c>
      <c r="G131" s="1857" t="s">
        <v>879</v>
      </c>
    </row>
    <row r="132" spans="1:7" ht="15.75" x14ac:dyDescent="0.25">
      <c r="A132" s="1858">
        <v>44641</v>
      </c>
      <c r="B132" s="2098" t="s">
        <v>899</v>
      </c>
      <c r="C132" s="2098"/>
      <c r="D132" s="2098"/>
      <c r="E132" s="2099"/>
      <c r="F132" s="1859">
        <v>40460</v>
      </c>
      <c r="G132" s="1860">
        <v>332994.05</v>
      </c>
    </row>
    <row r="133" spans="1:7" ht="15.75" x14ac:dyDescent="0.25">
      <c r="A133" s="1858">
        <v>44671</v>
      </c>
      <c r="B133" s="2098" t="s">
        <v>569</v>
      </c>
      <c r="C133" s="2098"/>
      <c r="D133" s="2098"/>
      <c r="E133" s="2099"/>
      <c r="F133" s="1859">
        <v>40467</v>
      </c>
      <c r="G133" s="1860">
        <v>47036.25</v>
      </c>
    </row>
    <row r="134" spans="1:7" ht="15.75" x14ac:dyDescent="0.25">
      <c r="A134" s="1858">
        <v>44740</v>
      </c>
      <c r="B134" s="2097" t="s">
        <v>575</v>
      </c>
      <c r="C134" s="2098"/>
      <c r="D134" s="2098"/>
      <c r="E134" s="2099"/>
      <c r="F134" s="1859">
        <v>40482</v>
      </c>
      <c r="G134" s="1860">
        <v>13110</v>
      </c>
    </row>
    <row r="135" spans="1:7" ht="15.75" x14ac:dyDescent="0.25">
      <c r="A135" s="1858">
        <v>44740</v>
      </c>
      <c r="B135" s="2097" t="s">
        <v>547</v>
      </c>
      <c r="C135" s="2098"/>
      <c r="D135" s="2098"/>
      <c r="E135" s="2099"/>
      <c r="F135" s="1859">
        <v>40483</v>
      </c>
      <c r="G135" s="1860">
        <v>5890</v>
      </c>
    </row>
    <row r="136" spans="1:7" ht="18" x14ac:dyDescent="0.25">
      <c r="A136" s="1873"/>
      <c r="B136" s="1874"/>
      <c r="C136" s="1875"/>
      <c r="D136" s="1875"/>
      <c r="E136" s="1876"/>
      <c r="F136" s="1877" t="s">
        <v>895</v>
      </c>
      <c r="G136" s="1862">
        <f>SUM(G132:G135)</f>
        <v>399030.3</v>
      </c>
    </row>
    <row r="137" spans="1:7" x14ac:dyDescent="0.25">
      <c r="A137" s="90"/>
      <c r="B137" s="1878"/>
      <c r="C137" s="90"/>
      <c r="D137" s="90"/>
      <c r="E137" s="1864"/>
      <c r="F137" s="90"/>
      <c r="G137" s="1864"/>
    </row>
  </sheetData>
  <mergeCells count="52">
    <mergeCell ref="B132:E132"/>
    <mergeCell ref="B133:E133"/>
    <mergeCell ref="B134:E134"/>
    <mergeCell ref="B135:E135"/>
    <mergeCell ref="A101:G101"/>
    <mergeCell ref="A126:G126"/>
    <mergeCell ref="A127:G127"/>
    <mergeCell ref="A128:G128"/>
    <mergeCell ref="A129:G129"/>
    <mergeCell ref="B131:E131"/>
    <mergeCell ref="A100:G100"/>
    <mergeCell ref="B84:E84"/>
    <mergeCell ref="B85:E85"/>
    <mergeCell ref="B86:E86"/>
    <mergeCell ref="B87:E87"/>
    <mergeCell ref="B88:E88"/>
    <mergeCell ref="B89:E89"/>
    <mergeCell ref="B90:E90"/>
    <mergeCell ref="A91:E91"/>
    <mergeCell ref="A97:G97"/>
    <mergeCell ref="A98:G98"/>
    <mergeCell ref="A99:G99"/>
    <mergeCell ref="B83:E83"/>
    <mergeCell ref="C64:D64"/>
    <mergeCell ref="E64:F64"/>
    <mergeCell ref="C65:D65"/>
    <mergeCell ref="E65:F65"/>
    <mergeCell ref="A75:G75"/>
    <mergeCell ref="A76:G76"/>
    <mergeCell ref="A77:G77"/>
    <mergeCell ref="A78:G78"/>
    <mergeCell ref="A80:E80"/>
    <mergeCell ref="B81:E81"/>
    <mergeCell ref="B82:E82"/>
    <mergeCell ref="C63:D63"/>
    <mergeCell ref="E63:F63"/>
    <mergeCell ref="B13:F13"/>
    <mergeCell ref="B31:G31"/>
    <mergeCell ref="B32:F32"/>
    <mergeCell ref="A41:B41"/>
    <mergeCell ref="D41:E41"/>
    <mergeCell ref="A57:G57"/>
    <mergeCell ref="A58:G58"/>
    <mergeCell ref="A59:G59"/>
    <mergeCell ref="A60:D60"/>
    <mergeCell ref="C62:D62"/>
    <mergeCell ref="E62:F62"/>
    <mergeCell ref="A6:G6"/>
    <mergeCell ref="A2:G2"/>
    <mergeCell ref="A3:G3"/>
    <mergeCell ref="A4:G4"/>
    <mergeCell ref="A5:G5"/>
  </mergeCells>
  <pageMargins left="0.7" right="0.7" top="0.75" bottom="0.75" header="0.3" footer="0.3"/>
  <pageSetup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5" sqref="K25"/>
    </sheetView>
  </sheetViews>
  <sheetFormatPr baseColWidth="10" defaultRowHeight="15" x14ac:dyDescent="0.25"/>
  <sheetData/>
  <pageMargins left="0.7" right="0.7" top="0.75" bottom="0.75" header="0.3" footer="0.3"/>
  <pageSetup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5"/>
  <sheetViews>
    <sheetView showGridLines="0" topLeftCell="A13" zoomScaleNormal="100" workbookViewId="0">
      <selection activeCell="F10" sqref="F10"/>
    </sheetView>
  </sheetViews>
  <sheetFormatPr baseColWidth="10" defaultColWidth="9.140625" defaultRowHeight="12.75" x14ac:dyDescent="0.2"/>
  <cols>
    <col min="1" max="1" width="2.7109375" style="89" customWidth="1"/>
    <col min="2" max="2" width="2" style="89" customWidth="1"/>
    <col min="3" max="3" width="13.28515625" style="89" bestFit="1" customWidth="1"/>
    <col min="4" max="4" width="19.5703125" style="89" bestFit="1" customWidth="1"/>
    <col min="5" max="5" width="17.7109375" style="89" customWidth="1"/>
    <col min="6" max="6" width="16.5703125" style="89" bestFit="1" customWidth="1"/>
    <col min="7" max="7" width="10.5703125" style="89" customWidth="1"/>
    <col min="8" max="8" width="13" style="89" customWidth="1"/>
    <col min="9" max="9" width="19.28515625" style="89" bestFit="1" customWidth="1"/>
    <col min="10" max="10" width="24.28515625" style="89" customWidth="1"/>
    <col min="11" max="11" width="9.140625" style="89" customWidth="1"/>
    <col min="12" max="12" width="1.42578125" style="89" customWidth="1"/>
    <col min="13" max="16384" width="9.140625" style="89"/>
  </cols>
  <sheetData>
    <row r="2" spans="2:12" x14ac:dyDescent="0.2">
      <c r="B2" s="578"/>
      <c r="C2" s="580"/>
      <c r="D2" s="580"/>
      <c r="E2" s="580"/>
      <c r="F2" s="580"/>
      <c r="G2" s="580"/>
      <c r="H2" s="580"/>
      <c r="I2" s="580"/>
      <c r="J2" s="580"/>
      <c r="K2" s="580"/>
      <c r="L2" s="582"/>
    </row>
    <row r="3" spans="2:12" x14ac:dyDescent="0.2">
      <c r="B3" s="345"/>
      <c r="C3" s="556"/>
      <c r="D3" s="556"/>
      <c r="E3" s="556"/>
      <c r="F3" s="556"/>
      <c r="G3" s="556"/>
      <c r="H3" s="556"/>
      <c r="I3" s="556"/>
      <c r="J3" s="556"/>
      <c r="K3" s="556"/>
      <c r="L3" s="555"/>
    </row>
    <row r="4" spans="2:12" x14ac:dyDescent="0.2">
      <c r="B4" s="345"/>
      <c r="C4" s="86"/>
      <c r="D4" s="86"/>
      <c r="E4" s="86"/>
      <c r="F4" s="86"/>
      <c r="G4" s="86"/>
      <c r="H4" s="86"/>
      <c r="I4" s="86"/>
      <c r="J4" s="86"/>
      <c r="K4" s="86"/>
      <c r="L4" s="555"/>
    </row>
    <row r="5" spans="2:12" x14ac:dyDescent="0.2">
      <c r="B5" s="345"/>
      <c r="C5" s="86"/>
      <c r="D5" s="86"/>
      <c r="E5" s="86"/>
      <c r="F5" s="86"/>
      <c r="G5" s="86"/>
      <c r="H5" s="86"/>
      <c r="I5" s="86"/>
      <c r="J5" s="86"/>
      <c r="K5" s="86"/>
      <c r="L5" s="555"/>
    </row>
    <row r="6" spans="2:12" ht="18.75" x14ac:dyDescent="0.3">
      <c r="B6" s="2597" t="s">
        <v>36</v>
      </c>
      <c r="C6" s="2598"/>
      <c r="D6" s="2598"/>
      <c r="E6" s="2598"/>
      <c r="F6" s="2598"/>
      <c r="G6" s="2598"/>
      <c r="H6" s="2598"/>
      <c r="I6" s="2598"/>
      <c r="J6" s="2598"/>
      <c r="K6" s="2598"/>
      <c r="L6" s="2599"/>
    </row>
    <row r="7" spans="2:12" ht="15" customHeight="1" x14ac:dyDescent="0.25">
      <c r="B7" s="2591" t="s">
        <v>383</v>
      </c>
      <c r="C7" s="2592"/>
      <c r="D7" s="2592"/>
      <c r="E7" s="2592"/>
      <c r="F7" s="2592"/>
      <c r="G7" s="2592"/>
      <c r="H7" s="2592"/>
      <c r="I7" s="2592"/>
      <c r="J7" s="2592"/>
      <c r="K7" s="2592"/>
      <c r="L7" s="2593"/>
    </row>
    <row r="8" spans="2:12" ht="15" customHeight="1" x14ac:dyDescent="0.25">
      <c r="B8" s="2603" t="s">
        <v>207</v>
      </c>
      <c r="C8" s="2604"/>
      <c r="D8" s="2604"/>
      <c r="E8" s="2604"/>
      <c r="F8" s="2604"/>
      <c r="G8" s="2604"/>
      <c r="H8" s="2604"/>
      <c r="I8" s="2604"/>
      <c r="J8" s="2604"/>
      <c r="K8" s="2604"/>
      <c r="L8" s="2605"/>
    </row>
    <row r="9" spans="2:12" s="620" customFormat="1" ht="15" customHeight="1" x14ac:dyDescent="0.25">
      <c r="B9" s="2600">
        <f>+'Datos Generales'!B12</f>
        <v>44742</v>
      </c>
      <c r="C9" s="2601"/>
      <c r="D9" s="2601"/>
      <c r="E9" s="2601"/>
      <c r="F9" s="2601"/>
      <c r="G9" s="2601"/>
      <c r="H9" s="2601"/>
      <c r="I9" s="2601"/>
      <c r="J9" s="2601"/>
      <c r="K9" s="2601"/>
      <c r="L9" s="2602"/>
    </row>
    <row r="10" spans="2:12" x14ac:dyDescent="0.2">
      <c r="B10" s="345"/>
      <c r="C10" s="86"/>
      <c r="D10" s="86"/>
      <c r="E10" s="86"/>
      <c r="F10" s="86"/>
      <c r="G10" s="86"/>
      <c r="H10" s="86"/>
      <c r="I10" s="86"/>
      <c r="J10" s="86"/>
      <c r="K10" s="86"/>
      <c r="L10" s="555"/>
    </row>
    <row r="11" spans="2:12" ht="18.75" x14ac:dyDescent="0.3">
      <c r="B11" s="345"/>
      <c r="C11" s="621" t="s">
        <v>53</v>
      </c>
      <c r="D11" s="1353" t="s">
        <v>457</v>
      </c>
      <c r="E11" s="623" t="s">
        <v>257</v>
      </c>
      <c r="F11" s="623"/>
      <c r="G11" s="623"/>
      <c r="H11" s="621" t="s">
        <v>40</v>
      </c>
      <c r="I11" s="1303">
        <v>2</v>
      </c>
      <c r="J11" s="623"/>
      <c r="K11" s="623"/>
      <c r="L11" s="555"/>
    </row>
    <row r="12" spans="2:12" ht="15.75" x14ac:dyDescent="0.25">
      <c r="B12" s="345"/>
      <c r="C12" s="621" t="s">
        <v>322</v>
      </c>
      <c r="D12" s="1209">
        <f>'Datos Generales'!B11</f>
        <v>44742</v>
      </c>
      <c r="E12" s="86"/>
      <c r="F12" s="86"/>
      <c r="G12" s="86"/>
      <c r="H12" s="58" t="s">
        <v>26</v>
      </c>
      <c r="I12" s="1304">
        <v>1</v>
      </c>
      <c r="J12" s="86"/>
      <c r="K12" s="86"/>
      <c r="L12" s="555"/>
    </row>
    <row r="13" spans="2:12" ht="15.75" x14ac:dyDescent="0.25">
      <c r="B13" s="345"/>
      <c r="C13" s="621" t="s">
        <v>20</v>
      </c>
      <c r="D13" s="1303">
        <v>202</v>
      </c>
      <c r="E13" s="176"/>
      <c r="F13" s="176"/>
      <c r="G13" s="176"/>
      <c r="H13" s="58" t="s">
        <v>29</v>
      </c>
      <c r="I13" s="1304">
        <v>5</v>
      </c>
      <c r="J13" s="176"/>
      <c r="K13" s="176"/>
      <c r="L13" s="555"/>
    </row>
    <row r="14" spans="2:12" ht="15.75" x14ac:dyDescent="0.25">
      <c r="B14" s="345"/>
      <c r="C14" s="624"/>
      <c r="D14" s="624"/>
      <c r="E14" s="624"/>
      <c r="F14" s="624"/>
      <c r="G14" s="624"/>
      <c r="H14" s="624"/>
      <c r="I14" s="624"/>
      <c r="J14" s="624"/>
      <c r="K14" s="624"/>
      <c r="L14" s="555"/>
    </row>
    <row r="15" spans="2:12" ht="25.5" x14ac:dyDescent="0.2">
      <c r="B15" s="345"/>
      <c r="C15" s="625" t="s">
        <v>258</v>
      </c>
      <c r="D15" s="626" t="s">
        <v>259</v>
      </c>
      <c r="E15" s="626" t="s">
        <v>260</v>
      </c>
      <c r="F15" s="626" t="s">
        <v>261</v>
      </c>
      <c r="G15" s="626" t="s">
        <v>262</v>
      </c>
      <c r="H15" s="626" t="s">
        <v>263</v>
      </c>
      <c r="I15" s="626" t="s">
        <v>264</v>
      </c>
      <c r="J15" s="626" t="s">
        <v>265</v>
      </c>
      <c r="K15" s="626" t="s">
        <v>266</v>
      </c>
      <c r="L15" s="555"/>
    </row>
    <row r="16" spans="2:12" ht="15" x14ac:dyDescent="0.25">
      <c r="B16" s="345"/>
      <c r="C16" s="627"/>
      <c r="D16" s="628"/>
      <c r="E16" s="629"/>
      <c r="F16" s="629"/>
      <c r="G16" s="629">
        <f>ROUND(E16*F16,2)</f>
        <v>0</v>
      </c>
      <c r="H16" s="630"/>
      <c r="I16" s="631"/>
      <c r="J16" s="632"/>
      <c r="K16" s="633"/>
      <c r="L16" s="555"/>
    </row>
    <row r="17" spans="2:12" ht="15" x14ac:dyDescent="0.25">
      <c r="B17" s="345"/>
      <c r="C17" s="627"/>
      <c r="D17" s="628"/>
      <c r="E17" s="629"/>
      <c r="F17" s="629"/>
      <c r="G17" s="629">
        <f t="shared" ref="G17:G24" si="0">ROUND(E17*F17,2)</f>
        <v>0</v>
      </c>
      <c r="H17" s="630"/>
      <c r="I17" s="631"/>
      <c r="J17" s="632"/>
      <c r="K17" s="633"/>
      <c r="L17" s="555"/>
    </row>
    <row r="18" spans="2:12" ht="15" x14ac:dyDescent="0.25">
      <c r="B18" s="345"/>
      <c r="C18" s="634"/>
      <c r="D18" s="635"/>
      <c r="E18" s="629"/>
      <c r="F18" s="629"/>
      <c r="G18" s="629">
        <f t="shared" si="0"/>
        <v>0</v>
      </c>
      <c r="H18" s="636"/>
      <c r="I18" s="631"/>
      <c r="J18" s="632"/>
      <c r="K18" s="633"/>
      <c r="L18" s="555"/>
    </row>
    <row r="19" spans="2:12" ht="15" x14ac:dyDescent="0.25">
      <c r="B19" s="345"/>
      <c r="C19" s="634"/>
      <c r="D19" s="635"/>
      <c r="E19" s="629"/>
      <c r="F19" s="629"/>
      <c r="G19" s="629">
        <f t="shared" si="0"/>
        <v>0</v>
      </c>
      <c r="H19" s="636"/>
      <c r="I19" s="631"/>
      <c r="J19" s="632"/>
      <c r="K19" s="633"/>
      <c r="L19" s="555"/>
    </row>
    <row r="20" spans="2:12" ht="15" x14ac:dyDescent="0.25">
      <c r="B20" s="345"/>
      <c r="C20" s="634"/>
      <c r="D20" s="1364" t="s">
        <v>455</v>
      </c>
      <c r="E20" s="629"/>
      <c r="F20" s="629"/>
      <c r="G20" s="629">
        <f t="shared" si="0"/>
        <v>0</v>
      </c>
      <c r="H20" s="636"/>
      <c r="I20" s="1365" t="s">
        <v>455</v>
      </c>
      <c r="J20" s="632"/>
      <c r="K20" s="633"/>
      <c r="L20" s="555"/>
    </row>
    <row r="21" spans="2:12" ht="15" x14ac:dyDescent="0.25">
      <c r="B21" s="345"/>
      <c r="C21" s="634"/>
      <c r="D21" s="635"/>
      <c r="E21" s="629"/>
      <c r="F21" s="629"/>
      <c r="G21" s="629">
        <f t="shared" si="0"/>
        <v>0</v>
      </c>
      <c r="H21" s="636"/>
      <c r="I21" s="631"/>
      <c r="J21" s="632"/>
      <c r="K21" s="633"/>
      <c r="L21" s="555"/>
    </row>
    <row r="22" spans="2:12" ht="15" x14ac:dyDescent="0.25">
      <c r="B22" s="345"/>
      <c r="C22" s="634"/>
      <c r="D22" s="635"/>
      <c r="E22" s="629"/>
      <c r="F22" s="629"/>
      <c r="G22" s="629">
        <f t="shared" si="0"/>
        <v>0</v>
      </c>
      <c r="H22" s="636"/>
      <c r="I22" s="631"/>
      <c r="J22" s="632"/>
      <c r="K22" s="633"/>
      <c r="L22" s="555"/>
    </row>
    <row r="23" spans="2:12" ht="15" x14ac:dyDescent="0.25">
      <c r="B23" s="345"/>
      <c r="C23" s="634"/>
      <c r="D23" s="635"/>
      <c r="E23" s="629"/>
      <c r="F23" s="629"/>
      <c r="G23" s="629">
        <f t="shared" si="0"/>
        <v>0</v>
      </c>
      <c r="H23" s="636"/>
      <c r="I23" s="631"/>
      <c r="J23" s="632"/>
      <c r="K23" s="633"/>
      <c r="L23" s="555"/>
    </row>
    <row r="24" spans="2:12" ht="15" x14ac:dyDescent="0.25">
      <c r="B24" s="345"/>
      <c r="C24" s="634"/>
      <c r="D24" s="635"/>
      <c r="E24" s="629"/>
      <c r="F24" s="629"/>
      <c r="G24" s="629">
        <f t="shared" si="0"/>
        <v>0</v>
      </c>
      <c r="H24" s="636"/>
      <c r="I24" s="631"/>
      <c r="J24" s="632"/>
      <c r="K24" s="633"/>
      <c r="L24" s="555"/>
    </row>
    <row r="25" spans="2:12" x14ac:dyDescent="0.2">
      <c r="B25" s="345"/>
      <c r="C25" s="637"/>
      <c r="D25" s="638"/>
      <c r="E25" s="638">
        <f>SUM(E16:E24)</f>
        <v>0</v>
      </c>
      <c r="F25" s="638"/>
      <c r="G25" s="638">
        <f>SUM(G16:G24)</f>
        <v>0</v>
      </c>
      <c r="H25" s="638"/>
      <c r="I25" s="638"/>
      <c r="J25" s="638"/>
      <c r="K25" s="638">
        <f>SUM(K16:K24)</f>
        <v>0</v>
      </c>
      <c r="L25" s="555"/>
    </row>
    <row r="26" spans="2:12" x14ac:dyDescent="0.2">
      <c r="B26" s="345"/>
      <c r="C26" s="1306" t="s">
        <v>478</v>
      </c>
      <c r="D26" s="1305" t="s">
        <v>542</v>
      </c>
      <c r="E26" s="1305"/>
      <c r="F26" s="1305"/>
      <c r="G26" s="1305"/>
      <c r="H26" s="1305"/>
      <c r="I26" s="86"/>
      <c r="J26" s="86"/>
      <c r="K26" s="622" t="s">
        <v>267</v>
      </c>
      <c r="L26" s="589"/>
    </row>
    <row r="27" spans="2:12" x14ac:dyDescent="0.2">
      <c r="B27" s="345"/>
      <c r="C27" s="86"/>
      <c r="D27" s="86"/>
      <c r="E27" s="86"/>
      <c r="F27" s="86"/>
      <c r="G27" s="86"/>
      <c r="H27" s="86"/>
      <c r="I27" s="86"/>
      <c r="J27" s="86"/>
      <c r="K27" s="556"/>
      <c r="L27" s="589"/>
    </row>
    <row r="28" spans="2:12" s="356" customFormat="1" ht="15" x14ac:dyDescent="0.25">
      <c r="B28" s="475"/>
      <c r="C28" s="2606" t="s">
        <v>479</v>
      </c>
      <c r="D28" s="2606"/>
      <c r="E28" s="750"/>
      <c r="F28" s="2345" t="s">
        <v>466</v>
      </c>
      <c r="G28" s="2345"/>
      <c r="H28" s="1082"/>
      <c r="I28" s="2596" t="s">
        <v>476</v>
      </c>
      <c r="J28" s="2596"/>
      <c r="K28" s="16"/>
      <c r="L28" s="448"/>
    </row>
    <row r="29" spans="2:12" s="356" customFormat="1" ht="15" x14ac:dyDescent="0.25">
      <c r="B29" s="475"/>
      <c r="C29" s="2219" t="str">
        <f>'Datos Generales'!B15</f>
        <v>Preparado por</v>
      </c>
      <c r="D29" s="2219"/>
      <c r="E29" s="374"/>
      <c r="F29" s="2219" t="str">
        <f>'Datos Generales'!C15</f>
        <v>Revisado por</v>
      </c>
      <c r="G29" s="2219"/>
      <c r="H29" s="374"/>
      <c r="I29" s="2219" t="str">
        <f>'Datos Generales'!D15</f>
        <v>Autorizado por</v>
      </c>
      <c r="J29" s="2219"/>
      <c r="K29" s="16"/>
      <c r="L29" s="448"/>
    </row>
    <row r="30" spans="2:12" s="356" customFormat="1" ht="20.25" customHeight="1" x14ac:dyDescent="0.25">
      <c r="B30" s="475"/>
      <c r="C30" s="2214" t="s">
        <v>464</v>
      </c>
      <c r="D30" s="2214"/>
      <c r="E30" s="374"/>
      <c r="F30" s="2214" t="s">
        <v>467</v>
      </c>
      <c r="G30" s="2214"/>
      <c r="H30" s="374"/>
      <c r="I30" s="2345" t="s">
        <v>465</v>
      </c>
      <c r="J30" s="2345"/>
      <c r="K30" s="16"/>
      <c r="L30" s="448"/>
    </row>
    <row r="31" spans="2:12" s="356" customFormat="1" ht="15" x14ac:dyDescent="0.25">
      <c r="B31" s="475"/>
      <c r="C31" s="2586" t="str">
        <f>'Datos Generales'!B16</f>
        <v>Puesto que ocupa</v>
      </c>
      <c r="D31" s="2586"/>
      <c r="E31" s="999"/>
      <c r="F31" s="2586" t="str">
        <f>'Datos Generales'!C16</f>
        <v>Puesto que ocupa</v>
      </c>
      <c r="G31" s="2586"/>
      <c r="H31" s="999"/>
      <c r="I31" s="2219" t="str">
        <f>'Datos Generales'!D16</f>
        <v>Puesto que ocupa</v>
      </c>
      <c r="J31" s="2219"/>
      <c r="K31" s="16"/>
      <c r="L31" s="448"/>
    </row>
    <row r="32" spans="2:12" s="356" customFormat="1" ht="24" customHeight="1" x14ac:dyDescent="0.25">
      <c r="B32" s="475"/>
      <c r="C32" s="2342">
        <v>44743</v>
      </c>
      <c r="D32" s="2342"/>
      <c r="E32" s="1279"/>
      <c r="F32" s="2342">
        <v>44743</v>
      </c>
      <c r="G32" s="2342"/>
      <c r="H32" s="374"/>
      <c r="I32" s="2342">
        <v>44743</v>
      </c>
      <c r="J32" s="2342"/>
      <c r="K32" s="16"/>
      <c r="L32" s="448"/>
    </row>
    <row r="33" spans="2:12" s="356" customFormat="1" ht="15" x14ac:dyDescent="0.25">
      <c r="B33" s="475"/>
      <c r="C33" s="2586" t="s">
        <v>373</v>
      </c>
      <c r="D33" s="2586"/>
      <c r="E33" s="999"/>
      <c r="F33" s="2586" t="s">
        <v>374</v>
      </c>
      <c r="G33" s="2586"/>
      <c r="H33" s="999"/>
      <c r="I33" s="2219" t="s">
        <v>388</v>
      </c>
      <c r="J33" s="2219"/>
      <c r="K33" s="16"/>
      <c r="L33" s="448"/>
    </row>
    <row r="34" spans="2:12" s="356" customFormat="1" ht="15" x14ac:dyDescent="0.25">
      <c r="B34" s="377"/>
      <c r="C34" s="83"/>
      <c r="D34" s="83"/>
      <c r="E34" s="83"/>
      <c r="F34" s="83"/>
      <c r="G34" s="83"/>
      <c r="H34" s="83"/>
      <c r="I34" s="83"/>
      <c r="J34" s="83"/>
      <c r="K34" s="83"/>
      <c r="L34" s="615"/>
    </row>
    <row r="35" spans="2:12" s="356" customFormat="1" ht="15" x14ac:dyDescent="0.25"/>
  </sheetData>
  <mergeCells count="22">
    <mergeCell ref="B6:L6"/>
    <mergeCell ref="B7:L7"/>
    <mergeCell ref="B9:L9"/>
    <mergeCell ref="B8:L8"/>
    <mergeCell ref="F28:G28"/>
    <mergeCell ref="C28:D28"/>
    <mergeCell ref="I28:J28"/>
    <mergeCell ref="C29:D29"/>
    <mergeCell ref="C31:D31"/>
    <mergeCell ref="F29:G29"/>
    <mergeCell ref="F31:G31"/>
    <mergeCell ref="I29:J29"/>
    <mergeCell ref="I31:J31"/>
    <mergeCell ref="C30:D30"/>
    <mergeCell ref="I30:J30"/>
    <mergeCell ref="F32:G32"/>
    <mergeCell ref="C33:D33"/>
    <mergeCell ref="F33:G33"/>
    <mergeCell ref="I33:J33"/>
    <mergeCell ref="F30:G30"/>
    <mergeCell ref="C32:D32"/>
    <mergeCell ref="I32:J32"/>
  </mergeCells>
  <printOptions horizontalCentered="1"/>
  <pageMargins left="0" right="0" top="0.85" bottom="0.31496062992125984" header="0.19685039370078741" footer="0"/>
  <pageSetup scale="85" orientation="landscape" horizontalDpi="300" verticalDpi="300" r:id="rId1"/>
  <headerFooter alignWithMargins="0">
    <oddFooter xml:space="preserve">&amp;R&amp;P/&amp;N  &amp;D  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1"/>
  <sheetViews>
    <sheetView showGridLines="0" topLeftCell="A10" zoomScale="85" zoomScaleNormal="85" workbookViewId="0">
      <selection activeCell="F35" sqref="F34:F35"/>
    </sheetView>
  </sheetViews>
  <sheetFormatPr baseColWidth="10" defaultColWidth="17.28515625" defaultRowHeight="15" x14ac:dyDescent="0.25"/>
  <cols>
    <col min="1" max="1" width="3" style="356" customWidth="1"/>
    <col min="2" max="2" width="2.42578125" style="356" customWidth="1"/>
    <col min="3" max="3" width="3.28515625" style="356" bestFit="1" customWidth="1"/>
    <col min="4" max="5" width="17.28515625" style="356" bestFit="1" customWidth="1"/>
    <col min="6" max="6" width="20.28515625" style="356" customWidth="1"/>
    <col min="7" max="7" width="32.140625" style="470" customWidth="1"/>
    <col min="8" max="8" width="10.85546875" style="356" customWidth="1"/>
    <col min="9" max="9" width="12.5703125" style="356" customWidth="1"/>
    <col min="10" max="10" width="26.5703125" style="356" customWidth="1"/>
    <col min="11" max="11" width="26.7109375" style="470" customWidth="1"/>
    <col min="12" max="12" width="1.85546875" style="356" customWidth="1"/>
    <col min="13" max="16384" width="17.28515625" style="356"/>
  </cols>
  <sheetData>
    <row r="2" spans="2:12" x14ac:dyDescent="0.25">
      <c r="B2" s="644"/>
      <c r="C2" s="599"/>
      <c r="D2" s="599"/>
      <c r="E2" s="599"/>
      <c r="F2" s="599"/>
      <c r="G2" s="645"/>
      <c r="H2" s="599"/>
      <c r="I2" s="599"/>
      <c r="J2" s="599"/>
      <c r="K2" s="645"/>
      <c r="L2" s="646"/>
    </row>
    <row r="3" spans="2:12" s="89" customFormat="1" ht="12.75" x14ac:dyDescent="0.2">
      <c r="B3" s="345"/>
      <c r="C3" s="86"/>
      <c r="D3" s="86"/>
      <c r="E3" s="86"/>
      <c r="F3" s="588"/>
      <c r="G3" s="647"/>
      <c r="H3" s="86"/>
      <c r="I3" s="86"/>
      <c r="J3" s="86"/>
      <c r="K3" s="187"/>
      <c r="L3" s="555"/>
    </row>
    <row r="4" spans="2:12" s="89" customFormat="1" ht="18.75" x14ac:dyDescent="0.3">
      <c r="B4" s="2348"/>
      <c r="C4" s="2349"/>
      <c r="D4" s="2349"/>
      <c r="E4" s="2349"/>
      <c r="F4" s="2349"/>
      <c r="G4" s="2349"/>
      <c r="H4" s="2349"/>
      <c r="I4" s="2349"/>
      <c r="J4" s="2349"/>
      <c r="K4" s="2349"/>
      <c r="L4" s="2350"/>
    </row>
    <row r="5" spans="2:12" s="89" customFormat="1" ht="18.75" x14ac:dyDescent="0.3">
      <c r="B5" s="2144" t="s">
        <v>36</v>
      </c>
      <c r="C5" s="2145"/>
      <c r="D5" s="2145"/>
      <c r="E5" s="2145"/>
      <c r="F5" s="2145"/>
      <c r="G5" s="2145"/>
      <c r="H5" s="2145"/>
      <c r="I5" s="2145"/>
      <c r="J5" s="2145"/>
      <c r="K5" s="2145"/>
      <c r="L5" s="2146"/>
    </row>
    <row r="6" spans="2:12" s="89" customFormat="1" ht="15.75" x14ac:dyDescent="0.25">
      <c r="B6" s="2351" t="s">
        <v>268</v>
      </c>
      <c r="C6" s="2352"/>
      <c r="D6" s="2352"/>
      <c r="E6" s="2352"/>
      <c r="F6" s="2352"/>
      <c r="G6" s="2352"/>
      <c r="H6" s="2352"/>
      <c r="I6" s="2352"/>
      <c r="J6" s="2352"/>
      <c r="K6" s="2352"/>
      <c r="L6" s="2353"/>
    </row>
    <row r="7" spans="2:12" s="89" customFormat="1" ht="15.75" x14ac:dyDescent="0.25">
      <c r="B7" s="2354" t="s">
        <v>207</v>
      </c>
      <c r="C7" s="2355"/>
      <c r="D7" s="2355"/>
      <c r="E7" s="2355"/>
      <c r="F7" s="2355"/>
      <c r="G7" s="2355"/>
      <c r="H7" s="2355"/>
      <c r="I7" s="2355"/>
      <c r="J7" s="2355"/>
      <c r="K7" s="2355"/>
      <c r="L7" s="2356"/>
    </row>
    <row r="8" spans="2:12" s="89" customFormat="1" ht="15.75" x14ac:dyDescent="0.25">
      <c r="B8" s="2357"/>
      <c r="C8" s="2358"/>
      <c r="D8" s="2358"/>
      <c r="E8" s="2358"/>
      <c r="F8" s="2358"/>
      <c r="G8" s="2358"/>
      <c r="H8" s="2358"/>
      <c r="I8" s="2358"/>
      <c r="J8" s="2358"/>
      <c r="K8" s="2358"/>
      <c r="L8" s="2359"/>
    </row>
    <row r="9" spans="2:12" s="89" customFormat="1" ht="18.75" x14ac:dyDescent="0.3">
      <c r="B9" s="345"/>
      <c r="C9" s="312"/>
      <c r="E9" s="639" t="s">
        <v>53</v>
      </c>
      <c r="F9" s="595" t="s">
        <v>457</v>
      </c>
      <c r="G9" s="649"/>
      <c r="H9" s="639" t="s">
        <v>26</v>
      </c>
      <c r="I9" s="1292">
        <v>1</v>
      </c>
      <c r="J9" s="442"/>
      <c r="K9" s="641"/>
      <c r="L9" s="555"/>
    </row>
    <row r="10" spans="2:12" s="89" customFormat="1" ht="18.75" x14ac:dyDescent="0.3">
      <c r="B10" s="345"/>
      <c r="C10" s="312"/>
      <c r="E10" s="639" t="s">
        <v>322</v>
      </c>
      <c r="F10" s="1281">
        <v>44742</v>
      </c>
      <c r="G10" s="1279"/>
      <c r="H10" s="639" t="s">
        <v>29</v>
      </c>
      <c r="I10" s="1292">
        <v>5</v>
      </c>
      <c r="J10" s="442"/>
      <c r="K10" s="322"/>
      <c r="L10" s="555"/>
    </row>
    <row r="11" spans="2:12" s="89" customFormat="1" ht="18.75" x14ac:dyDescent="0.3">
      <c r="B11" s="345"/>
      <c r="C11" s="312"/>
      <c r="E11" s="639" t="s">
        <v>20</v>
      </c>
      <c r="F11" s="1292">
        <v>202</v>
      </c>
      <c r="G11" s="321"/>
      <c r="H11" s="640" t="s">
        <v>344</v>
      </c>
      <c r="I11" s="648"/>
      <c r="J11" s="16"/>
      <c r="K11" s="322"/>
      <c r="L11" s="555"/>
    </row>
    <row r="12" spans="2:12" s="89" customFormat="1" ht="18.75" x14ac:dyDescent="0.3">
      <c r="B12" s="345"/>
      <c r="C12" s="312"/>
      <c r="E12" s="639" t="s">
        <v>40</v>
      </c>
      <c r="F12" s="1292">
        <v>2</v>
      </c>
      <c r="G12" s="321"/>
      <c r="H12" s="640"/>
      <c r="I12" s="16"/>
      <c r="J12" s="16"/>
      <c r="K12" s="322"/>
      <c r="L12" s="555"/>
    </row>
    <row r="13" spans="2:12" s="89" customFormat="1" ht="18.75" x14ac:dyDescent="0.3">
      <c r="B13" s="345"/>
      <c r="C13" s="312"/>
      <c r="F13" s="16"/>
      <c r="G13" s="649"/>
      <c r="H13" s="672"/>
      <c r="I13" s="311"/>
      <c r="J13" s="311"/>
      <c r="K13" s="192"/>
      <c r="L13" s="555"/>
    </row>
    <row r="14" spans="2:12" s="643" customFormat="1" ht="25.5" x14ac:dyDescent="0.25">
      <c r="B14" s="650"/>
      <c r="C14" s="674" t="s">
        <v>136</v>
      </c>
      <c r="D14" s="675" t="s">
        <v>420</v>
      </c>
      <c r="E14" s="676" t="s">
        <v>345</v>
      </c>
      <c r="F14" s="675" t="s">
        <v>192</v>
      </c>
      <c r="G14" s="677" t="s">
        <v>269</v>
      </c>
      <c r="H14" s="678" t="s">
        <v>200</v>
      </c>
      <c r="I14" s="678" t="s">
        <v>201</v>
      </c>
      <c r="J14" s="1211" t="s">
        <v>421</v>
      </c>
      <c r="K14" s="679" t="s">
        <v>176</v>
      </c>
      <c r="L14" s="651"/>
    </row>
    <row r="15" spans="2:12" s="89" customFormat="1" ht="12.75" x14ac:dyDescent="0.2">
      <c r="B15" s="345"/>
      <c r="C15" s="652">
        <v>1</v>
      </c>
      <c r="D15" s="653"/>
      <c r="E15" s="654"/>
      <c r="F15" s="655"/>
      <c r="G15" s="656"/>
      <c r="H15" s="657"/>
      <c r="I15" s="657"/>
      <c r="J15" s="657"/>
      <c r="K15" s="658"/>
      <c r="L15" s="555"/>
    </row>
    <row r="16" spans="2:12" s="89" customFormat="1" ht="12.75" x14ac:dyDescent="0.2">
      <c r="B16" s="345"/>
      <c r="C16" s="652">
        <v>2</v>
      </c>
      <c r="D16" s="653"/>
      <c r="E16" s="654"/>
      <c r="F16" s="655"/>
      <c r="G16" s="656"/>
      <c r="H16" s="657"/>
      <c r="I16" s="657"/>
      <c r="J16" s="657"/>
      <c r="K16" s="658"/>
      <c r="L16" s="555"/>
    </row>
    <row r="17" spans="2:12" s="89" customFormat="1" ht="12.75" x14ac:dyDescent="0.2">
      <c r="B17" s="345"/>
      <c r="C17" s="652">
        <v>3</v>
      </c>
      <c r="D17" s="653"/>
      <c r="E17" s="654"/>
      <c r="F17" s="655"/>
      <c r="G17" s="656"/>
      <c r="H17" s="657"/>
      <c r="I17" s="657"/>
      <c r="J17" s="657"/>
      <c r="K17" s="658"/>
      <c r="L17" s="555"/>
    </row>
    <row r="18" spans="2:12" s="89" customFormat="1" ht="12.75" x14ac:dyDescent="0.2">
      <c r="B18" s="345"/>
      <c r="C18" s="652">
        <v>4</v>
      </c>
      <c r="D18" s="653"/>
      <c r="E18" s="654"/>
      <c r="F18" s="655"/>
      <c r="G18" s="656"/>
      <c r="H18" s="657"/>
      <c r="I18" s="657"/>
      <c r="J18" s="657"/>
      <c r="K18" s="658"/>
      <c r="L18" s="555"/>
    </row>
    <row r="19" spans="2:12" s="89" customFormat="1" ht="12.75" x14ac:dyDescent="0.2">
      <c r="B19" s="345"/>
      <c r="C19" s="652">
        <v>5</v>
      </c>
      <c r="D19" s="653"/>
      <c r="E19" s="654"/>
      <c r="F19" s="655"/>
      <c r="G19" s="656"/>
      <c r="H19" s="657"/>
      <c r="I19" s="657"/>
      <c r="J19" s="657"/>
      <c r="K19" s="658"/>
      <c r="L19" s="555"/>
    </row>
    <row r="20" spans="2:12" s="89" customFormat="1" ht="12.75" x14ac:dyDescent="0.2">
      <c r="B20" s="345"/>
      <c r="C20" s="652">
        <v>6</v>
      </c>
      <c r="D20" s="653"/>
      <c r="E20" s="654"/>
      <c r="F20" s="655"/>
      <c r="G20" s="656"/>
      <c r="H20" s="657"/>
      <c r="I20" s="657"/>
      <c r="J20" s="657"/>
      <c r="K20" s="658"/>
      <c r="L20" s="555"/>
    </row>
    <row r="21" spans="2:12" s="89" customFormat="1" ht="12.75" x14ac:dyDescent="0.2">
      <c r="B21" s="345"/>
      <c r="C21" s="652">
        <v>7</v>
      </c>
      <c r="D21" s="653"/>
      <c r="E21" s="654"/>
      <c r="F21" s="655"/>
      <c r="G21" s="656"/>
      <c r="H21" s="657"/>
      <c r="I21" s="657"/>
      <c r="J21" s="657"/>
      <c r="K21" s="658"/>
      <c r="L21" s="555"/>
    </row>
    <row r="22" spans="2:12" s="89" customFormat="1" ht="12.75" x14ac:dyDescent="0.2">
      <c r="B22" s="345"/>
      <c r="C22" s="652">
        <v>8</v>
      </c>
      <c r="D22" s="653"/>
      <c r="E22" s="654"/>
      <c r="F22" s="655"/>
      <c r="G22" s="656"/>
      <c r="H22" s="657"/>
      <c r="I22" s="657"/>
      <c r="J22" s="657"/>
      <c r="K22" s="658"/>
      <c r="L22" s="555"/>
    </row>
    <row r="23" spans="2:12" s="89" customFormat="1" ht="25.5" x14ac:dyDescent="0.2">
      <c r="B23" s="345"/>
      <c r="C23" s="652">
        <v>9</v>
      </c>
      <c r="D23" s="653"/>
      <c r="E23" s="654"/>
      <c r="F23" s="655"/>
      <c r="G23" s="656" t="s">
        <v>902</v>
      </c>
      <c r="H23" s="657"/>
      <c r="I23" s="657"/>
      <c r="J23" s="657"/>
      <c r="K23" s="658"/>
      <c r="L23" s="555"/>
    </row>
    <row r="24" spans="2:12" s="89" customFormat="1" ht="12.75" x14ac:dyDescent="0.2">
      <c r="B24" s="345"/>
      <c r="C24" s="652">
        <v>10</v>
      </c>
      <c r="D24" s="653"/>
      <c r="E24" s="654"/>
      <c r="F24" s="655"/>
      <c r="G24" s="656"/>
      <c r="H24" s="657"/>
      <c r="I24" s="657"/>
      <c r="J24" s="657"/>
      <c r="K24" s="658"/>
      <c r="L24" s="555"/>
    </row>
    <row r="25" spans="2:12" s="89" customFormat="1" ht="12.75" x14ac:dyDescent="0.2">
      <c r="B25" s="345"/>
      <c r="C25" s="652">
        <v>11</v>
      </c>
      <c r="D25" s="653"/>
      <c r="E25" s="654"/>
      <c r="F25" s="655"/>
      <c r="G25" s="656"/>
      <c r="H25" s="657"/>
      <c r="I25" s="657"/>
      <c r="J25" s="657"/>
      <c r="K25" s="658"/>
      <c r="L25" s="555"/>
    </row>
    <row r="26" spans="2:12" s="89" customFormat="1" ht="12.75" x14ac:dyDescent="0.2">
      <c r="B26" s="345"/>
      <c r="C26" s="652">
        <v>12</v>
      </c>
      <c r="D26" s="653"/>
      <c r="E26" s="654"/>
      <c r="F26" s="655"/>
      <c r="G26" s="656"/>
      <c r="H26" s="657"/>
      <c r="I26" s="657"/>
      <c r="J26" s="657"/>
      <c r="K26" s="658"/>
      <c r="L26" s="555"/>
    </row>
    <row r="27" spans="2:12" s="89" customFormat="1" ht="12.75" x14ac:dyDescent="0.2">
      <c r="B27" s="345"/>
      <c r="C27" s="652">
        <v>13</v>
      </c>
      <c r="D27" s="653"/>
      <c r="E27" s="654"/>
      <c r="F27" s="655"/>
      <c r="G27" s="656"/>
      <c r="H27" s="657"/>
      <c r="I27" s="657"/>
      <c r="J27" s="657"/>
      <c r="K27" s="658"/>
      <c r="L27" s="555"/>
    </row>
    <row r="28" spans="2:12" s="89" customFormat="1" ht="12.75" x14ac:dyDescent="0.2">
      <c r="B28" s="345"/>
      <c r="C28" s="652">
        <v>14</v>
      </c>
      <c r="D28" s="653"/>
      <c r="E28" s="654"/>
      <c r="F28" s="655"/>
      <c r="G28" s="656"/>
      <c r="H28" s="657"/>
      <c r="I28" s="657"/>
      <c r="J28" s="657"/>
      <c r="K28" s="658"/>
      <c r="L28" s="555"/>
    </row>
    <row r="29" spans="2:12" s="89" customFormat="1" ht="12.75" x14ac:dyDescent="0.2">
      <c r="B29" s="345"/>
      <c r="C29" s="652">
        <v>15</v>
      </c>
      <c r="D29" s="653"/>
      <c r="E29" s="654"/>
      <c r="F29" s="655"/>
      <c r="G29" s="656"/>
      <c r="H29" s="657"/>
      <c r="I29" s="659"/>
      <c r="J29" s="659"/>
      <c r="K29" s="660"/>
      <c r="L29" s="555"/>
    </row>
    <row r="30" spans="2:12" s="89" customFormat="1" ht="12.75" x14ac:dyDescent="0.2">
      <c r="B30" s="345"/>
      <c r="C30" s="652"/>
      <c r="D30" s="653"/>
      <c r="E30" s="661"/>
      <c r="F30" s="662"/>
      <c r="G30" s="663"/>
      <c r="H30" s="664"/>
      <c r="I30" s="664"/>
      <c r="J30" s="664"/>
      <c r="K30" s="660"/>
      <c r="L30" s="555"/>
    </row>
    <row r="31" spans="2:12" s="89" customFormat="1" x14ac:dyDescent="0.25">
      <c r="B31" s="345"/>
      <c r="C31" s="665"/>
      <c r="D31" s="666"/>
      <c r="E31" s="666"/>
      <c r="F31" s="666"/>
      <c r="G31" s="673" t="s">
        <v>81</v>
      </c>
      <c r="H31" s="667"/>
      <c r="I31" s="667"/>
      <c r="J31" s="667"/>
      <c r="K31" s="668"/>
      <c r="L31" s="555"/>
    </row>
    <row r="32" spans="2:12" s="89" customFormat="1" x14ac:dyDescent="0.25">
      <c r="B32" s="345"/>
      <c r="C32" s="323"/>
      <c r="D32" s="91"/>
      <c r="E32" s="91"/>
      <c r="F32" s="91"/>
      <c r="G32" s="321"/>
      <c r="H32" s="282"/>
      <c r="I32" s="282"/>
      <c r="J32" s="282"/>
      <c r="K32" s="669" t="s">
        <v>241</v>
      </c>
      <c r="L32" s="555"/>
    </row>
    <row r="33" spans="2:12" s="89" customFormat="1" ht="12.75" x14ac:dyDescent="0.2">
      <c r="B33" s="345"/>
      <c r="C33" s="86"/>
      <c r="D33" s="86"/>
      <c r="E33" s="86"/>
      <c r="F33" s="86"/>
      <c r="G33" s="187"/>
      <c r="H33" s="86"/>
      <c r="I33" s="86"/>
      <c r="J33" s="86"/>
      <c r="K33" s="187"/>
      <c r="L33" s="555"/>
    </row>
    <row r="34" spans="2:12" s="89" customFormat="1" ht="15" customHeight="1" x14ac:dyDescent="0.25">
      <c r="B34" s="345"/>
      <c r="C34" s="86"/>
      <c r="D34" s="2212"/>
      <c r="E34" s="2212"/>
      <c r="F34" s="96"/>
      <c r="G34" s="642"/>
      <c r="H34" s="96"/>
      <c r="I34" s="2213"/>
      <c r="J34" s="2212"/>
      <c r="K34" s="2212"/>
      <c r="L34" s="555"/>
    </row>
    <row r="35" spans="2:12" s="89" customFormat="1" ht="15" customHeight="1" x14ac:dyDescent="0.25">
      <c r="B35" s="345"/>
      <c r="C35" s="86"/>
      <c r="D35" s="2213" t="str">
        <f>'Datos Generales'!B15</f>
        <v>Preparado por</v>
      </c>
      <c r="E35" s="2213"/>
      <c r="F35" s="96"/>
      <c r="G35" s="2343" t="str">
        <f>'Datos Generales'!C15</f>
        <v>Revisado por</v>
      </c>
      <c r="H35" s="2343"/>
      <c r="I35" s="556"/>
      <c r="J35" s="2219" t="str">
        <f>'Datos Generales'!D15</f>
        <v>Autorizado por</v>
      </c>
      <c r="K35" s="2219"/>
      <c r="L35" s="555"/>
    </row>
    <row r="36" spans="2:12" s="89" customFormat="1" ht="24" customHeight="1" x14ac:dyDescent="0.25">
      <c r="B36" s="345"/>
      <c r="C36" s="86"/>
      <c r="D36" s="2212"/>
      <c r="E36" s="2212"/>
      <c r="F36" s="96"/>
      <c r="G36" s="642"/>
      <c r="H36" s="96"/>
      <c r="I36" s="750"/>
      <c r="J36" s="1080"/>
      <c r="K36" s="1080"/>
      <c r="L36" s="555"/>
    </row>
    <row r="37" spans="2:12" s="89" customFormat="1" ht="15" customHeight="1" x14ac:dyDescent="0.25">
      <c r="B37" s="345"/>
      <c r="C37" s="86"/>
      <c r="D37" s="2213" t="str">
        <f>'Datos Generales'!B16</f>
        <v>Puesto que ocupa</v>
      </c>
      <c r="E37" s="2213"/>
      <c r="F37" s="96"/>
      <c r="G37" s="2343" t="str">
        <f>'Datos Generales'!C16</f>
        <v>Puesto que ocupa</v>
      </c>
      <c r="H37" s="2343"/>
      <c r="J37" s="2219" t="str">
        <f>'Datos Generales'!D16</f>
        <v>Puesto que ocupa</v>
      </c>
      <c r="K37" s="2219"/>
      <c r="L37" s="555"/>
    </row>
    <row r="38" spans="2:12" s="89" customFormat="1" ht="21" customHeight="1" x14ac:dyDescent="0.25">
      <c r="B38" s="345"/>
      <c r="C38" s="86"/>
      <c r="D38" s="2342"/>
      <c r="E38" s="2342"/>
      <c r="F38" s="96"/>
      <c r="G38" s="2342"/>
      <c r="H38" s="2342"/>
      <c r="I38" s="750"/>
      <c r="J38" s="2342"/>
      <c r="K38" s="2342"/>
      <c r="L38" s="555"/>
    </row>
    <row r="39" spans="2:12" s="89" customFormat="1" ht="15" customHeight="1" x14ac:dyDescent="0.25">
      <c r="B39" s="345"/>
      <c r="C39" s="86"/>
      <c r="D39" s="2213" t="s">
        <v>373</v>
      </c>
      <c r="E39" s="2213"/>
      <c r="F39" s="96"/>
      <c r="G39" s="2343" t="s">
        <v>374</v>
      </c>
      <c r="H39" s="2343"/>
      <c r="J39" s="2219" t="s">
        <v>388</v>
      </c>
      <c r="K39" s="2219"/>
      <c r="L39" s="555"/>
    </row>
    <row r="40" spans="2:12" x14ac:dyDescent="0.25">
      <c r="B40" s="377"/>
      <c r="C40" s="670"/>
      <c r="D40" s="670"/>
      <c r="E40" s="83"/>
      <c r="F40" s="670"/>
      <c r="G40" s="671"/>
      <c r="H40" s="670"/>
      <c r="I40" s="670"/>
      <c r="J40" s="670"/>
      <c r="K40" s="671"/>
      <c r="L40" s="379"/>
    </row>
    <row r="41" spans="2:12" x14ac:dyDescent="0.25">
      <c r="C41" s="89"/>
      <c r="D41" s="89"/>
      <c r="E41" s="89"/>
      <c r="F41" s="89"/>
      <c r="G41" s="107"/>
      <c r="H41" s="89"/>
      <c r="I41" s="89"/>
      <c r="J41" s="89"/>
      <c r="K41" s="107"/>
    </row>
  </sheetData>
  <mergeCells count="20">
    <mergeCell ref="J39:K39"/>
    <mergeCell ref="G39:H39"/>
    <mergeCell ref="B6:L6"/>
    <mergeCell ref="J35:K35"/>
    <mergeCell ref="G35:H35"/>
    <mergeCell ref="J37:K37"/>
    <mergeCell ref="G37:H37"/>
    <mergeCell ref="D38:E38"/>
    <mergeCell ref="D39:E39"/>
    <mergeCell ref="G38:H38"/>
    <mergeCell ref="J38:K38"/>
    <mergeCell ref="B4:L4"/>
    <mergeCell ref="D36:E36"/>
    <mergeCell ref="D37:E37"/>
    <mergeCell ref="D34:E34"/>
    <mergeCell ref="D35:E35"/>
    <mergeCell ref="B5:L5"/>
    <mergeCell ref="B7:L7"/>
    <mergeCell ref="B8:L8"/>
    <mergeCell ref="I34:K34"/>
  </mergeCells>
  <printOptions horizontalCentered="1"/>
  <pageMargins left="0" right="0" top="0.35433070866141736" bottom="0.35433070866141736" header="0.31496062992125984" footer="0.31496062992125984"/>
  <pageSetup scale="90" orientation="landscape" r:id="rId1"/>
  <headerFooter>
    <oddFooter>&amp;R&amp;P/&amp;N  &amp;D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6"/>
  <sheetViews>
    <sheetView showGridLines="0" zoomScale="86" zoomScaleNormal="86" workbookViewId="0">
      <selection activeCell="K51" sqref="K51"/>
    </sheetView>
  </sheetViews>
  <sheetFormatPr baseColWidth="10" defaultColWidth="9.140625" defaultRowHeight="15" x14ac:dyDescent="0.25"/>
  <cols>
    <col min="1" max="1" width="6" style="356" customWidth="1"/>
    <col min="2" max="2" width="2.42578125" style="356" customWidth="1"/>
    <col min="3" max="3" width="5.140625" style="288" customWidth="1"/>
    <col min="4" max="4" width="18.7109375" style="288" customWidth="1"/>
    <col min="5" max="5" width="24.7109375" style="288" customWidth="1"/>
    <col min="6" max="6" width="20.7109375" style="288" customWidth="1"/>
    <col min="7" max="7" width="36" style="288" customWidth="1"/>
    <col min="8" max="8" width="38.85546875" style="288" customWidth="1"/>
    <col min="9" max="9" width="3.28515625" style="288" customWidth="1"/>
    <col min="10" max="16384" width="9.140625" style="356"/>
  </cols>
  <sheetData>
    <row r="1" spans="2:9" x14ac:dyDescent="0.25">
      <c r="B1" s="475"/>
      <c r="C1" s="289"/>
      <c r="D1" s="283"/>
      <c r="E1" s="283"/>
      <c r="F1" s="283"/>
      <c r="G1" s="283"/>
      <c r="H1" s="283"/>
      <c r="I1" s="693"/>
    </row>
    <row r="2" spans="2:9" x14ac:dyDescent="0.25">
      <c r="B2" s="475"/>
      <c r="C2" s="289"/>
      <c r="D2" s="283"/>
      <c r="E2" s="283"/>
      <c r="F2" s="283"/>
      <c r="G2" s="283"/>
      <c r="H2" s="283"/>
      <c r="I2" s="693"/>
    </row>
    <row r="3" spans="2:9" x14ac:dyDescent="0.25">
      <c r="B3" s="475"/>
      <c r="C3" s="289"/>
      <c r="D3" s="283"/>
      <c r="E3" s="283"/>
      <c r="F3" s="283"/>
      <c r="G3" s="283"/>
      <c r="H3" s="283"/>
      <c r="I3" s="693"/>
    </row>
    <row r="4" spans="2:9" ht="18.75" x14ac:dyDescent="0.3">
      <c r="B4" s="2611" t="s">
        <v>36</v>
      </c>
      <c r="C4" s="2612"/>
      <c r="D4" s="2612"/>
      <c r="E4" s="2612"/>
      <c r="F4" s="2612"/>
      <c r="G4" s="2612"/>
      <c r="H4" s="2612"/>
      <c r="I4" s="2613"/>
    </row>
    <row r="5" spans="2:9" ht="15.75" x14ac:dyDescent="0.25">
      <c r="B5" s="2614" t="s">
        <v>270</v>
      </c>
      <c r="C5" s="2615"/>
      <c r="D5" s="2615"/>
      <c r="E5" s="2615"/>
      <c r="F5" s="2615"/>
      <c r="G5" s="2615"/>
      <c r="H5" s="2615"/>
      <c r="I5" s="2616"/>
    </row>
    <row r="6" spans="2:9" ht="14.25" customHeight="1" x14ac:dyDescent="0.25">
      <c r="B6" s="2621" t="s">
        <v>207</v>
      </c>
      <c r="C6" s="2622"/>
      <c r="D6" s="2622"/>
      <c r="E6" s="2622"/>
      <c r="F6" s="2622"/>
      <c r="G6" s="2622"/>
      <c r="H6" s="2622"/>
      <c r="I6" s="2623"/>
    </row>
    <row r="7" spans="2:9" ht="17.25" customHeight="1" x14ac:dyDescent="0.3">
      <c r="B7" s="475"/>
      <c r="C7" s="289"/>
      <c r="D7" s="2617" t="s">
        <v>37</v>
      </c>
      <c r="E7" s="2617"/>
      <c r="F7" s="688"/>
      <c r="G7" s="688"/>
      <c r="H7" s="284"/>
      <c r="I7" s="693"/>
    </row>
    <row r="8" spans="2:9" ht="18.75" x14ac:dyDescent="0.3">
      <c r="B8" s="475"/>
      <c r="C8" s="289"/>
      <c r="D8" s="689" t="s">
        <v>53</v>
      </c>
      <c r="E8" s="1397" t="s">
        <v>457</v>
      </c>
      <c r="F8" s="685"/>
      <c r="G8" s="685"/>
      <c r="H8" s="284"/>
      <c r="I8" s="693"/>
    </row>
    <row r="9" spans="2:9" ht="15.75" x14ac:dyDescent="0.25">
      <c r="B9" s="475"/>
      <c r="C9" s="289"/>
      <c r="D9" s="689" t="s">
        <v>322</v>
      </c>
      <c r="E9" s="1281">
        <f>'Datos Generales'!B11</f>
        <v>44742</v>
      </c>
      <c r="F9" s="686"/>
      <c r="G9" s="687"/>
      <c r="H9" s="284"/>
      <c r="I9" s="693"/>
    </row>
    <row r="10" spans="2:9" ht="15.75" x14ac:dyDescent="0.25">
      <c r="B10" s="475"/>
      <c r="C10" s="289"/>
      <c r="D10" s="689" t="s">
        <v>20</v>
      </c>
      <c r="E10" s="1329">
        <v>202</v>
      </c>
      <c r="F10" s="686"/>
      <c r="G10" s="687"/>
      <c r="H10" s="284"/>
      <c r="I10" s="693"/>
    </row>
    <row r="11" spans="2:9" ht="15.75" x14ac:dyDescent="0.25">
      <c r="B11" s="475"/>
      <c r="C11" s="289"/>
      <c r="D11" s="689" t="s">
        <v>40</v>
      </c>
      <c r="E11" s="1329">
        <v>2</v>
      </c>
      <c r="F11" s="686"/>
      <c r="G11" s="687"/>
      <c r="H11" s="284"/>
      <c r="I11" s="693"/>
    </row>
    <row r="12" spans="2:9" ht="15.75" x14ac:dyDescent="0.25">
      <c r="B12" s="475"/>
      <c r="C12" s="289"/>
      <c r="D12" s="689" t="s">
        <v>26</v>
      </c>
      <c r="E12" s="1329">
        <v>1</v>
      </c>
      <c r="F12" s="686"/>
      <c r="G12" s="687"/>
      <c r="H12" s="284"/>
      <c r="I12" s="693"/>
    </row>
    <row r="13" spans="2:9" ht="15.75" x14ac:dyDescent="0.25">
      <c r="B13" s="475"/>
      <c r="C13" s="289"/>
      <c r="D13" s="690" t="s">
        <v>29</v>
      </c>
      <c r="E13" s="1329">
        <v>5</v>
      </c>
      <c r="F13" s="686"/>
      <c r="G13" s="687"/>
      <c r="H13" s="284"/>
      <c r="I13" s="693"/>
    </row>
    <row r="14" spans="2:9" ht="15.75" x14ac:dyDescent="0.25">
      <c r="B14" s="475"/>
      <c r="C14" s="289"/>
      <c r="D14" s="310"/>
      <c r="E14" s="285"/>
      <c r="F14" s="285"/>
      <c r="G14" s="286"/>
      <c r="H14" s="287"/>
      <c r="I14" s="693"/>
    </row>
    <row r="15" spans="2:9" ht="18.75" customHeight="1" x14ac:dyDescent="0.25">
      <c r="B15" s="475"/>
      <c r="C15" s="2618" t="s">
        <v>301</v>
      </c>
      <c r="D15" s="2619"/>
      <c r="E15" s="2619"/>
      <c r="F15" s="2619"/>
      <c r="G15" s="2619"/>
      <c r="H15" s="2620"/>
      <c r="I15" s="693"/>
    </row>
    <row r="16" spans="2:9" ht="28.5" x14ac:dyDescent="0.25">
      <c r="B16" s="475"/>
      <c r="C16" s="695" t="s">
        <v>136</v>
      </c>
      <c r="D16" s="695" t="s">
        <v>47</v>
      </c>
      <c r="E16" s="696" t="s">
        <v>271</v>
      </c>
      <c r="F16" s="696" t="s">
        <v>346</v>
      </c>
      <c r="G16" s="697" t="s">
        <v>272</v>
      </c>
      <c r="H16" s="697" t="s">
        <v>273</v>
      </c>
      <c r="I16" s="698"/>
    </row>
    <row r="17" spans="2:9" x14ac:dyDescent="0.25">
      <c r="B17" s="475"/>
      <c r="C17" s="699">
        <v>1</v>
      </c>
      <c r="D17" s="700"/>
      <c r="E17" s="701"/>
      <c r="F17" s="701"/>
      <c r="G17" s="702"/>
      <c r="H17" s="703"/>
      <c r="I17" s="693"/>
    </row>
    <row r="18" spans="2:9" x14ac:dyDescent="0.25">
      <c r="B18" s="475"/>
      <c r="C18" s="710">
        <f>C17+1</f>
        <v>2</v>
      </c>
      <c r="D18" s="700"/>
      <c r="E18" s="701"/>
      <c r="F18" s="701"/>
      <c r="G18" s="702"/>
      <c r="H18" s="703"/>
      <c r="I18" s="693"/>
    </row>
    <row r="19" spans="2:9" x14ac:dyDescent="0.25">
      <c r="B19" s="475"/>
      <c r="C19" s="710">
        <f t="shared" ref="C19:C43" si="0">C18+1</f>
        <v>3</v>
      </c>
      <c r="D19" s="700"/>
      <c r="E19" s="701"/>
      <c r="F19" s="701"/>
      <c r="G19" s="702"/>
      <c r="H19" s="703"/>
      <c r="I19" s="693"/>
    </row>
    <row r="20" spans="2:9" x14ac:dyDescent="0.25">
      <c r="B20" s="475"/>
      <c r="C20" s="710">
        <f t="shared" si="0"/>
        <v>4</v>
      </c>
      <c r="D20" s="700"/>
      <c r="E20" s="701"/>
      <c r="F20" s="701"/>
      <c r="G20" s="702"/>
      <c r="H20" s="703"/>
      <c r="I20" s="693"/>
    </row>
    <row r="21" spans="2:9" x14ac:dyDescent="0.25">
      <c r="B21" s="475"/>
      <c r="C21" s="710">
        <f t="shared" si="0"/>
        <v>5</v>
      </c>
      <c r="D21" s="700"/>
      <c r="E21" s="701"/>
      <c r="F21" s="701"/>
      <c r="G21" s="702"/>
      <c r="H21" s="703"/>
      <c r="I21" s="693"/>
    </row>
    <row r="22" spans="2:9" x14ac:dyDescent="0.25">
      <c r="B22" s="475"/>
      <c r="C22" s="710">
        <f t="shared" si="0"/>
        <v>6</v>
      </c>
      <c r="D22" s="700"/>
      <c r="E22" s="701" t="s">
        <v>455</v>
      </c>
      <c r="F22" s="701"/>
      <c r="G22" s="702" t="s">
        <v>455</v>
      </c>
      <c r="H22" s="703"/>
      <c r="I22" s="693"/>
    </row>
    <row r="23" spans="2:9" x14ac:dyDescent="0.25">
      <c r="B23" s="475"/>
      <c r="C23" s="710">
        <f t="shared" si="0"/>
        <v>7</v>
      </c>
      <c r="D23" s="700"/>
      <c r="E23" s="701"/>
      <c r="F23" s="701"/>
      <c r="G23" s="702"/>
      <c r="H23" s="703"/>
      <c r="I23" s="693"/>
    </row>
    <row r="24" spans="2:9" x14ac:dyDescent="0.25">
      <c r="B24" s="475"/>
      <c r="C24" s="710">
        <f t="shared" si="0"/>
        <v>8</v>
      </c>
      <c r="D24" s="700"/>
      <c r="E24" s="701"/>
      <c r="F24" s="701"/>
      <c r="G24" s="702"/>
      <c r="H24" s="703"/>
      <c r="I24" s="693"/>
    </row>
    <row r="25" spans="2:9" x14ac:dyDescent="0.25">
      <c r="B25" s="475"/>
      <c r="C25" s="710">
        <f t="shared" si="0"/>
        <v>9</v>
      </c>
      <c r="D25" s="704"/>
      <c r="E25" s="701"/>
      <c r="F25" s="701"/>
      <c r="G25" s="702"/>
      <c r="H25" s="703"/>
      <c r="I25" s="693"/>
    </row>
    <row r="26" spans="2:9" x14ac:dyDescent="0.25">
      <c r="B26" s="475"/>
      <c r="C26" s="710">
        <f t="shared" si="0"/>
        <v>10</v>
      </c>
      <c r="D26" s="704"/>
      <c r="E26" s="701"/>
      <c r="F26" s="701"/>
      <c r="G26" s="702"/>
      <c r="H26" s="703"/>
      <c r="I26" s="693"/>
    </row>
    <row r="27" spans="2:9" x14ac:dyDescent="0.25">
      <c r="B27" s="475"/>
      <c r="C27" s="710">
        <f t="shared" si="0"/>
        <v>11</v>
      </c>
      <c r="D27" s="704"/>
      <c r="E27" s="701"/>
      <c r="F27" s="701"/>
      <c r="G27" s="702"/>
      <c r="H27" s="703"/>
      <c r="I27" s="693"/>
    </row>
    <row r="28" spans="2:9" x14ac:dyDescent="0.25">
      <c r="B28" s="475"/>
      <c r="C28" s="710">
        <f t="shared" si="0"/>
        <v>12</v>
      </c>
      <c r="D28" s="704"/>
      <c r="E28" s="701"/>
      <c r="F28" s="701"/>
      <c r="G28" s="702"/>
      <c r="H28" s="703"/>
      <c r="I28" s="693"/>
    </row>
    <row r="29" spans="2:9" x14ac:dyDescent="0.25">
      <c r="B29" s="475"/>
      <c r="C29" s="710">
        <f t="shared" si="0"/>
        <v>13</v>
      </c>
      <c r="D29" s="704"/>
      <c r="E29" s="701"/>
      <c r="F29" s="701"/>
      <c r="G29" s="702"/>
      <c r="H29" s="703"/>
      <c r="I29" s="693"/>
    </row>
    <row r="30" spans="2:9" x14ac:dyDescent="0.25">
      <c r="B30" s="475"/>
      <c r="C30" s="710">
        <f t="shared" si="0"/>
        <v>14</v>
      </c>
      <c r="D30" s="704"/>
      <c r="E30" s="701"/>
      <c r="F30" s="701"/>
      <c r="G30" s="702"/>
      <c r="H30" s="703"/>
      <c r="I30" s="693"/>
    </row>
    <row r="31" spans="2:9" x14ac:dyDescent="0.25">
      <c r="B31" s="475"/>
      <c r="C31" s="710">
        <f t="shared" si="0"/>
        <v>15</v>
      </c>
      <c r="D31" s="704"/>
      <c r="E31" s="701"/>
      <c r="F31" s="701"/>
      <c r="G31" s="702"/>
      <c r="H31" s="703"/>
      <c r="I31" s="693"/>
    </row>
    <row r="32" spans="2:9" x14ac:dyDescent="0.25">
      <c r="B32" s="475"/>
      <c r="C32" s="710">
        <f t="shared" si="0"/>
        <v>16</v>
      </c>
      <c r="D32" s="704"/>
      <c r="E32" s="701"/>
      <c r="F32" s="701"/>
      <c r="G32" s="702"/>
      <c r="H32" s="703"/>
      <c r="I32" s="693"/>
    </row>
    <row r="33" spans="2:10" x14ac:dyDescent="0.25">
      <c r="B33" s="475"/>
      <c r="C33" s="710">
        <f t="shared" si="0"/>
        <v>17</v>
      </c>
      <c r="D33" s="704"/>
      <c r="E33" s="701"/>
      <c r="F33" s="701"/>
      <c r="G33" s="702"/>
      <c r="H33" s="703"/>
      <c r="I33" s="693"/>
    </row>
    <row r="34" spans="2:10" x14ac:dyDescent="0.25">
      <c r="B34" s="475"/>
      <c r="C34" s="710">
        <f t="shared" si="0"/>
        <v>18</v>
      </c>
      <c r="D34" s="704"/>
      <c r="E34" s="701"/>
      <c r="F34" s="701"/>
      <c r="G34" s="702"/>
      <c r="H34" s="703"/>
      <c r="I34" s="693"/>
    </row>
    <row r="35" spans="2:10" x14ac:dyDescent="0.25">
      <c r="B35" s="475"/>
      <c r="C35" s="710">
        <f t="shared" si="0"/>
        <v>19</v>
      </c>
      <c r="D35" s="704"/>
      <c r="E35" s="701"/>
      <c r="F35" s="701"/>
      <c r="G35" s="702"/>
      <c r="H35" s="703"/>
      <c r="I35" s="693"/>
    </row>
    <row r="36" spans="2:10" x14ac:dyDescent="0.25">
      <c r="B36" s="475"/>
      <c r="C36" s="710">
        <f t="shared" si="0"/>
        <v>20</v>
      </c>
      <c r="D36" s="704"/>
      <c r="E36" s="701"/>
      <c r="F36" s="701"/>
      <c r="G36" s="702"/>
      <c r="H36" s="703"/>
      <c r="I36" s="693"/>
    </row>
    <row r="37" spans="2:10" x14ac:dyDescent="0.25">
      <c r="B37" s="475"/>
      <c r="C37" s="710">
        <f t="shared" si="0"/>
        <v>21</v>
      </c>
      <c r="D37" s="704"/>
      <c r="E37" s="701"/>
      <c r="F37" s="701"/>
      <c r="G37" s="702"/>
      <c r="H37" s="703"/>
      <c r="I37" s="693"/>
    </row>
    <row r="38" spans="2:10" x14ac:dyDescent="0.25">
      <c r="B38" s="475"/>
      <c r="C38" s="710">
        <f t="shared" si="0"/>
        <v>22</v>
      </c>
      <c r="D38" s="704"/>
      <c r="E38" s="701"/>
      <c r="F38" s="701"/>
      <c r="G38" s="702"/>
      <c r="H38" s="703"/>
      <c r="I38" s="693"/>
    </row>
    <row r="39" spans="2:10" x14ac:dyDescent="0.25">
      <c r="B39" s="475"/>
      <c r="C39" s="710">
        <f t="shared" si="0"/>
        <v>23</v>
      </c>
      <c r="D39" s="704"/>
      <c r="E39" s="701"/>
      <c r="F39" s="701"/>
      <c r="G39" s="702"/>
      <c r="H39" s="703"/>
      <c r="I39" s="693"/>
    </row>
    <row r="40" spans="2:10" x14ac:dyDescent="0.25">
      <c r="B40" s="475"/>
      <c r="C40" s="710">
        <f t="shared" si="0"/>
        <v>24</v>
      </c>
      <c r="D40" s="704"/>
      <c r="E40" s="701"/>
      <c r="F40" s="701"/>
      <c r="G40" s="702"/>
      <c r="H40" s="703"/>
      <c r="I40" s="693"/>
    </row>
    <row r="41" spans="2:10" x14ac:dyDescent="0.25">
      <c r="B41" s="475"/>
      <c r="C41" s="710">
        <f t="shared" si="0"/>
        <v>25</v>
      </c>
      <c r="D41" s="704"/>
      <c r="E41" s="701"/>
      <c r="F41" s="701"/>
      <c r="G41" s="702"/>
      <c r="H41" s="703"/>
      <c r="I41" s="693"/>
    </row>
    <row r="42" spans="2:10" x14ac:dyDescent="0.25">
      <c r="B42" s="475"/>
      <c r="C42" s="710">
        <f t="shared" si="0"/>
        <v>26</v>
      </c>
      <c r="D42" s="704"/>
      <c r="E42" s="701"/>
      <c r="F42" s="701"/>
      <c r="G42" s="702"/>
      <c r="H42" s="703"/>
      <c r="I42" s="693"/>
    </row>
    <row r="43" spans="2:10" x14ac:dyDescent="0.25">
      <c r="B43" s="475"/>
      <c r="C43" s="710">
        <f t="shared" si="0"/>
        <v>27</v>
      </c>
      <c r="D43" s="704"/>
      <c r="E43" s="701"/>
      <c r="F43" s="701"/>
      <c r="G43" s="702"/>
      <c r="H43" s="703"/>
      <c r="I43" s="693"/>
    </row>
    <row r="44" spans="2:10" x14ac:dyDescent="0.25">
      <c r="B44" s="475"/>
      <c r="C44" s="710">
        <v>28</v>
      </c>
      <c r="D44" s="704"/>
      <c r="E44" s="701"/>
      <c r="F44" s="701"/>
      <c r="G44" s="702"/>
      <c r="H44" s="703"/>
      <c r="I44" s="693"/>
    </row>
    <row r="45" spans="2:10" x14ac:dyDescent="0.25">
      <c r="B45" s="475"/>
      <c r="C45" s="2608" t="s">
        <v>78</v>
      </c>
      <c r="D45" s="2609"/>
      <c r="E45" s="2609"/>
      <c r="F45" s="2610"/>
      <c r="G45" s="705">
        <f>SUM(G16:G44)</f>
        <v>0</v>
      </c>
      <c r="H45" s="705"/>
      <c r="I45" s="693"/>
    </row>
    <row r="46" spans="2:10" x14ac:dyDescent="0.25">
      <c r="B46" s="475"/>
      <c r="C46" s="1330" t="s">
        <v>543</v>
      </c>
      <c r="D46" s="694"/>
      <c r="E46" s="694"/>
      <c r="F46" s="694"/>
      <c r="G46" s="694"/>
      <c r="H46" s="669" t="s">
        <v>274</v>
      </c>
      <c r="I46" s="693"/>
    </row>
    <row r="47" spans="2:10" x14ac:dyDescent="0.25">
      <c r="B47" s="475"/>
      <c r="C47" s="289"/>
      <c r="D47" s="1354" t="s">
        <v>532</v>
      </c>
      <c r="E47" s="694"/>
      <c r="F47" s="694"/>
      <c r="G47" s="694"/>
      <c r="H47" s="669"/>
      <c r="I47" s="289"/>
      <c r="J47" s="475"/>
    </row>
    <row r="48" spans="2:10" ht="31.5" customHeight="1" x14ac:dyDescent="0.25">
      <c r="B48" s="475"/>
      <c r="C48" s="314"/>
      <c r="D48" s="1077" t="s">
        <v>502</v>
      </c>
      <c r="E48" s="996"/>
      <c r="F48" s="1028" t="s">
        <v>503</v>
      </c>
      <c r="G48" s="1083"/>
      <c r="H48" s="2624" t="s">
        <v>476</v>
      </c>
      <c r="I48" s="2624"/>
      <c r="J48" s="475"/>
    </row>
    <row r="49" spans="2:9" x14ac:dyDescent="0.25">
      <c r="B49" s="475"/>
      <c r="C49" s="314"/>
      <c r="D49" s="1027" t="str">
        <f>'Datos Generales'!B15</f>
        <v>Preparado por</v>
      </c>
      <c r="E49" s="996"/>
      <c r="F49" s="1029" t="str">
        <f>'Datos Generales'!C15</f>
        <v>Revisado por</v>
      </c>
      <c r="H49" s="1029" t="str">
        <f>'Datos Generales'!D15</f>
        <v>Autorizado por</v>
      </c>
      <c r="I49" s="706"/>
    </row>
    <row r="50" spans="2:9" ht="20.25" customHeight="1" x14ac:dyDescent="0.25">
      <c r="B50" s="475"/>
      <c r="C50" s="314"/>
      <c r="D50" s="1334" t="s">
        <v>464</v>
      </c>
      <c r="E50" s="996"/>
      <c r="F50" s="1324" t="s">
        <v>467</v>
      </c>
      <c r="H50" s="1324" t="s">
        <v>504</v>
      </c>
      <c r="I50" s="706"/>
    </row>
    <row r="51" spans="2:9" x14ac:dyDescent="0.25">
      <c r="B51" s="475"/>
      <c r="C51" s="314"/>
      <c r="D51" s="1027" t="str">
        <f>'Datos Generales'!B16</f>
        <v>Puesto que ocupa</v>
      </c>
      <c r="E51" s="996"/>
      <c r="F51" s="1029" t="str">
        <f>'Datos Generales'!C16</f>
        <v>Puesto que ocupa</v>
      </c>
      <c r="H51" s="1029" t="str">
        <f>'Datos Generales'!D16</f>
        <v>Puesto que ocupa</v>
      </c>
      <c r="I51" s="706"/>
    </row>
    <row r="52" spans="2:9" ht="21" customHeight="1" x14ac:dyDescent="0.25">
      <c r="B52" s="475"/>
      <c r="C52" s="314"/>
      <c r="D52" s="1286">
        <v>44743</v>
      </c>
      <c r="E52" s="1279"/>
      <c r="F52" s="1286">
        <v>44743</v>
      </c>
      <c r="H52" s="1286">
        <v>44743</v>
      </c>
      <c r="I52" s="706"/>
    </row>
    <row r="53" spans="2:9" x14ac:dyDescent="0.25">
      <c r="B53" s="475"/>
      <c r="C53" s="314"/>
      <c r="D53" s="1027" t="s">
        <v>373</v>
      </c>
      <c r="E53" s="996"/>
      <c r="F53" s="1029" t="s">
        <v>374</v>
      </c>
      <c r="H53" s="1029" t="s">
        <v>388</v>
      </c>
      <c r="I53" s="706"/>
    </row>
    <row r="54" spans="2:9" ht="20.25" customHeight="1" x14ac:dyDescent="0.25">
      <c r="B54" s="377"/>
      <c r="C54" s="707"/>
      <c r="D54" s="378"/>
      <c r="E54" s="378"/>
      <c r="F54" s="707"/>
      <c r="G54" s="2607"/>
      <c r="H54" s="2607"/>
      <c r="I54" s="708"/>
    </row>
    <row r="55" spans="2:9" x14ac:dyDescent="0.25">
      <c r="C55" s="305"/>
      <c r="D55" s="305"/>
      <c r="E55" s="305"/>
      <c r="F55" s="305"/>
      <c r="G55" s="305"/>
      <c r="H55" s="305"/>
      <c r="I55" s="305"/>
    </row>
    <row r="56" spans="2:9" x14ac:dyDescent="0.25">
      <c r="C56" s="305"/>
      <c r="D56" s="305"/>
      <c r="E56" s="305"/>
      <c r="F56" s="305"/>
      <c r="G56" s="305"/>
      <c r="H56" s="305"/>
      <c r="I56" s="305"/>
    </row>
  </sheetData>
  <mergeCells count="8">
    <mergeCell ref="G54:H54"/>
    <mergeCell ref="C45:F45"/>
    <mergeCell ref="B4:I4"/>
    <mergeCell ref="B5:I5"/>
    <mergeCell ref="D7:E7"/>
    <mergeCell ref="C15:H15"/>
    <mergeCell ref="B6:I6"/>
    <mergeCell ref="H48:I48"/>
  </mergeCells>
  <printOptions horizontalCentered="1"/>
  <pageMargins left="0" right="0" top="0.31496062992125984" bottom="0.31496062992125984" header="0.19685039370078741" footer="0"/>
  <pageSetup scale="64" fitToWidth="0" orientation="landscape" horizontalDpi="300" verticalDpi="300" r:id="rId1"/>
  <headerFooter alignWithMargins="0">
    <oddFooter xml:space="preserve">&amp;R&amp;P/&amp;N  &amp;D  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47"/>
  <sheetViews>
    <sheetView showGridLines="0" topLeftCell="A13" zoomScale="75" zoomScaleNormal="75" zoomScaleSheetLayoutView="90" workbookViewId="0">
      <selection activeCell="M12" sqref="M12"/>
    </sheetView>
  </sheetViews>
  <sheetFormatPr baseColWidth="10" defaultColWidth="11.42578125" defaultRowHeight="12" x14ac:dyDescent="0.2"/>
  <cols>
    <col min="1" max="1" width="2.7109375" style="488" customWidth="1"/>
    <col min="2" max="2" width="1.85546875" style="740" customWidth="1"/>
    <col min="3" max="3" width="17.7109375" style="488" customWidth="1"/>
    <col min="4" max="4" width="20.7109375" style="749" customWidth="1"/>
    <col min="5" max="5" width="16.85546875" style="488" customWidth="1"/>
    <col min="6" max="6" width="14.5703125" style="488" customWidth="1"/>
    <col min="7" max="7" width="22.42578125" style="488" customWidth="1"/>
    <col min="8" max="8" width="16.5703125" style="488" customWidth="1"/>
    <col min="9" max="9" width="13.140625" style="488" customWidth="1"/>
    <col min="10" max="10" width="13.7109375" style="488" customWidth="1"/>
    <col min="11" max="11" width="16.42578125" style="488" customWidth="1"/>
    <col min="12" max="12" width="16" style="488" customWidth="1"/>
    <col min="13" max="13" width="21.28515625" style="748" customWidth="1"/>
    <col min="14" max="14" width="21.5703125" style="748" customWidth="1"/>
    <col min="15" max="15" width="12.42578125" style="488" customWidth="1"/>
    <col min="16" max="16" width="12.5703125" style="488" customWidth="1"/>
    <col min="17" max="17" width="2.140625" style="488" customWidth="1"/>
    <col min="18" max="16384" width="11.42578125" style="488"/>
  </cols>
  <sheetData>
    <row r="1" spans="1:17" ht="20.25" customHeight="1" x14ac:dyDescent="0.2">
      <c r="A1" s="1107"/>
      <c r="B1" s="747"/>
      <c r="C1" s="745"/>
      <c r="D1" s="746"/>
      <c r="E1" s="745"/>
      <c r="F1" s="745"/>
      <c r="G1" s="745"/>
      <c r="H1" s="764"/>
      <c r="I1" s="745"/>
      <c r="J1" s="745"/>
      <c r="K1" s="745"/>
      <c r="L1" s="745"/>
      <c r="M1" s="744"/>
      <c r="N1" s="744"/>
      <c r="O1" s="501"/>
      <c r="P1" s="501"/>
    </row>
    <row r="2" spans="1:17" ht="20.25" customHeight="1" x14ac:dyDescent="0.2">
      <c r="B2" s="1212"/>
      <c r="C2" s="1213"/>
      <c r="D2" s="1214"/>
      <c r="E2" s="1214"/>
      <c r="F2" s="1215"/>
      <c r="G2" s="1214"/>
      <c r="H2" s="1214"/>
      <c r="I2" s="1214"/>
      <c r="J2" s="1216"/>
      <c r="K2" s="1214"/>
      <c r="L2" s="1214"/>
      <c r="M2" s="1214"/>
      <c r="N2" s="1214"/>
      <c r="O2" s="1213"/>
      <c r="P2" s="1213"/>
      <c r="Q2" s="763"/>
    </row>
    <row r="3" spans="1:17" ht="12.75" customHeight="1" x14ac:dyDescent="0.2">
      <c r="B3" s="1217"/>
      <c r="C3" s="744"/>
      <c r="D3" s="745"/>
      <c r="E3" s="745"/>
      <c r="F3" s="746"/>
      <c r="G3" s="745"/>
      <c r="H3" s="745"/>
      <c r="I3" s="745"/>
      <c r="J3" s="764"/>
      <c r="K3" s="745"/>
      <c r="L3" s="745"/>
      <c r="M3" s="745"/>
      <c r="N3" s="745"/>
      <c r="O3" s="744"/>
      <c r="P3" s="744"/>
      <c r="Q3" s="508"/>
    </row>
    <row r="4" spans="1:17" ht="12.75" customHeight="1" x14ac:dyDescent="0.2">
      <c r="B4" s="1217"/>
      <c r="C4" s="744"/>
      <c r="D4" s="745"/>
      <c r="E4" s="745"/>
      <c r="F4" s="746"/>
      <c r="G4" s="745"/>
      <c r="H4" s="745"/>
      <c r="I4" s="745"/>
      <c r="J4" s="764"/>
      <c r="K4" s="745"/>
      <c r="L4" s="745"/>
      <c r="M4" s="745"/>
      <c r="N4" s="745"/>
      <c r="O4" s="744"/>
      <c r="P4" s="744"/>
      <c r="Q4" s="508"/>
    </row>
    <row r="5" spans="1:17" ht="12.75" customHeight="1" x14ac:dyDescent="0.2">
      <c r="B5" s="1217"/>
      <c r="C5" s="744"/>
      <c r="D5" s="745"/>
      <c r="E5" s="745"/>
      <c r="F5" s="746"/>
      <c r="G5" s="745"/>
      <c r="H5" s="745"/>
      <c r="I5" s="745"/>
      <c r="J5" s="764"/>
      <c r="K5" s="745"/>
      <c r="L5" s="745"/>
      <c r="M5" s="745"/>
      <c r="N5" s="745"/>
      <c r="O5" s="744"/>
      <c r="P5" s="744"/>
      <c r="Q5" s="508"/>
    </row>
    <row r="6" spans="1:17" ht="5.25" customHeight="1" x14ac:dyDescent="0.2">
      <c r="B6" s="1217"/>
      <c r="C6" s="744"/>
      <c r="D6" s="745"/>
      <c r="E6" s="745"/>
      <c r="F6" s="746"/>
      <c r="G6" s="745"/>
      <c r="H6" s="745"/>
      <c r="I6" s="745"/>
      <c r="J6" s="764"/>
      <c r="K6" s="745"/>
      <c r="L6" s="745"/>
      <c r="M6" s="745"/>
      <c r="N6" s="745"/>
      <c r="O6" s="744"/>
      <c r="P6" s="744"/>
      <c r="Q6" s="508"/>
    </row>
    <row r="7" spans="1:17" ht="18" customHeight="1" x14ac:dyDescent="0.3">
      <c r="B7" s="2625" t="s">
        <v>36</v>
      </c>
      <c r="C7" s="2626"/>
      <c r="D7" s="2626"/>
      <c r="E7" s="2626"/>
      <c r="F7" s="2626"/>
      <c r="G7" s="2626"/>
      <c r="H7" s="2626"/>
      <c r="I7" s="2626"/>
      <c r="J7" s="2626"/>
      <c r="K7" s="2626"/>
      <c r="L7" s="2626"/>
      <c r="M7" s="2626"/>
      <c r="N7" s="2626"/>
      <c r="O7" s="2626"/>
      <c r="P7" s="2626"/>
      <c r="Q7" s="508"/>
    </row>
    <row r="8" spans="1:17" ht="20.25" x14ac:dyDescent="0.3">
      <c r="B8" s="2627" t="s">
        <v>422</v>
      </c>
      <c r="C8" s="2628"/>
      <c r="D8" s="2628"/>
      <c r="E8" s="2628"/>
      <c r="F8" s="2628"/>
      <c r="G8" s="2628"/>
      <c r="H8" s="2628"/>
      <c r="I8" s="2628"/>
      <c r="J8" s="2628"/>
      <c r="K8" s="2628"/>
      <c r="L8" s="2628"/>
      <c r="M8" s="2628"/>
      <c r="N8" s="2628"/>
      <c r="O8" s="2628"/>
      <c r="P8" s="2628"/>
      <c r="Q8" s="508"/>
    </row>
    <row r="9" spans="1:17" ht="20.25" x14ac:dyDescent="0.3">
      <c r="B9" s="2629" t="s">
        <v>207</v>
      </c>
      <c r="C9" s="2630"/>
      <c r="D9" s="2630"/>
      <c r="E9" s="2630"/>
      <c r="F9" s="2630"/>
      <c r="G9" s="2630"/>
      <c r="H9" s="2630"/>
      <c r="I9" s="2630"/>
      <c r="J9" s="2630"/>
      <c r="K9" s="2630"/>
      <c r="L9" s="2630"/>
      <c r="M9" s="2630"/>
      <c r="N9" s="2630"/>
      <c r="O9" s="2630"/>
      <c r="P9" s="2630"/>
      <c r="Q9" s="508"/>
    </row>
    <row r="10" spans="1:17" ht="20.25" x14ac:dyDescent="0.3">
      <c r="B10" s="1217"/>
      <c r="C10" s="718"/>
      <c r="D10" s="718"/>
      <c r="E10" s="718"/>
      <c r="F10" s="718"/>
      <c r="G10" s="718"/>
      <c r="H10" s="718"/>
      <c r="I10" s="718"/>
      <c r="J10" s="718"/>
      <c r="K10" s="718"/>
      <c r="L10" s="718"/>
      <c r="M10" s="718"/>
      <c r="N10" s="718"/>
      <c r="O10" s="718"/>
      <c r="P10" s="744"/>
      <c r="Q10" s="508"/>
    </row>
    <row r="11" spans="1:17" ht="20.25" x14ac:dyDescent="0.3">
      <c r="B11" s="1217"/>
      <c r="C11" s="1218"/>
      <c r="D11" s="1218"/>
      <c r="E11" s="501"/>
      <c r="F11" s="501"/>
      <c r="G11" s="1189" t="s">
        <v>53</v>
      </c>
      <c r="H11" s="1130" t="s">
        <v>457</v>
      </c>
      <c r="I11" s="1219"/>
      <c r="J11" s="1189" t="s">
        <v>399</v>
      </c>
      <c r="K11" s="1331">
        <v>2</v>
      </c>
      <c r="L11" s="718"/>
      <c r="M11" s="718"/>
      <c r="N11" s="718"/>
      <c r="O11" s="718"/>
      <c r="P11" s="744"/>
      <c r="Q11" s="508"/>
    </row>
    <row r="12" spans="1:17" ht="20.25" x14ac:dyDescent="0.3">
      <c r="B12" s="1217"/>
      <c r="C12" s="501"/>
      <c r="D12" s="1103"/>
      <c r="E12" s="501"/>
      <c r="F12" s="501"/>
      <c r="G12" s="1189" t="s">
        <v>322</v>
      </c>
      <c r="H12" s="1281">
        <f>'Datos Generales'!B11</f>
        <v>44742</v>
      </c>
      <c r="I12" s="1279"/>
      <c r="J12" s="1189" t="s">
        <v>26</v>
      </c>
      <c r="K12" s="1132">
        <v>1</v>
      </c>
      <c r="L12" s="718"/>
      <c r="M12" s="718"/>
      <c r="N12" s="718"/>
      <c r="O12" s="718"/>
      <c r="P12" s="744"/>
      <c r="Q12" s="508"/>
    </row>
    <row r="13" spans="1:17" ht="20.25" x14ac:dyDescent="0.3">
      <c r="B13" s="1220"/>
      <c r="C13" s="501"/>
      <c r="D13" s="1103"/>
      <c r="E13" s="501"/>
      <c r="F13" s="501"/>
      <c r="G13" s="1189" t="s">
        <v>20</v>
      </c>
      <c r="H13" s="1332">
        <v>202</v>
      </c>
      <c r="I13" s="1133"/>
      <c r="J13" s="1189" t="s">
        <v>29</v>
      </c>
      <c r="K13" s="1134">
        <v>5</v>
      </c>
      <c r="L13" s="718"/>
      <c r="M13" s="718"/>
      <c r="N13" s="718"/>
      <c r="O13" s="718"/>
      <c r="P13" s="744"/>
      <c r="Q13" s="508"/>
    </row>
    <row r="14" spans="1:17" ht="19.5" thickBot="1" x14ac:dyDescent="0.35">
      <c r="B14" s="1217"/>
      <c r="C14" s="1189"/>
      <c r="D14" s="1189"/>
      <c r="E14" s="1189"/>
      <c r="F14" s="16"/>
      <c r="G14" s="16"/>
      <c r="H14" s="16"/>
      <c r="I14" s="16"/>
      <c r="J14" s="16"/>
      <c r="K14" s="1149"/>
      <c r="L14" s="1149"/>
      <c r="M14" s="1149"/>
      <c r="N14" s="1149"/>
      <c r="O14" s="1149"/>
      <c r="P14" s="744"/>
      <c r="Q14" s="508"/>
    </row>
    <row r="15" spans="1:17" ht="16.5" customHeight="1" thickBot="1" x14ac:dyDescent="0.25">
      <c r="B15" s="1220"/>
      <c r="C15" s="2631" t="s">
        <v>389</v>
      </c>
      <c r="D15" s="2632"/>
      <c r="E15" s="2632"/>
      <c r="F15" s="2632"/>
      <c r="G15" s="2632"/>
      <c r="H15" s="2632"/>
      <c r="I15" s="2632"/>
      <c r="J15" s="2633"/>
      <c r="K15" s="2631" t="s">
        <v>166</v>
      </c>
      <c r="L15" s="2632"/>
      <c r="M15" s="2632"/>
      <c r="N15" s="2632"/>
      <c r="O15" s="2632"/>
      <c r="P15" s="2634" t="s">
        <v>115</v>
      </c>
      <c r="Q15" s="508"/>
    </row>
    <row r="16" spans="1:17" ht="48" thickBot="1" x14ac:dyDescent="0.25">
      <c r="B16" s="1220"/>
      <c r="C16" s="1150" t="s">
        <v>47</v>
      </c>
      <c r="D16" s="1151" t="s">
        <v>390</v>
      </c>
      <c r="E16" s="1152" t="s">
        <v>391</v>
      </c>
      <c r="F16" s="1152" t="s">
        <v>392</v>
      </c>
      <c r="G16" s="1152" t="s">
        <v>393</v>
      </c>
      <c r="H16" s="1152" t="s">
        <v>394</v>
      </c>
      <c r="I16" s="1152" t="s">
        <v>395</v>
      </c>
      <c r="J16" s="1153" t="s">
        <v>396</v>
      </c>
      <c r="K16" s="1157" t="s">
        <v>397</v>
      </c>
      <c r="L16" s="1154" t="s">
        <v>345</v>
      </c>
      <c r="M16" s="1155" t="s">
        <v>97</v>
      </c>
      <c r="N16" s="1155" t="s">
        <v>174</v>
      </c>
      <c r="O16" s="1156" t="s">
        <v>175</v>
      </c>
      <c r="P16" s="2635"/>
      <c r="Q16" s="508"/>
    </row>
    <row r="17" spans="2:16383" x14ac:dyDescent="0.2">
      <c r="B17" s="1220">
        <v>1</v>
      </c>
      <c r="C17" s="1108"/>
      <c r="D17" s="1109"/>
      <c r="E17" s="1110"/>
      <c r="F17" s="1111"/>
      <c r="G17" s="1112"/>
      <c r="H17" s="1112"/>
      <c r="I17" s="1113"/>
      <c r="J17" s="1114"/>
      <c r="K17" s="1115"/>
      <c r="L17" s="1116"/>
      <c r="M17" s="1116"/>
      <c r="N17" s="1116"/>
      <c r="O17" s="715"/>
      <c r="P17" s="1228"/>
      <c r="Q17" s="508"/>
    </row>
    <row r="18" spans="2:16383" x14ac:dyDescent="0.2">
      <c r="B18" s="1220">
        <v>2</v>
      </c>
      <c r="C18" s="1108"/>
      <c r="D18" s="1109"/>
      <c r="E18" s="1110"/>
      <c r="F18" s="1111"/>
      <c r="G18" s="1112"/>
      <c r="H18" s="1112"/>
      <c r="I18" s="1113"/>
      <c r="J18" s="1114"/>
      <c r="K18" s="1115"/>
      <c r="L18" s="1116"/>
      <c r="M18" s="1116"/>
      <c r="N18" s="1116"/>
      <c r="O18" s="715"/>
      <c r="P18" s="1117"/>
      <c r="Q18" s="508"/>
    </row>
    <row r="19" spans="2:16383" x14ac:dyDescent="0.2">
      <c r="B19" s="1220">
        <v>3</v>
      </c>
      <c r="C19" s="1108"/>
      <c r="D19" s="1109"/>
      <c r="E19" s="1110"/>
      <c r="F19" s="1111"/>
      <c r="G19" s="1112"/>
      <c r="H19" s="1112"/>
      <c r="I19" s="1113"/>
      <c r="J19" s="1114"/>
      <c r="K19" s="1115"/>
      <c r="L19" s="1116"/>
      <c r="M19" s="1116"/>
      <c r="N19" s="1116"/>
      <c r="O19" s="715"/>
      <c r="P19" s="1117"/>
      <c r="Q19" s="508"/>
    </row>
    <row r="20" spans="2:16383" x14ac:dyDescent="0.2">
      <c r="B20" s="1220">
        <v>4</v>
      </c>
      <c r="C20" s="1108"/>
      <c r="D20" s="1109"/>
      <c r="E20" s="1110"/>
      <c r="F20" s="1111"/>
      <c r="G20" s="1112"/>
      <c r="H20" s="1112"/>
      <c r="I20" s="1113"/>
      <c r="J20" s="1114"/>
      <c r="K20" s="1115"/>
      <c r="L20" s="1116"/>
      <c r="M20" s="1116"/>
      <c r="N20" s="1116"/>
      <c r="O20" s="715"/>
      <c r="P20" s="1117"/>
      <c r="Q20" s="508"/>
    </row>
    <row r="21" spans="2:16383" x14ac:dyDescent="0.2">
      <c r="B21" s="1220">
        <v>5</v>
      </c>
      <c r="C21" s="1108"/>
      <c r="D21" s="1109"/>
      <c r="E21" s="1110"/>
      <c r="F21" s="1111"/>
      <c r="G21" s="1112" t="s">
        <v>492</v>
      </c>
      <c r="H21" s="1112"/>
      <c r="I21" s="1113"/>
      <c r="J21" s="1114"/>
      <c r="K21" s="1115" t="s">
        <v>455</v>
      </c>
      <c r="L21" s="726"/>
      <c r="M21" s="1116"/>
      <c r="N21" s="726"/>
      <c r="O21" s="715"/>
      <c r="P21" s="1118"/>
      <c r="Q21" s="508"/>
    </row>
    <row r="22" spans="2:16383" x14ac:dyDescent="0.2">
      <c r="B22" s="1220">
        <v>6</v>
      </c>
      <c r="C22" s="1108"/>
      <c r="D22" s="1109"/>
      <c r="E22" s="1110"/>
      <c r="F22" s="1111"/>
      <c r="G22" s="1112"/>
      <c r="H22" s="1112"/>
      <c r="I22" s="1113"/>
      <c r="J22" s="1114"/>
      <c r="L22" s="726"/>
      <c r="M22" s="1116"/>
      <c r="N22" s="726"/>
      <c r="O22" s="715"/>
      <c r="P22" s="1118"/>
      <c r="Q22" s="508"/>
    </row>
    <row r="23" spans="2:16383" x14ac:dyDescent="0.2">
      <c r="B23" s="1220">
        <v>7</v>
      </c>
      <c r="C23" s="1108"/>
      <c r="D23" s="1109"/>
      <c r="E23" s="1110"/>
      <c r="F23" s="1111"/>
      <c r="G23" s="1112"/>
      <c r="H23" s="1112"/>
      <c r="I23" s="1113"/>
      <c r="J23" s="1114"/>
      <c r="K23" s="1115"/>
      <c r="L23" s="725"/>
      <c r="M23" s="725"/>
      <c r="N23" s="725"/>
      <c r="O23" s="713"/>
      <c r="P23" s="1118"/>
      <c r="Q23" s="508"/>
    </row>
    <row r="24" spans="2:16383" x14ac:dyDescent="0.2">
      <c r="B24" s="1220">
        <v>8</v>
      </c>
      <c r="C24" s="1108"/>
      <c r="D24" s="720"/>
      <c r="E24" s="721"/>
      <c r="F24" s="722"/>
      <c r="G24" s="723"/>
      <c r="H24" s="723"/>
      <c r="I24" s="724"/>
      <c r="J24" s="1119"/>
      <c r="K24" s="1120"/>
      <c r="L24" s="726"/>
      <c r="M24" s="726"/>
      <c r="N24" s="726"/>
      <c r="O24" s="715"/>
      <c r="P24" s="1118"/>
      <c r="Q24" s="508"/>
    </row>
    <row r="25" spans="2:16383" x14ac:dyDescent="0.2">
      <c r="B25" s="1220">
        <v>9</v>
      </c>
      <c r="C25" s="1108"/>
      <c r="D25" s="720"/>
      <c r="E25" s="721"/>
      <c r="F25" s="722"/>
      <c r="G25" s="723"/>
      <c r="H25" s="723"/>
      <c r="I25" s="724"/>
      <c r="J25" s="1119"/>
      <c r="K25" s="1120"/>
      <c r="L25" s="725"/>
      <c r="M25" s="725"/>
      <c r="N25" s="725"/>
      <c r="O25" s="713"/>
      <c r="P25" s="1118"/>
      <c r="Q25" s="508"/>
    </row>
    <row r="26" spans="2:16383" x14ac:dyDescent="0.2">
      <c r="B26" s="1220"/>
      <c r="C26" s="1121"/>
      <c r="D26" s="1122"/>
      <c r="E26" s="1122"/>
      <c r="F26" s="1123"/>
      <c r="G26" s="1122"/>
      <c r="H26" s="1122"/>
      <c r="I26" s="1122"/>
      <c r="J26" s="1124"/>
      <c r="K26" s="1125"/>
      <c r="L26" s="1122"/>
      <c r="M26" s="1122"/>
      <c r="N26" s="1122"/>
      <c r="O26" s="1126"/>
      <c r="P26" s="1127"/>
      <c r="Q26" s="508"/>
    </row>
    <row r="27" spans="2:16383" s="711" customFormat="1" x14ac:dyDescent="0.2">
      <c r="B27" s="1221"/>
      <c r="C27" s="728"/>
      <c r="D27" s="729"/>
      <c r="E27" s="729"/>
      <c r="F27" s="730"/>
      <c r="G27" s="729"/>
      <c r="H27" s="730">
        <f t="shared" ref="H27:I27" si="0">SUM(H17:H26)</f>
        <v>0</v>
      </c>
      <c r="I27" s="730">
        <f t="shared" si="0"/>
        <v>0</v>
      </c>
      <c r="J27" s="730">
        <f>SUM(J17:J26)</f>
        <v>0</v>
      </c>
      <c r="K27" s="729"/>
      <c r="L27" s="730"/>
      <c r="M27" s="729"/>
      <c r="N27" s="730"/>
      <c r="O27" s="714"/>
      <c r="P27" s="1128"/>
      <c r="Q27" s="796"/>
    </row>
    <row r="28" spans="2:16383" s="711" customFormat="1" ht="15.75" x14ac:dyDescent="0.25">
      <c r="B28" s="1217"/>
      <c r="C28" s="1333" t="s">
        <v>486</v>
      </c>
      <c r="D28" s="15" t="s">
        <v>544</v>
      </c>
      <c r="E28" s="745"/>
      <c r="F28" s="745"/>
      <c r="G28" s="15"/>
      <c r="H28" s="16"/>
      <c r="I28" s="745"/>
      <c r="J28" s="745"/>
      <c r="K28" s="15"/>
      <c r="L28" s="16"/>
      <c r="M28" s="745"/>
      <c r="N28" s="1222"/>
      <c r="O28" s="15"/>
      <c r="P28" s="1225" t="s">
        <v>398</v>
      </c>
      <c r="Q28" s="1226"/>
      <c r="R28" s="18"/>
      <c r="S28" s="745"/>
      <c r="T28" s="745"/>
      <c r="U28" s="1095"/>
      <c r="V28" s="18"/>
      <c r="W28" s="745"/>
      <c r="X28" s="745"/>
      <c r="Y28" s="1095"/>
      <c r="Z28" s="18"/>
      <c r="AA28" s="745"/>
      <c r="AB28" s="745"/>
      <c r="AC28" s="1095"/>
      <c r="AD28" s="18"/>
      <c r="AE28" s="745"/>
      <c r="AF28" s="745"/>
      <c r="AG28" s="1095"/>
      <c r="AH28" s="18"/>
      <c r="AI28" s="745"/>
      <c r="AJ28" s="745"/>
      <c r="AK28" s="1095"/>
      <c r="AL28" s="18"/>
      <c r="AM28" s="745"/>
      <c r="AN28" s="745"/>
      <c r="AO28" s="1095"/>
      <c r="AP28" s="18"/>
      <c r="AQ28" s="745"/>
      <c r="AR28" s="745"/>
      <c r="AS28" s="1095"/>
      <c r="AT28" s="18"/>
      <c r="AU28" s="745"/>
      <c r="AV28" s="745"/>
      <c r="AW28" s="1095"/>
      <c r="AX28" s="18"/>
      <c r="AY28" s="745"/>
      <c r="AZ28" s="745"/>
      <c r="BA28" s="1095"/>
      <c r="BB28" s="18"/>
      <c r="BC28" s="745"/>
      <c r="BD28" s="745"/>
      <c r="BE28" s="1095"/>
      <c r="BF28" s="18"/>
      <c r="BG28" s="745"/>
      <c r="BH28" s="745"/>
      <c r="BI28" s="1095"/>
      <c r="BJ28" s="18"/>
      <c r="BK28" s="745"/>
      <c r="BL28" s="745"/>
      <c r="BM28" s="1095"/>
      <c r="BN28" s="18"/>
      <c r="BO28" s="745"/>
      <c r="BP28" s="745"/>
      <c r="BQ28" s="1095"/>
      <c r="BR28" s="18"/>
      <c r="BS28" s="745"/>
      <c r="BT28" s="745"/>
      <c r="BU28" s="1095"/>
      <c r="BV28" s="18"/>
      <c r="BW28" s="745"/>
      <c r="BX28" s="745"/>
      <c r="BY28" s="1095"/>
      <c r="BZ28" s="18"/>
      <c r="CA28" s="745"/>
      <c r="CB28" s="745"/>
      <c r="CC28" s="1095"/>
      <c r="CD28" s="18"/>
      <c r="CE28" s="745"/>
      <c r="CF28" s="745"/>
      <c r="CG28" s="1095"/>
      <c r="CH28" s="18"/>
      <c r="CI28" s="745"/>
      <c r="CJ28" s="745"/>
      <c r="CK28" s="1095"/>
      <c r="CL28" s="18"/>
      <c r="CM28" s="745"/>
      <c r="CN28" s="745"/>
      <c r="CO28" s="1095"/>
      <c r="CP28" s="18"/>
      <c r="CQ28" s="745"/>
      <c r="CR28" s="745"/>
      <c r="CS28" s="1095"/>
      <c r="CT28" s="18"/>
      <c r="CU28" s="745"/>
      <c r="CV28" s="745"/>
      <c r="CW28" s="1095"/>
      <c r="CX28" s="18"/>
      <c r="CY28" s="745"/>
      <c r="CZ28" s="745"/>
      <c r="DA28" s="1095"/>
      <c r="DB28" s="18"/>
      <c r="DC28" s="745"/>
      <c r="DD28" s="745"/>
      <c r="DE28" s="1095"/>
      <c r="DF28" s="18"/>
      <c r="DG28" s="745"/>
      <c r="DH28" s="745"/>
      <c r="DI28" s="1095"/>
      <c r="DJ28" s="18"/>
      <c r="DK28" s="745"/>
      <c r="DL28" s="745"/>
      <c r="DM28" s="1095"/>
      <c r="DN28" s="18"/>
      <c r="DO28" s="745"/>
      <c r="DP28" s="745"/>
      <c r="DQ28" s="1095"/>
      <c r="DR28" s="18"/>
      <c r="DS28" s="745"/>
      <c r="DT28" s="745"/>
      <c r="DU28" s="1095"/>
      <c r="DV28" s="18"/>
      <c r="DW28" s="745"/>
      <c r="DX28" s="745"/>
      <c r="DY28" s="1095"/>
      <c r="DZ28" s="18"/>
      <c r="EA28" s="745"/>
      <c r="EB28" s="745"/>
      <c r="EC28" s="1095"/>
      <c r="ED28" s="18"/>
      <c r="EE28" s="745"/>
      <c r="EF28" s="745"/>
      <c r="EG28" s="1095"/>
      <c r="EH28" s="18"/>
      <c r="EI28" s="745"/>
      <c r="EJ28" s="745"/>
      <c r="EK28" s="1095"/>
      <c r="EL28" s="18"/>
      <c r="EM28" s="745"/>
      <c r="EN28" s="745"/>
      <c r="EO28" s="1095"/>
      <c r="EP28" s="18"/>
      <c r="EQ28" s="745"/>
      <c r="ER28" s="745"/>
      <c r="ES28" s="1095"/>
      <c r="ET28" s="18"/>
      <c r="EU28" s="745"/>
      <c r="EV28" s="745"/>
      <c r="EW28" s="1095"/>
      <c r="EX28" s="18"/>
      <c r="EY28" s="745"/>
      <c r="EZ28" s="745"/>
      <c r="FA28" s="1095"/>
      <c r="FB28" s="18"/>
      <c r="FC28" s="745"/>
      <c r="FD28" s="745"/>
      <c r="FE28" s="1095"/>
      <c r="FF28" s="18"/>
      <c r="FG28" s="745"/>
      <c r="FH28" s="745"/>
      <c r="FI28" s="1095"/>
      <c r="FJ28" s="18"/>
      <c r="FK28" s="745"/>
      <c r="FL28" s="745"/>
      <c r="FM28" s="1095"/>
      <c r="FN28" s="18"/>
      <c r="FO28" s="745"/>
      <c r="FP28" s="745"/>
      <c r="FQ28" s="1095"/>
      <c r="FR28" s="18"/>
      <c r="FS28" s="745"/>
      <c r="FT28" s="745"/>
      <c r="FU28" s="1095"/>
      <c r="FV28" s="18"/>
      <c r="FW28" s="745"/>
      <c r="FX28" s="745"/>
      <c r="FY28" s="1095"/>
      <c r="FZ28" s="18"/>
      <c r="GA28" s="745"/>
      <c r="GB28" s="745"/>
      <c r="GC28" s="1095"/>
      <c r="GD28" s="18"/>
      <c r="GE28" s="745"/>
      <c r="GF28" s="745"/>
      <c r="GG28" s="1095"/>
      <c r="GH28" s="18"/>
      <c r="GI28" s="745"/>
      <c r="GJ28" s="745"/>
      <c r="GK28" s="1095"/>
      <c r="GL28" s="18"/>
      <c r="GM28" s="745"/>
      <c r="GN28" s="745"/>
      <c r="GO28" s="1095"/>
      <c r="GP28" s="18"/>
      <c r="GQ28" s="745"/>
      <c r="GR28" s="745"/>
      <c r="GS28" s="1095"/>
      <c r="GT28" s="18"/>
      <c r="GU28" s="745"/>
      <c r="GV28" s="745"/>
      <c r="GW28" s="1095"/>
      <c r="GX28" s="18"/>
      <c r="GY28" s="745"/>
      <c r="GZ28" s="745"/>
      <c r="HA28" s="1095"/>
      <c r="HB28" s="18"/>
      <c r="HC28" s="745"/>
      <c r="HD28" s="745"/>
      <c r="HE28" s="1095"/>
      <c r="HF28" s="18"/>
      <c r="HG28" s="745"/>
      <c r="HH28" s="745"/>
      <c r="HI28" s="1095"/>
      <c r="HJ28" s="18"/>
      <c r="HK28" s="745"/>
      <c r="HL28" s="745"/>
      <c r="HM28" s="1095"/>
      <c r="HN28" s="18"/>
      <c r="HO28" s="745"/>
      <c r="HP28" s="745"/>
      <c r="HQ28" s="1095"/>
      <c r="HR28" s="18"/>
      <c r="HS28" s="745"/>
      <c r="HT28" s="745"/>
      <c r="HU28" s="1095"/>
      <c r="HV28" s="18"/>
      <c r="HW28" s="745"/>
      <c r="HX28" s="745"/>
      <c r="HY28" s="1095"/>
      <c r="HZ28" s="18"/>
      <c r="IA28" s="745"/>
      <c r="IB28" s="745"/>
      <c r="IC28" s="1095"/>
      <c r="ID28" s="18"/>
      <c r="IE28" s="745"/>
      <c r="IF28" s="745"/>
      <c r="IG28" s="1095"/>
      <c r="IH28" s="18"/>
      <c r="II28" s="745"/>
      <c r="IJ28" s="745"/>
      <c r="IK28" s="1095"/>
      <c r="IL28" s="18"/>
      <c r="IM28" s="745"/>
      <c r="IN28" s="745"/>
      <c r="IO28" s="1095"/>
      <c r="IP28" s="18"/>
      <c r="IQ28" s="745"/>
      <c r="IR28" s="745"/>
      <c r="IS28" s="1095"/>
      <c r="IT28" s="18"/>
      <c r="IU28" s="745"/>
      <c r="IV28" s="745"/>
      <c r="IW28" s="1095"/>
      <c r="IX28" s="18"/>
      <c r="IY28" s="745"/>
      <c r="IZ28" s="745"/>
      <c r="JA28" s="1095"/>
      <c r="JB28" s="18"/>
      <c r="JC28" s="745"/>
      <c r="JD28" s="745"/>
      <c r="JE28" s="1095"/>
      <c r="JF28" s="18"/>
      <c r="JG28" s="745"/>
      <c r="JH28" s="745"/>
      <c r="JI28" s="1095"/>
      <c r="JJ28" s="18"/>
      <c r="JK28" s="745"/>
      <c r="JL28" s="745"/>
      <c r="JM28" s="1095"/>
      <c r="JN28" s="18"/>
      <c r="JO28" s="745"/>
      <c r="JP28" s="745"/>
      <c r="JQ28" s="1095"/>
      <c r="JR28" s="18"/>
      <c r="JS28" s="745"/>
      <c r="JT28" s="745"/>
      <c r="JU28" s="1095"/>
      <c r="JV28" s="18"/>
      <c r="JW28" s="745"/>
      <c r="JX28" s="745"/>
      <c r="JY28" s="1095"/>
      <c r="JZ28" s="18"/>
      <c r="KA28" s="745"/>
      <c r="KB28" s="745"/>
      <c r="KC28" s="1095"/>
      <c r="KD28" s="18"/>
      <c r="KE28" s="745"/>
      <c r="KF28" s="745"/>
      <c r="KG28" s="1095"/>
      <c r="KH28" s="18"/>
      <c r="KI28" s="745"/>
      <c r="KJ28" s="745"/>
      <c r="KK28" s="1095"/>
      <c r="KL28" s="18"/>
      <c r="KM28" s="745"/>
      <c r="KN28" s="745"/>
      <c r="KO28" s="1095"/>
      <c r="KP28" s="18"/>
      <c r="KQ28" s="745"/>
      <c r="KR28" s="745"/>
      <c r="KS28" s="1095"/>
      <c r="KT28" s="18"/>
      <c r="KU28" s="745"/>
      <c r="KV28" s="745"/>
      <c r="KW28" s="1095"/>
      <c r="KX28" s="18"/>
      <c r="KY28" s="745"/>
      <c r="KZ28" s="745"/>
      <c r="LA28" s="1095"/>
      <c r="LB28" s="18"/>
      <c r="LC28" s="745"/>
      <c r="LD28" s="745"/>
      <c r="LE28" s="1095"/>
      <c r="LF28" s="18"/>
      <c r="LG28" s="745"/>
      <c r="LH28" s="745"/>
      <c r="LI28" s="1095"/>
      <c r="LJ28" s="18"/>
      <c r="LK28" s="745"/>
      <c r="LL28" s="745"/>
      <c r="LM28" s="1095"/>
      <c r="LN28" s="18"/>
      <c r="LO28" s="745"/>
      <c r="LP28" s="745"/>
      <c r="LQ28" s="1095"/>
      <c r="LR28" s="18"/>
      <c r="LS28" s="745"/>
      <c r="LT28" s="745"/>
      <c r="LU28" s="1095"/>
      <c r="LV28" s="18"/>
      <c r="LW28" s="745"/>
      <c r="LX28" s="745"/>
      <c r="LY28" s="1095"/>
      <c r="LZ28" s="18"/>
      <c r="MA28" s="745"/>
      <c r="MB28" s="745"/>
      <c r="MC28" s="1095"/>
      <c r="MD28" s="18"/>
      <c r="ME28" s="745"/>
      <c r="MF28" s="745"/>
      <c r="MG28" s="1095"/>
      <c r="MH28" s="18"/>
      <c r="MI28" s="745"/>
      <c r="MJ28" s="745"/>
      <c r="MK28" s="1095"/>
      <c r="ML28" s="18"/>
      <c r="MM28" s="745"/>
      <c r="MN28" s="745"/>
      <c r="MO28" s="1095"/>
      <c r="MP28" s="18"/>
      <c r="MQ28" s="745"/>
      <c r="MR28" s="745"/>
      <c r="MS28" s="1095"/>
      <c r="MT28" s="18"/>
      <c r="MU28" s="745"/>
      <c r="MV28" s="745"/>
      <c r="MW28" s="1095"/>
      <c r="MX28" s="18"/>
      <c r="MY28" s="745"/>
      <c r="MZ28" s="745"/>
      <c r="NA28" s="1095"/>
      <c r="NB28" s="18"/>
      <c r="NC28" s="745"/>
      <c r="ND28" s="745"/>
      <c r="NE28" s="1095"/>
      <c r="NF28" s="18"/>
      <c r="NG28" s="745"/>
      <c r="NH28" s="745"/>
      <c r="NI28" s="1095"/>
      <c r="NJ28" s="18"/>
      <c r="NK28" s="745"/>
      <c r="NL28" s="745"/>
      <c r="NM28" s="1095"/>
      <c r="NN28" s="18"/>
      <c r="NO28" s="745"/>
      <c r="NP28" s="745"/>
      <c r="NQ28" s="1095"/>
      <c r="NR28" s="18"/>
      <c r="NS28" s="745"/>
      <c r="NT28" s="745"/>
      <c r="NU28" s="1095"/>
      <c r="NV28" s="18"/>
      <c r="NW28" s="745"/>
      <c r="NX28" s="745"/>
      <c r="NY28" s="1095"/>
      <c r="NZ28" s="18"/>
      <c r="OA28" s="745"/>
      <c r="OB28" s="745"/>
      <c r="OC28" s="1095"/>
      <c r="OD28" s="18"/>
      <c r="OE28" s="745"/>
      <c r="OF28" s="745"/>
      <c r="OG28" s="1095"/>
      <c r="OH28" s="18"/>
      <c r="OI28" s="745"/>
      <c r="OJ28" s="745"/>
      <c r="OK28" s="1095"/>
      <c r="OL28" s="18"/>
      <c r="OM28" s="745"/>
      <c r="ON28" s="745"/>
      <c r="OO28" s="1095"/>
      <c r="OP28" s="18"/>
      <c r="OQ28" s="745"/>
      <c r="OR28" s="745"/>
      <c r="OS28" s="1095"/>
      <c r="OT28" s="18"/>
      <c r="OU28" s="745"/>
      <c r="OV28" s="745"/>
      <c r="OW28" s="1095"/>
      <c r="OX28" s="18"/>
      <c r="OY28" s="745"/>
      <c r="OZ28" s="745"/>
      <c r="PA28" s="1095"/>
      <c r="PB28" s="18"/>
      <c r="PC28" s="745"/>
      <c r="PD28" s="745"/>
      <c r="PE28" s="1095"/>
      <c r="PF28" s="18"/>
      <c r="PG28" s="745"/>
      <c r="PH28" s="745"/>
      <c r="PI28" s="1095"/>
      <c r="PJ28" s="18"/>
      <c r="PK28" s="745"/>
      <c r="PL28" s="745"/>
      <c r="PM28" s="1095"/>
      <c r="PN28" s="18"/>
      <c r="PO28" s="745"/>
      <c r="PP28" s="745"/>
      <c r="PQ28" s="1095"/>
      <c r="PR28" s="18"/>
      <c r="PS28" s="745"/>
      <c r="PT28" s="745"/>
      <c r="PU28" s="1095"/>
      <c r="PV28" s="18"/>
      <c r="PW28" s="745"/>
      <c r="PX28" s="745"/>
      <c r="PY28" s="1095"/>
      <c r="PZ28" s="18"/>
      <c r="QA28" s="745"/>
      <c r="QB28" s="745"/>
      <c r="QC28" s="1095"/>
      <c r="QD28" s="18"/>
      <c r="QE28" s="745"/>
      <c r="QF28" s="745"/>
      <c r="QG28" s="1095"/>
      <c r="QH28" s="18"/>
      <c r="QI28" s="745"/>
      <c r="QJ28" s="745"/>
      <c r="QK28" s="1095"/>
      <c r="QL28" s="18"/>
      <c r="QM28" s="745"/>
      <c r="QN28" s="745"/>
      <c r="QO28" s="1095"/>
      <c r="QP28" s="18"/>
      <c r="QQ28" s="745"/>
      <c r="QR28" s="745"/>
      <c r="QS28" s="1095"/>
      <c r="QT28" s="18"/>
      <c r="QU28" s="745"/>
      <c r="QV28" s="745"/>
      <c r="QW28" s="1095"/>
      <c r="QX28" s="18"/>
      <c r="QY28" s="745"/>
      <c r="QZ28" s="745"/>
      <c r="RA28" s="1095"/>
      <c r="RB28" s="18"/>
      <c r="RC28" s="745"/>
      <c r="RD28" s="745"/>
      <c r="RE28" s="1095"/>
      <c r="RF28" s="18"/>
      <c r="RG28" s="745"/>
      <c r="RH28" s="745"/>
      <c r="RI28" s="1095"/>
      <c r="RJ28" s="18"/>
      <c r="RK28" s="745"/>
      <c r="RL28" s="745"/>
      <c r="RM28" s="1095"/>
      <c r="RN28" s="18"/>
      <c r="RO28" s="745"/>
      <c r="RP28" s="745"/>
      <c r="RQ28" s="1095"/>
      <c r="RR28" s="18"/>
      <c r="RS28" s="745"/>
      <c r="RT28" s="745"/>
      <c r="RU28" s="1095"/>
      <c r="RV28" s="18"/>
      <c r="RW28" s="745"/>
      <c r="RX28" s="745"/>
      <c r="RY28" s="1095"/>
      <c r="RZ28" s="18"/>
      <c r="SA28" s="745"/>
      <c r="SB28" s="745"/>
      <c r="SC28" s="1095"/>
      <c r="SD28" s="18"/>
      <c r="SE28" s="745"/>
      <c r="SF28" s="745"/>
      <c r="SG28" s="1095"/>
      <c r="SH28" s="18"/>
      <c r="SI28" s="745"/>
      <c r="SJ28" s="745"/>
      <c r="SK28" s="1095"/>
      <c r="SL28" s="18"/>
      <c r="SM28" s="745"/>
      <c r="SN28" s="745"/>
      <c r="SO28" s="1095"/>
      <c r="SP28" s="18"/>
      <c r="SQ28" s="745"/>
      <c r="SR28" s="745"/>
      <c r="SS28" s="1095"/>
      <c r="ST28" s="18"/>
      <c r="SU28" s="745"/>
      <c r="SV28" s="745"/>
      <c r="SW28" s="1095"/>
      <c r="SX28" s="18"/>
      <c r="SY28" s="745"/>
      <c r="SZ28" s="745"/>
      <c r="TA28" s="1095"/>
      <c r="TB28" s="18"/>
      <c r="TC28" s="745"/>
      <c r="TD28" s="745"/>
      <c r="TE28" s="1095"/>
      <c r="TF28" s="18"/>
      <c r="TG28" s="745"/>
      <c r="TH28" s="745"/>
      <c r="TI28" s="1095"/>
      <c r="TJ28" s="18"/>
      <c r="TK28" s="745"/>
      <c r="TL28" s="745"/>
      <c r="TM28" s="1095"/>
      <c r="TN28" s="18"/>
      <c r="TO28" s="745"/>
      <c r="TP28" s="745"/>
      <c r="TQ28" s="1095"/>
      <c r="TR28" s="18"/>
      <c r="TS28" s="745"/>
      <c r="TT28" s="745"/>
      <c r="TU28" s="1095"/>
      <c r="TV28" s="18"/>
      <c r="TW28" s="745"/>
      <c r="TX28" s="745"/>
      <c r="TY28" s="1095"/>
      <c r="TZ28" s="18"/>
      <c r="UA28" s="745"/>
      <c r="UB28" s="745"/>
      <c r="UC28" s="1095"/>
      <c r="UD28" s="18"/>
      <c r="UE28" s="745"/>
      <c r="UF28" s="745"/>
      <c r="UG28" s="1095"/>
      <c r="UH28" s="18"/>
      <c r="UI28" s="745"/>
      <c r="UJ28" s="745"/>
      <c r="UK28" s="1095"/>
      <c r="UL28" s="18"/>
      <c r="UM28" s="745"/>
      <c r="UN28" s="745"/>
      <c r="UO28" s="1095"/>
      <c r="UP28" s="18"/>
      <c r="UQ28" s="745"/>
      <c r="UR28" s="745"/>
      <c r="US28" s="1095"/>
      <c r="UT28" s="18"/>
      <c r="UU28" s="745"/>
      <c r="UV28" s="745"/>
      <c r="UW28" s="1095"/>
      <c r="UX28" s="18"/>
      <c r="UY28" s="745"/>
      <c r="UZ28" s="745"/>
      <c r="VA28" s="1095"/>
      <c r="VB28" s="18"/>
      <c r="VC28" s="745"/>
      <c r="VD28" s="745"/>
      <c r="VE28" s="1095"/>
      <c r="VF28" s="18"/>
      <c r="VG28" s="745"/>
      <c r="VH28" s="745"/>
      <c r="VI28" s="1095"/>
      <c r="VJ28" s="18"/>
      <c r="VK28" s="745"/>
      <c r="VL28" s="745"/>
      <c r="VM28" s="1095"/>
      <c r="VN28" s="18"/>
      <c r="VO28" s="745"/>
      <c r="VP28" s="745"/>
      <c r="VQ28" s="1095"/>
      <c r="VR28" s="18"/>
      <c r="VS28" s="745"/>
      <c r="VT28" s="745"/>
      <c r="VU28" s="1095"/>
      <c r="VV28" s="18"/>
      <c r="VW28" s="745"/>
      <c r="VX28" s="745"/>
      <c r="VY28" s="1095"/>
      <c r="VZ28" s="18"/>
      <c r="WA28" s="745"/>
      <c r="WB28" s="745"/>
      <c r="WC28" s="1095"/>
      <c r="WD28" s="18"/>
      <c r="WE28" s="745"/>
      <c r="WF28" s="745"/>
      <c r="WG28" s="1095"/>
      <c r="WH28" s="18"/>
      <c r="WI28" s="745"/>
      <c r="WJ28" s="745"/>
      <c r="WK28" s="1095"/>
      <c r="WL28" s="18"/>
      <c r="WM28" s="745"/>
      <c r="WN28" s="745"/>
      <c r="WO28" s="1095"/>
      <c r="WP28" s="18"/>
      <c r="WQ28" s="745"/>
      <c r="WR28" s="745"/>
      <c r="WS28" s="1095"/>
      <c r="WT28" s="18"/>
      <c r="WU28" s="745"/>
      <c r="WV28" s="745"/>
      <c r="WW28" s="1095"/>
      <c r="WX28" s="18"/>
      <c r="WY28" s="745"/>
      <c r="WZ28" s="745"/>
      <c r="XA28" s="1095"/>
      <c r="XB28" s="18"/>
      <c r="XC28" s="745"/>
      <c r="XD28" s="745"/>
      <c r="XE28" s="1095"/>
      <c r="XF28" s="18"/>
      <c r="XG28" s="745"/>
      <c r="XH28" s="745"/>
      <c r="XI28" s="1095"/>
      <c r="XJ28" s="18"/>
      <c r="XK28" s="745"/>
      <c r="XL28" s="745"/>
      <c r="XM28" s="1095"/>
      <c r="XN28" s="18"/>
      <c r="XO28" s="745"/>
      <c r="XP28" s="745"/>
      <c r="XQ28" s="1095"/>
      <c r="XR28" s="18"/>
      <c r="XS28" s="745"/>
      <c r="XT28" s="745"/>
      <c r="XU28" s="1095"/>
      <c r="XV28" s="18"/>
      <c r="XW28" s="745"/>
      <c r="XX28" s="745"/>
      <c r="XY28" s="1095"/>
      <c r="XZ28" s="18"/>
      <c r="YA28" s="745"/>
      <c r="YB28" s="745"/>
      <c r="YC28" s="1095"/>
      <c r="YD28" s="18"/>
      <c r="YE28" s="745"/>
      <c r="YF28" s="745"/>
      <c r="YG28" s="1095"/>
      <c r="YH28" s="18"/>
      <c r="YI28" s="745"/>
      <c r="YJ28" s="745"/>
      <c r="YK28" s="1095"/>
      <c r="YL28" s="18"/>
      <c r="YM28" s="745"/>
      <c r="YN28" s="745"/>
      <c r="YO28" s="1095"/>
      <c r="YP28" s="18"/>
      <c r="YQ28" s="745"/>
      <c r="YR28" s="745"/>
      <c r="YS28" s="1095"/>
      <c r="YT28" s="18"/>
      <c r="YU28" s="745"/>
      <c r="YV28" s="745"/>
      <c r="YW28" s="1095"/>
      <c r="YX28" s="18"/>
      <c r="YY28" s="745"/>
      <c r="YZ28" s="745"/>
      <c r="ZA28" s="1095"/>
      <c r="ZB28" s="18"/>
      <c r="ZC28" s="745"/>
      <c r="ZD28" s="745"/>
      <c r="ZE28" s="1095"/>
      <c r="ZF28" s="18"/>
      <c r="ZG28" s="745"/>
      <c r="ZH28" s="745"/>
      <c r="ZI28" s="1095"/>
      <c r="ZJ28" s="18"/>
      <c r="ZK28" s="745"/>
      <c r="ZL28" s="745"/>
      <c r="ZM28" s="1095"/>
      <c r="ZN28" s="18"/>
      <c r="ZO28" s="745"/>
      <c r="ZP28" s="745"/>
      <c r="ZQ28" s="1095"/>
      <c r="ZR28" s="18"/>
      <c r="ZS28" s="745"/>
      <c r="ZT28" s="745"/>
      <c r="ZU28" s="1095"/>
      <c r="ZV28" s="18"/>
      <c r="ZW28" s="745"/>
      <c r="ZX28" s="745"/>
      <c r="ZY28" s="1095"/>
      <c r="ZZ28" s="18"/>
      <c r="AAA28" s="745"/>
      <c r="AAB28" s="745"/>
      <c r="AAC28" s="1095"/>
      <c r="AAD28" s="18"/>
      <c r="AAE28" s="745"/>
      <c r="AAF28" s="745"/>
      <c r="AAG28" s="1095"/>
      <c r="AAH28" s="18"/>
      <c r="AAI28" s="745"/>
      <c r="AAJ28" s="745"/>
      <c r="AAK28" s="1095"/>
      <c r="AAL28" s="18"/>
      <c r="AAM28" s="745"/>
      <c r="AAN28" s="745"/>
      <c r="AAO28" s="1095"/>
      <c r="AAP28" s="18"/>
      <c r="AAQ28" s="745"/>
      <c r="AAR28" s="745"/>
      <c r="AAS28" s="1095"/>
      <c r="AAT28" s="18"/>
      <c r="AAU28" s="745"/>
      <c r="AAV28" s="745"/>
      <c r="AAW28" s="1095"/>
      <c r="AAX28" s="18"/>
      <c r="AAY28" s="745"/>
      <c r="AAZ28" s="745"/>
      <c r="ABA28" s="1095"/>
      <c r="ABB28" s="18"/>
      <c r="ABC28" s="745"/>
      <c r="ABD28" s="745"/>
      <c r="ABE28" s="1095"/>
      <c r="ABF28" s="18"/>
      <c r="ABG28" s="745"/>
      <c r="ABH28" s="745"/>
      <c r="ABI28" s="1095"/>
      <c r="ABJ28" s="18"/>
      <c r="ABK28" s="745"/>
      <c r="ABL28" s="745"/>
      <c r="ABM28" s="1095"/>
      <c r="ABN28" s="18"/>
      <c r="ABO28" s="745"/>
      <c r="ABP28" s="745"/>
      <c r="ABQ28" s="1095"/>
      <c r="ABR28" s="18"/>
      <c r="ABS28" s="745"/>
      <c r="ABT28" s="745"/>
      <c r="ABU28" s="1095"/>
      <c r="ABV28" s="18"/>
      <c r="ABW28" s="745"/>
      <c r="ABX28" s="745"/>
      <c r="ABY28" s="1095"/>
      <c r="ABZ28" s="18"/>
      <c r="ACA28" s="745"/>
      <c r="ACB28" s="745"/>
      <c r="ACC28" s="1095"/>
      <c r="ACD28" s="18"/>
      <c r="ACE28" s="745"/>
      <c r="ACF28" s="745"/>
      <c r="ACG28" s="1095"/>
      <c r="ACH28" s="18"/>
      <c r="ACI28" s="745"/>
      <c r="ACJ28" s="745"/>
      <c r="ACK28" s="1095"/>
      <c r="ACL28" s="18"/>
      <c r="ACM28" s="745"/>
      <c r="ACN28" s="745"/>
      <c r="ACO28" s="1095"/>
      <c r="ACP28" s="18"/>
      <c r="ACQ28" s="745"/>
      <c r="ACR28" s="745"/>
      <c r="ACS28" s="1095"/>
      <c r="ACT28" s="18"/>
      <c r="ACU28" s="745"/>
      <c r="ACV28" s="745"/>
      <c r="ACW28" s="1095"/>
      <c r="ACX28" s="18"/>
      <c r="ACY28" s="745"/>
      <c r="ACZ28" s="745"/>
      <c r="ADA28" s="1095"/>
      <c r="ADB28" s="18"/>
      <c r="ADC28" s="745"/>
      <c r="ADD28" s="745"/>
      <c r="ADE28" s="1095"/>
      <c r="ADF28" s="18"/>
      <c r="ADG28" s="745"/>
      <c r="ADH28" s="745"/>
      <c r="ADI28" s="1095"/>
      <c r="ADJ28" s="18"/>
      <c r="ADK28" s="745"/>
      <c r="ADL28" s="745"/>
      <c r="ADM28" s="1095"/>
      <c r="ADN28" s="18"/>
      <c r="ADO28" s="745"/>
      <c r="ADP28" s="745"/>
      <c r="ADQ28" s="1095"/>
      <c r="ADR28" s="18"/>
      <c r="ADS28" s="745"/>
      <c r="ADT28" s="745"/>
      <c r="ADU28" s="1095"/>
      <c r="ADV28" s="18"/>
      <c r="ADW28" s="745"/>
      <c r="ADX28" s="745"/>
      <c r="ADY28" s="1095"/>
      <c r="ADZ28" s="18"/>
      <c r="AEA28" s="745"/>
      <c r="AEB28" s="745"/>
      <c r="AEC28" s="1095"/>
      <c r="AED28" s="18"/>
      <c r="AEE28" s="745"/>
      <c r="AEF28" s="745"/>
      <c r="AEG28" s="1095"/>
      <c r="AEH28" s="18"/>
      <c r="AEI28" s="745"/>
      <c r="AEJ28" s="745"/>
      <c r="AEK28" s="1095"/>
      <c r="AEL28" s="18"/>
      <c r="AEM28" s="745"/>
      <c r="AEN28" s="745"/>
      <c r="AEO28" s="1095"/>
      <c r="AEP28" s="18"/>
      <c r="AEQ28" s="745"/>
      <c r="AER28" s="745"/>
      <c r="AES28" s="1095"/>
      <c r="AET28" s="18"/>
      <c r="AEU28" s="745"/>
      <c r="AEV28" s="745"/>
      <c r="AEW28" s="1095"/>
      <c r="AEX28" s="18"/>
      <c r="AEY28" s="745"/>
      <c r="AEZ28" s="745"/>
      <c r="AFA28" s="1095"/>
      <c r="AFB28" s="18"/>
      <c r="AFC28" s="745"/>
      <c r="AFD28" s="745"/>
      <c r="AFE28" s="1095"/>
      <c r="AFF28" s="18"/>
      <c r="AFG28" s="745"/>
      <c r="AFH28" s="745"/>
      <c r="AFI28" s="1095"/>
      <c r="AFJ28" s="18"/>
      <c r="AFK28" s="745"/>
      <c r="AFL28" s="745"/>
      <c r="AFM28" s="1095"/>
      <c r="AFN28" s="18"/>
      <c r="AFO28" s="745"/>
      <c r="AFP28" s="745"/>
      <c r="AFQ28" s="1095"/>
      <c r="AFR28" s="18"/>
      <c r="AFS28" s="745"/>
      <c r="AFT28" s="745"/>
      <c r="AFU28" s="1095"/>
      <c r="AFV28" s="18"/>
      <c r="AFW28" s="745"/>
      <c r="AFX28" s="745"/>
      <c r="AFY28" s="1095"/>
      <c r="AFZ28" s="18"/>
      <c r="AGA28" s="745"/>
      <c r="AGB28" s="745"/>
      <c r="AGC28" s="1095"/>
      <c r="AGD28" s="18"/>
      <c r="AGE28" s="745"/>
      <c r="AGF28" s="745"/>
      <c r="AGG28" s="1095"/>
      <c r="AGH28" s="18"/>
      <c r="AGI28" s="745"/>
      <c r="AGJ28" s="745"/>
      <c r="AGK28" s="1095"/>
      <c r="AGL28" s="18"/>
      <c r="AGM28" s="745"/>
      <c r="AGN28" s="745"/>
      <c r="AGO28" s="1095"/>
      <c r="AGP28" s="18"/>
      <c r="AGQ28" s="745"/>
      <c r="AGR28" s="745"/>
      <c r="AGS28" s="1095"/>
      <c r="AGT28" s="18"/>
      <c r="AGU28" s="745"/>
      <c r="AGV28" s="745"/>
      <c r="AGW28" s="1095"/>
      <c r="AGX28" s="18"/>
      <c r="AGY28" s="745"/>
      <c r="AGZ28" s="745"/>
      <c r="AHA28" s="1095"/>
      <c r="AHB28" s="18"/>
      <c r="AHC28" s="745"/>
      <c r="AHD28" s="745"/>
      <c r="AHE28" s="1095"/>
      <c r="AHF28" s="18"/>
      <c r="AHG28" s="745"/>
      <c r="AHH28" s="745"/>
      <c r="AHI28" s="1095"/>
      <c r="AHJ28" s="18"/>
      <c r="AHK28" s="745"/>
      <c r="AHL28" s="745"/>
      <c r="AHM28" s="1095"/>
      <c r="AHN28" s="18"/>
      <c r="AHO28" s="745"/>
      <c r="AHP28" s="745"/>
      <c r="AHQ28" s="1095"/>
      <c r="AHR28" s="18"/>
      <c r="AHS28" s="745"/>
      <c r="AHT28" s="745"/>
      <c r="AHU28" s="1095"/>
      <c r="AHV28" s="18"/>
      <c r="AHW28" s="745"/>
      <c r="AHX28" s="745"/>
      <c r="AHY28" s="1095"/>
      <c r="AHZ28" s="18"/>
      <c r="AIA28" s="745"/>
      <c r="AIB28" s="745"/>
      <c r="AIC28" s="1095"/>
      <c r="AID28" s="18"/>
      <c r="AIE28" s="745"/>
      <c r="AIF28" s="745"/>
      <c r="AIG28" s="1095"/>
      <c r="AIH28" s="18"/>
      <c r="AII28" s="745"/>
      <c r="AIJ28" s="745"/>
      <c r="AIK28" s="1095"/>
      <c r="AIL28" s="18"/>
      <c r="AIM28" s="745"/>
      <c r="AIN28" s="745"/>
      <c r="AIO28" s="1095"/>
      <c r="AIP28" s="18"/>
      <c r="AIQ28" s="745"/>
      <c r="AIR28" s="745"/>
      <c r="AIS28" s="1095"/>
      <c r="AIT28" s="18"/>
      <c r="AIU28" s="745"/>
      <c r="AIV28" s="745"/>
      <c r="AIW28" s="1095"/>
      <c r="AIX28" s="18"/>
      <c r="AIY28" s="745"/>
      <c r="AIZ28" s="745"/>
      <c r="AJA28" s="1095"/>
      <c r="AJB28" s="18"/>
      <c r="AJC28" s="745"/>
      <c r="AJD28" s="745"/>
      <c r="AJE28" s="1095"/>
      <c r="AJF28" s="18"/>
      <c r="AJG28" s="745"/>
      <c r="AJH28" s="745"/>
      <c r="AJI28" s="1095"/>
      <c r="AJJ28" s="18"/>
      <c r="AJK28" s="745"/>
      <c r="AJL28" s="745"/>
      <c r="AJM28" s="1095"/>
      <c r="AJN28" s="18"/>
      <c r="AJO28" s="745"/>
      <c r="AJP28" s="745"/>
      <c r="AJQ28" s="1095"/>
      <c r="AJR28" s="18"/>
      <c r="AJS28" s="745"/>
      <c r="AJT28" s="745"/>
      <c r="AJU28" s="1095"/>
      <c r="AJV28" s="18"/>
      <c r="AJW28" s="745"/>
      <c r="AJX28" s="745"/>
      <c r="AJY28" s="1095"/>
      <c r="AJZ28" s="18"/>
      <c r="AKA28" s="745"/>
      <c r="AKB28" s="745"/>
      <c r="AKC28" s="1095"/>
      <c r="AKD28" s="18"/>
      <c r="AKE28" s="745"/>
      <c r="AKF28" s="745"/>
      <c r="AKG28" s="1095"/>
      <c r="AKH28" s="18"/>
      <c r="AKI28" s="745"/>
      <c r="AKJ28" s="745"/>
      <c r="AKK28" s="1095"/>
      <c r="AKL28" s="18"/>
      <c r="AKM28" s="745"/>
      <c r="AKN28" s="745"/>
      <c r="AKO28" s="1095"/>
      <c r="AKP28" s="18"/>
      <c r="AKQ28" s="745"/>
      <c r="AKR28" s="745"/>
      <c r="AKS28" s="1095"/>
      <c r="AKT28" s="18"/>
      <c r="AKU28" s="745"/>
      <c r="AKV28" s="745"/>
      <c r="AKW28" s="1095"/>
      <c r="AKX28" s="18"/>
      <c r="AKY28" s="745"/>
      <c r="AKZ28" s="745"/>
      <c r="ALA28" s="1095"/>
      <c r="ALB28" s="18"/>
      <c r="ALC28" s="745"/>
      <c r="ALD28" s="745"/>
      <c r="ALE28" s="1095"/>
      <c r="ALF28" s="18"/>
      <c r="ALG28" s="745"/>
      <c r="ALH28" s="745"/>
      <c r="ALI28" s="1095"/>
      <c r="ALJ28" s="18"/>
      <c r="ALK28" s="745"/>
      <c r="ALL28" s="745"/>
      <c r="ALM28" s="1095"/>
      <c r="ALN28" s="18"/>
      <c r="ALO28" s="745"/>
      <c r="ALP28" s="745"/>
      <c r="ALQ28" s="1095"/>
      <c r="ALR28" s="18"/>
      <c r="ALS28" s="745"/>
      <c r="ALT28" s="745"/>
      <c r="ALU28" s="1095"/>
      <c r="ALV28" s="18"/>
      <c r="ALW28" s="745"/>
      <c r="ALX28" s="745"/>
      <c r="ALY28" s="1095"/>
      <c r="ALZ28" s="18"/>
      <c r="AMA28" s="745"/>
      <c r="AMB28" s="745"/>
      <c r="AMC28" s="1095"/>
      <c r="AMD28" s="18"/>
      <c r="AME28" s="745"/>
      <c r="AMF28" s="745"/>
      <c r="AMG28" s="1095"/>
      <c r="AMH28" s="18"/>
      <c r="AMI28" s="745"/>
      <c r="AMJ28" s="745"/>
      <c r="AMK28" s="1095"/>
      <c r="AML28" s="18"/>
      <c r="AMM28" s="745"/>
      <c r="AMN28" s="745"/>
      <c r="AMO28" s="1095"/>
      <c r="AMP28" s="18"/>
      <c r="AMQ28" s="745"/>
      <c r="AMR28" s="745"/>
      <c r="AMS28" s="1095"/>
      <c r="AMT28" s="18"/>
      <c r="AMU28" s="745"/>
      <c r="AMV28" s="745"/>
      <c r="AMW28" s="1095"/>
      <c r="AMX28" s="18"/>
      <c r="AMY28" s="745"/>
      <c r="AMZ28" s="745"/>
      <c r="ANA28" s="1095"/>
      <c r="ANB28" s="18"/>
      <c r="ANC28" s="745"/>
      <c r="AND28" s="745"/>
      <c r="ANE28" s="1095"/>
      <c r="ANF28" s="18"/>
      <c r="ANG28" s="745"/>
      <c r="ANH28" s="745"/>
      <c r="ANI28" s="1095"/>
      <c r="ANJ28" s="18"/>
      <c r="ANK28" s="745"/>
      <c r="ANL28" s="745"/>
      <c r="ANM28" s="1095"/>
      <c r="ANN28" s="18"/>
      <c r="ANO28" s="745"/>
      <c r="ANP28" s="745"/>
      <c r="ANQ28" s="1095"/>
      <c r="ANR28" s="18"/>
      <c r="ANS28" s="745"/>
      <c r="ANT28" s="745"/>
      <c r="ANU28" s="1095"/>
      <c r="ANV28" s="18"/>
      <c r="ANW28" s="745"/>
      <c r="ANX28" s="745"/>
      <c r="ANY28" s="1095"/>
      <c r="ANZ28" s="18"/>
      <c r="AOA28" s="745"/>
      <c r="AOB28" s="745"/>
      <c r="AOC28" s="1095"/>
      <c r="AOD28" s="18"/>
      <c r="AOE28" s="745"/>
      <c r="AOF28" s="745"/>
      <c r="AOG28" s="1095"/>
      <c r="AOH28" s="18"/>
      <c r="AOI28" s="745"/>
      <c r="AOJ28" s="745"/>
      <c r="AOK28" s="1095"/>
      <c r="AOL28" s="18"/>
      <c r="AOM28" s="745"/>
      <c r="AON28" s="745"/>
      <c r="AOO28" s="1095"/>
      <c r="AOP28" s="18"/>
      <c r="AOQ28" s="745"/>
      <c r="AOR28" s="745"/>
      <c r="AOS28" s="1095"/>
      <c r="AOT28" s="18"/>
      <c r="AOU28" s="745"/>
      <c r="AOV28" s="745"/>
      <c r="AOW28" s="1095"/>
      <c r="AOX28" s="18"/>
      <c r="AOY28" s="745"/>
      <c r="AOZ28" s="745"/>
      <c r="APA28" s="1095"/>
      <c r="APB28" s="18"/>
      <c r="APC28" s="745"/>
      <c r="APD28" s="745"/>
      <c r="APE28" s="1095"/>
      <c r="APF28" s="18"/>
      <c r="APG28" s="745"/>
      <c r="APH28" s="745"/>
      <c r="API28" s="1095"/>
      <c r="APJ28" s="18"/>
      <c r="APK28" s="745"/>
      <c r="APL28" s="745"/>
      <c r="APM28" s="1095"/>
      <c r="APN28" s="18"/>
      <c r="APO28" s="745"/>
      <c r="APP28" s="745"/>
      <c r="APQ28" s="1095"/>
      <c r="APR28" s="18"/>
      <c r="APS28" s="745"/>
      <c r="APT28" s="745"/>
      <c r="APU28" s="1095"/>
      <c r="APV28" s="18"/>
      <c r="APW28" s="745"/>
      <c r="APX28" s="745"/>
      <c r="APY28" s="1095"/>
      <c r="APZ28" s="18"/>
      <c r="AQA28" s="745"/>
      <c r="AQB28" s="745"/>
      <c r="AQC28" s="1095"/>
      <c r="AQD28" s="18"/>
      <c r="AQE28" s="745"/>
      <c r="AQF28" s="745"/>
      <c r="AQG28" s="1095"/>
      <c r="AQH28" s="18"/>
      <c r="AQI28" s="745"/>
      <c r="AQJ28" s="745"/>
      <c r="AQK28" s="1095"/>
      <c r="AQL28" s="18"/>
      <c r="AQM28" s="745"/>
      <c r="AQN28" s="745"/>
      <c r="AQO28" s="1095"/>
      <c r="AQP28" s="18"/>
      <c r="AQQ28" s="745"/>
      <c r="AQR28" s="745"/>
      <c r="AQS28" s="1095"/>
      <c r="AQT28" s="18"/>
      <c r="AQU28" s="745"/>
      <c r="AQV28" s="745"/>
      <c r="AQW28" s="1095"/>
      <c r="AQX28" s="18"/>
      <c r="AQY28" s="745"/>
      <c r="AQZ28" s="745"/>
      <c r="ARA28" s="1095"/>
      <c r="ARB28" s="18"/>
      <c r="ARC28" s="745"/>
      <c r="ARD28" s="745"/>
      <c r="ARE28" s="1095"/>
      <c r="ARF28" s="18"/>
      <c r="ARG28" s="745"/>
      <c r="ARH28" s="745"/>
      <c r="ARI28" s="1095"/>
      <c r="ARJ28" s="18"/>
      <c r="ARK28" s="745"/>
      <c r="ARL28" s="745"/>
      <c r="ARM28" s="1095"/>
      <c r="ARN28" s="18"/>
      <c r="ARO28" s="745"/>
      <c r="ARP28" s="745"/>
      <c r="ARQ28" s="1095"/>
      <c r="ARR28" s="18"/>
      <c r="ARS28" s="745"/>
      <c r="ART28" s="745"/>
      <c r="ARU28" s="1095"/>
      <c r="ARV28" s="18"/>
      <c r="ARW28" s="745"/>
      <c r="ARX28" s="745"/>
      <c r="ARY28" s="1095"/>
      <c r="ARZ28" s="18"/>
      <c r="ASA28" s="745"/>
      <c r="ASB28" s="745"/>
      <c r="ASC28" s="1095"/>
      <c r="ASD28" s="18"/>
      <c r="ASE28" s="745"/>
      <c r="ASF28" s="745"/>
      <c r="ASG28" s="1095"/>
      <c r="ASH28" s="18"/>
      <c r="ASI28" s="745"/>
      <c r="ASJ28" s="745"/>
      <c r="ASK28" s="1095"/>
      <c r="ASL28" s="18"/>
      <c r="ASM28" s="745"/>
      <c r="ASN28" s="745"/>
      <c r="ASO28" s="1095"/>
      <c r="ASP28" s="18"/>
      <c r="ASQ28" s="745"/>
      <c r="ASR28" s="745"/>
      <c r="ASS28" s="1095"/>
      <c r="AST28" s="18"/>
      <c r="ASU28" s="745"/>
      <c r="ASV28" s="745"/>
      <c r="ASW28" s="1095"/>
      <c r="ASX28" s="18"/>
      <c r="ASY28" s="745"/>
      <c r="ASZ28" s="745"/>
      <c r="ATA28" s="1095"/>
      <c r="ATB28" s="18"/>
      <c r="ATC28" s="745"/>
      <c r="ATD28" s="745"/>
      <c r="ATE28" s="1095"/>
      <c r="ATF28" s="18"/>
      <c r="ATG28" s="745"/>
      <c r="ATH28" s="745"/>
      <c r="ATI28" s="1095"/>
      <c r="ATJ28" s="18"/>
      <c r="ATK28" s="745"/>
      <c r="ATL28" s="745"/>
      <c r="ATM28" s="1095"/>
      <c r="ATN28" s="18"/>
      <c r="ATO28" s="745"/>
      <c r="ATP28" s="745"/>
      <c r="ATQ28" s="1095"/>
      <c r="ATR28" s="18"/>
      <c r="ATS28" s="745"/>
      <c r="ATT28" s="745"/>
      <c r="ATU28" s="1095"/>
      <c r="ATV28" s="18"/>
      <c r="ATW28" s="745"/>
      <c r="ATX28" s="745"/>
      <c r="ATY28" s="1095"/>
      <c r="ATZ28" s="18"/>
      <c r="AUA28" s="745"/>
      <c r="AUB28" s="745"/>
      <c r="AUC28" s="1095"/>
      <c r="AUD28" s="18"/>
      <c r="AUE28" s="745"/>
      <c r="AUF28" s="745"/>
      <c r="AUG28" s="1095"/>
      <c r="AUH28" s="18"/>
      <c r="AUI28" s="745"/>
      <c r="AUJ28" s="745"/>
      <c r="AUK28" s="1095"/>
      <c r="AUL28" s="18"/>
      <c r="AUM28" s="745"/>
      <c r="AUN28" s="745"/>
      <c r="AUO28" s="1095"/>
      <c r="AUP28" s="18"/>
      <c r="AUQ28" s="745"/>
      <c r="AUR28" s="745"/>
      <c r="AUS28" s="1095"/>
      <c r="AUT28" s="18"/>
      <c r="AUU28" s="745"/>
      <c r="AUV28" s="745"/>
      <c r="AUW28" s="1095"/>
      <c r="AUX28" s="18"/>
      <c r="AUY28" s="745"/>
      <c r="AUZ28" s="745"/>
      <c r="AVA28" s="1095"/>
      <c r="AVB28" s="18"/>
      <c r="AVC28" s="745"/>
      <c r="AVD28" s="745"/>
      <c r="AVE28" s="1095"/>
      <c r="AVF28" s="18"/>
      <c r="AVG28" s="745"/>
      <c r="AVH28" s="745"/>
      <c r="AVI28" s="1095"/>
      <c r="AVJ28" s="18"/>
      <c r="AVK28" s="745"/>
      <c r="AVL28" s="745"/>
      <c r="AVM28" s="1095"/>
      <c r="AVN28" s="18"/>
      <c r="AVO28" s="745"/>
      <c r="AVP28" s="745"/>
      <c r="AVQ28" s="1095"/>
      <c r="AVR28" s="18"/>
      <c r="AVS28" s="745"/>
      <c r="AVT28" s="745"/>
      <c r="AVU28" s="1095"/>
      <c r="AVV28" s="18"/>
      <c r="AVW28" s="745"/>
      <c r="AVX28" s="745"/>
      <c r="AVY28" s="1095"/>
      <c r="AVZ28" s="18"/>
      <c r="AWA28" s="745"/>
      <c r="AWB28" s="745"/>
      <c r="AWC28" s="1095"/>
      <c r="AWD28" s="18"/>
      <c r="AWE28" s="745"/>
      <c r="AWF28" s="745"/>
      <c r="AWG28" s="1095"/>
      <c r="AWH28" s="18"/>
      <c r="AWI28" s="745"/>
      <c r="AWJ28" s="745"/>
      <c r="AWK28" s="1095"/>
      <c r="AWL28" s="18"/>
      <c r="AWM28" s="745"/>
      <c r="AWN28" s="745"/>
      <c r="AWO28" s="1095"/>
      <c r="AWP28" s="18"/>
      <c r="AWQ28" s="745"/>
      <c r="AWR28" s="745"/>
      <c r="AWS28" s="1095"/>
      <c r="AWT28" s="18"/>
      <c r="AWU28" s="745"/>
      <c r="AWV28" s="745"/>
      <c r="AWW28" s="1095"/>
      <c r="AWX28" s="18"/>
      <c r="AWY28" s="745"/>
      <c r="AWZ28" s="745"/>
      <c r="AXA28" s="1095"/>
      <c r="AXB28" s="18"/>
      <c r="AXC28" s="745"/>
      <c r="AXD28" s="745"/>
      <c r="AXE28" s="1095"/>
      <c r="AXF28" s="18"/>
      <c r="AXG28" s="745"/>
      <c r="AXH28" s="745"/>
      <c r="AXI28" s="1095"/>
      <c r="AXJ28" s="18"/>
      <c r="AXK28" s="745"/>
      <c r="AXL28" s="745"/>
      <c r="AXM28" s="1095"/>
      <c r="AXN28" s="18"/>
      <c r="AXO28" s="745"/>
      <c r="AXP28" s="745"/>
      <c r="AXQ28" s="1095"/>
      <c r="AXR28" s="18"/>
      <c r="AXS28" s="745"/>
      <c r="AXT28" s="745"/>
      <c r="AXU28" s="1095"/>
      <c r="AXV28" s="18"/>
      <c r="AXW28" s="745"/>
      <c r="AXX28" s="745"/>
      <c r="AXY28" s="1095"/>
      <c r="AXZ28" s="18"/>
      <c r="AYA28" s="745"/>
      <c r="AYB28" s="745"/>
      <c r="AYC28" s="1095"/>
      <c r="AYD28" s="18"/>
      <c r="AYE28" s="745"/>
      <c r="AYF28" s="745"/>
      <c r="AYG28" s="1095"/>
      <c r="AYH28" s="18"/>
      <c r="AYI28" s="745"/>
      <c r="AYJ28" s="745"/>
      <c r="AYK28" s="1095"/>
      <c r="AYL28" s="18"/>
      <c r="AYM28" s="745"/>
      <c r="AYN28" s="745"/>
      <c r="AYO28" s="1095"/>
      <c r="AYP28" s="18"/>
      <c r="AYQ28" s="745"/>
      <c r="AYR28" s="745"/>
      <c r="AYS28" s="1095"/>
      <c r="AYT28" s="18"/>
      <c r="AYU28" s="745"/>
      <c r="AYV28" s="745"/>
      <c r="AYW28" s="1095"/>
      <c r="AYX28" s="18"/>
      <c r="AYY28" s="745"/>
      <c r="AYZ28" s="745"/>
      <c r="AZA28" s="1095"/>
      <c r="AZB28" s="18"/>
      <c r="AZC28" s="745"/>
      <c r="AZD28" s="745"/>
      <c r="AZE28" s="1095"/>
      <c r="AZF28" s="18"/>
      <c r="AZG28" s="745"/>
      <c r="AZH28" s="745"/>
      <c r="AZI28" s="1095"/>
      <c r="AZJ28" s="18"/>
      <c r="AZK28" s="745"/>
      <c r="AZL28" s="745"/>
      <c r="AZM28" s="1095"/>
      <c r="AZN28" s="18"/>
      <c r="AZO28" s="745"/>
      <c r="AZP28" s="745"/>
      <c r="AZQ28" s="1095"/>
      <c r="AZR28" s="18"/>
      <c r="AZS28" s="745"/>
      <c r="AZT28" s="745"/>
      <c r="AZU28" s="1095"/>
      <c r="AZV28" s="18"/>
      <c r="AZW28" s="745"/>
      <c r="AZX28" s="745"/>
      <c r="AZY28" s="1095"/>
      <c r="AZZ28" s="18"/>
      <c r="BAA28" s="745"/>
      <c r="BAB28" s="745"/>
      <c r="BAC28" s="1095"/>
      <c r="BAD28" s="18"/>
      <c r="BAE28" s="745"/>
      <c r="BAF28" s="745"/>
      <c r="BAG28" s="1095"/>
      <c r="BAH28" s="18"/>
      <c r="BAI28" s="745"/>
      <c r="BAJ28" s="745"/>
      <c r="BAK28" s="1095"/>
      <c r="BAL28" s="18"/>
      <c r="BAM28" s="745"/>
      <c r="BAN28" s="745"/>
      <c r="BAO28" s="1095"/>
      <c r="BAP28" s="18"/>
      <c r="BAQ28" s="745"/>
      <c r="BAR28" s="745"/>
      <c r="BAS28" s="1095"/>
      <c r="BAT28" s="18"/>
      <c r="BAU28" s="745"/>
      <c r="BAV28" s="745"/>
      <c r="BAW28" s="1095"/>
      <c r="BAX28" s="18"/>
      <c r="BAY28" s="745"/>
      <c r="BAZ28" s="745"/>
      <c r="BBA28" s="1095"/>
      <c r="BBB28" s="18"/>
      <c r="BBC28" s="745"/>
      <c r="BBD28" s="745"/>
      <c r="BBE28" s="1095"/>
      <c r="BBF28" s="18"/>
      <c r="BBG28" s="745"/>
      <c r="BBH28" s="745"/>
      <c r="BBI28" s="1095"/>
      <c r="BBJ28" s="18"/>
      <c r="BBK28" s="745"/>
      <c r="BBL28" s="745"/>
      <c r="BBM28" s="1095"/>
      <c r="BBN28" s="18"/>
      <c r="BBO28" s="745"/>
      <c r="BBP28" s="745"/>
      <c r="BBQ28" s="1095"/>
      <c r="BBR28" s="18"/>
      <c r="BBS28" s="745"/>
      <c r="BBT28" s="745"/>
      <c r="BBU28" s="1095"/>
      <c r="BBV28" s="18"/>
      <c r="BBW28" s="745"/>
      <c r="BBX28" s="745"/>
      <c r="BBY28" s="1095"/>
      <c r="BBZ28" s="18"/>
      <c r="BCA28" s="745"/>
      <c r="BCB28" s="745"/>
      <c r="BCC28" s="1095"/>
      <c r="BCD28" s="18"/>
      <c r="BCE28" s="745"/>
      <c r="BCF28" s="745"/>
      <c r="BCG28" s="1095"/>
      <c r="BCH28" s="18"/>
      <c r="BCI28" s="745"/>
      <c r="BCJ28" s="745"/>
      <c r="BCK28" s="1095"/>
      <c r="BCL28" s="18"/>
      <c r="BCM28" s="745"/>
      <c r="BCN28" s="745"/>
      <c r="BCO28" s="1095"/>
      <c r="BCP28" s="18"/>
      <c r="BCQ28" s="745"/>
      <c r="BCR28" s="745"/>
      <c r="BCS28" s="1095"/>
      <c r="BCT28" s="18"/>
      <c r="BCU28" s="745"/>
      <c r="BCV28" s="745"/>
      <c r="BCW28" s="1095"/>
      <c r="BCX28" s="18"/>
      <c r="BCY28" s="745"/>
      <c r="BCZ28" s="745"/>
      <c r="BDA28" s="1095"/>
      <c r="BDB28" s="18"/>
      <c r="BDC28" s="745"/>
      <c r="BDD28" s="745"/>
      <c r="BDE28" s="1095"/>
      <c r="BDF28" s="18"/>
      <c r="BDG28" s="745"/>
      <c r="BDH28" s="745"/>
      <c r="BDI28" s="1095"/>
      <c r="BDJ28" s="18"/>
      <c r="BDK28" s="745"/>
      <c r="BDL28" s="745"/>
      <c r="BDM28" s="1095"/>
      <c r="BDN28" s="18"/>
      <c r="BDO28" s="745"/>
      <c r="BDP28" s="745"/>
      <c r="BDQ28" s="1095"/>
      <c r="BDR28" s="18"/>
      <c r="BDS28" s="745"/>
      <c r="BDT28" s="745"/>
      <c r="BDU28" s="1095"/>
      <c r="BDV28" s="18"/>
      <c r="BDW28" s="745"/>
      <c r="BDX28" s="745"/>
      <c r="BDY28" s="1095"/>
      <c r="BDZ28" s="18"/>
      <c r="BEA28" s="745"/>
      <c r="BEB28" s="745"/>
      <c r="BEC28" s="1095"/>
      <c r="BED28" s="18"/>
      <c r="BEE28" s="745"/>
      <c r="BEF28" s="745"/>
      <c r="BEG28" s="1095"/>
      <c r="BEH28" s="18"/>
      <c r="BEI28" s="745"/>
      <c r="BEJ28" s="745"/>
      <c r="BEK28" s="1095"/>
      <c r="BEL28" s="18"/>
      <c r="BEM28" s="745"/>
      <c r="BEN28" s="745"/>
      <c r="BEO28" s="1095"/>
      <c r="BEP28" s="18"/>
      <c r="BEQ28" s="745"/>
      <c r="BER28" s="745"/>
      <c r="BES28" s="1095"/>
      <c r="BET28" s="18"/>
      <c r="BEU28" s="745"/>
      <c r="BEV28" s="745"/>
      <c r="BEW28" s="1095"/>
      <c r="BEX28" s="18"/>
      <c r="BEY28" s="745"/>
      <c r="BEZ28" s="745"/>
      <c r="BFA28" s="1095"/>
      <c r="BFB28" s="18"/>
      <c r="BFC28" s="745"/>
      <c r="BFD28" s="745"/>
      <c r="BFE28" s="1095"/>
      <c r="BFF28" s="18"/>
      <c r="BFG28" s="745"/>
      <c r="BFH28" s="745"/>
      <c r="BFI28" s="1095"/>
      <c r="BFJ28" s="18"/>
      <c r="BFK28" s="745"/>
      <c r="BFL28" s="745"/>
      <c r="BFM28" s="1095"/>
      <c r="BFN28" s="18"/>
      <c r="BFO28" s="745"/>
      <c r="BFP28" s="745"/>
      <c r="BFQ28" s="1095"/>
      <c r="BFR28" s="18"/>
      <c r="BFS28" s="745"/>
      <c r="BFT28" s="745"/>
      <c r="BFU28" s="1095"/>
      <c r="BFV28" s="18"/>
      <c r="BFW28" s="745"/>
      <c r="BFX28" s="745"/>
      <c r="BFY28" s="1095"/>
      <c r="BFZ28" s="18"/>
      <c r="BGA28" s="745"/>
      <c r="BGB28" s="745"/>
      <c r="BGC28" s="1095"/>
      <c r="BGD28" s="18"/>
      <c r="BGE28" s="745"/>
      <c r="BGF28" s="745"/>
      <c r="BGG28" s="1095"/>
      <c r="BGH28" s="18"/>
      <c r="BGI28" s="745"/>
      <c r="BGJ28" s="745"/>
      <c r="BGK28" s="1095"/>
      <c r="BGL28" s="18"/>
      <c r="BGM28" s="745"/>
      <c r="BGN28" s="745"/>
      <c r="BGO28" s="1095"/>
      <c r="BGP28" s="18"/>
      <c r="BGQ28" s="745"/>
      <c r="BGR28" s="745"/>
      <c r="BGS28" s="1095"/>
      <c r="BGT28" s="18"/>
      <c r="BGU28" s="745"/>
      <c r="BGV28" s="745"/>
      <c r="BGW28" s="1095"/>
      <c r="BGX28" s="18"/>
      <c r="BGY28" s="745"/>
      <c r="BGZ28" s="745"/>
      <c r="BHA28" s="1095"/>
      <c r="BHB28" s="18"/>
      <c r="BHC28" s="745"/>
      <c r="BHD28" s="745"/>
      <c r="BHE28" s="1095"/>
      <c r="BHF28" s="18"/>
      <c r="BHG28" s="745"/>
      <c r="BHH28" s="745"/>
      <c r="BHI28" s="1095"/>
      <c r="BHJ28" s="18"/>
      <c r="BHK28" s="745"/>
      <c r="BHL28" s="745"/>
      <c r="BHM28" s="1095"/>
      <c r="BHN28" s="18"/>
      <c r="BHO28" s="745"/>
      <c r="BHP28" s="745"/>
      <c r="BHQ28" s="1095"/>
      <c r="BHR28" s="18"/>
      <c r="BHS28" s="745"/>
      <c r="BHT28" s="745"/>
      <c r="BHU28" s="1095"/>
      <c r="BHV28" s="18"/>
      <c r="BHW28" s="745"/>
      <c r="BHX28" s="745"/>
      <c r="BHY28" s="1095"/>
      <c r="BHZ28" s="18"/>
      <c r="BIA28" s="745"/>
      <c r="BIB28" s="745"/>
      <c r="BIC28" s="1095"/>
      <c r="BID28" s="18"/>
      <c r="BIE28" s="745"/>
      <c r="BIF28" s="745"/>
      <c r="BIG28" s="1095"/>
      <c r="BIH28" s="18"/>
      <c r="BII28" s="745"/>
      <c r="BIJ28" s="745"/>
      <c r="BIK28" s="1095"/>
      <c r="BIL28" s="18"/>
      <c r="BIM28" s="745"/>
      <c r="BIN28" s="745"/>
      <c r="BIO28" s="1095"/>
      <c r="BIP28" s="18"/>
      <c r="BIQ28" s="745"/>
      <c r="BIR28" s="745"/>
      <c r="BIS28" s="1095"/>
      <c r="BIT28" s="18"/>
      <c r="BIU28" s="745"/>
      <c r="BIV28" s="745"/>
      <c r="BIW28" s="1095"/>
      <c r="BIX28" s="18"/>
      <c r="BIY28" s="745"/>
      <c r="BIZ28" s="745"/>
      <c r="BJA28" s="1095"/>
      <c r="BJB28" s="18"/>
      <c r="BJC28" s="745"/>
      <c r="BJD28" s="745"/>
      <c r="BJE28" s="1095"/>
      <c r="BJF28" s="18"/>
      <c r="BJG28" s="745"/>
      <c r="BJH28" s="745"/>
      <c r="BJI28" s="1095"/>
      <c r="BJJ28" s="18"/>
      <c r="BJK28" s="745"/>
      <c r="BJL28" s="745"/>
      <c r="BJM28" s="1095"/>
      <c r="BJN28" s="18"/>
      <c r="BJO28" s="745"/>
      <c r="BJP28" s="745"/>
      <c r="BJQ28" s="1095"/>
      <c r="BJR28" s="18"/>
      <c r="BJS28" s="745"/>
      <c r="BJT28" s="745"/>
      <c r="BJU28" s="1095"/>
      <c r="BJV28" s="18"/>
      <c r="BJW28" s="745"/>
      <c r="BJX28" s="745"/>
      <c r="BJY28" s="1095"/>
      <c r="BJZ28" s="18"/>
      <c r="BKA28" s="745"/>
      <c r="BKB28" s="745"/>
      <c r="BKC28" s="1095"/>
      <c r="BKD28" s="18"/>
      <c r="BKE28" s="745"/>
      <c r="BKF28" s="745"/>
      <c r="BKG28" s="1095"/>
      <c r="BKH28" s="18"/>
      <c r="BKI28" s="745"/>
      <c r="BKJ28" s="745"/>
      <c r="BKK28" s="1095"/>
      <c r="BKL28" s="18"/>
      <c r="BKM28" s="745"/>
      <c r="BKN28" s="745"/>
      <c r="BKO28" s="1095"/>
      <c r="BKP28" s="18"/>
      <c r="BKQ28" s="745"/>
      <c r="BKR28" s="745"/>
      <c r="BKS28" s="1095"/>
      <c r="BKT28" s="18"/>
      <c r="BKU28" s="745"/>
      <c r="BKV28" s="745"/>
      <c r="BKW28" s="1095"/>
      <c r="BKX28" s="18"/>
      <c r="BKY28" s="745"/>
      <c r="BKZ28" s="745"/>
      <c r="BLA28" s="1095"/>
      <c r="BLB28" s="18"/>
      <c r="BLC28" s="745"/>
      <c r="BLD28" s="745"/>
      <c r="BLE28" s="1095"/>
      <c r="BLF28" s="18"/>
      <c r="BLG28" s="745"/>
      <c r="BLH28" s="745"/>
      <c r="BLI28" s="1095"/>
      <c r="BLJ28" s="18"/>
      <c r="BLK28" s="745"/>
      <c r="BLL28" s="745"/>
      <c r="BLM28" s="1095"/>
      <c r="BLN28" s="18"/>
      <c r="BLO28" s="745"/>
      <c r="BLP28" s="745"/>
      <c r="BLQ28" s="1095"/>
      <c r="BLR28" s="18"/>
      <c r="BLS28" s="745"/>
      <c r="BLT28" s="745"/>
      <c r="BLU28" s="1095"/>
      <c r="BLV28" s="18"/>
      <c r="BLW28" s="745"/>
      <c r="BLX28" s="745"/>
      <c r="BLY28" s="1095"/>
      <c r="BLZ28" s="18"/>
      <c r="BMA28" s="745"/>
      <c r="BMB28" s="745"/>
      <c r="BMC28" s="1095"/>
      <c r="BMD28" s="18"/>
      <c r="BME28" s="745"/>
      <c r="BMF28" s="745"/>
      <c r="BMG28" s="1095"/>
      <c r="BMH28" s="18"/>
      <c r="BMI28" s="745"/>
      <c r="BMJ28" s="745"/>
      <c r="BMK28" s="1095"/>
      <c r="BML28" s="18"/>
      <c r="BMM28" s="745"/>
      <c r="BMN28" s="745"/>
      <c r="BMO28" s="1095"/>
      <c r="BMP28" s="18"/>
      <c r="BMQ28" s="745"/>
      <c r="BMR28" s="745"/>
      <c r="BMS28" s="1095"/>
      <c r="BMT28" s="18"/>
      <c r="BMU28" s="745"/>
      <c r="BMV28" s="745"/>
      <c r="BMW28" s="1095"/>
      <c r="BMX28" s="18"/>
      <c r="BMY28" s="745"/>
      <c r="BMZ28" s="745"/>
      <c r="BNA28" s="1095"/>
      <c r="BNB28" s="18"/>
      <c r="BNC28" s="745"/>
      <c r="BND28" s="745"/>
      <c r="BNE28" s="1095"/>
      <c r="BNF28" s="18"/>
      <c r="BNG28" s="745"/>
      <c r="BNH28" s="745"/>
      <c r="BNI28" s="1095"/>
      <c r="BNJ28" s="18"/>
      <c r="BNK28" s="745"/>
      <c r="BNL28" s="745"/>
      <c r="BNM28" s="1095"/>
      <c r="BNN28" s="18"/>
      <c r="BNO28" s="745"/>
      <c r="BNP28" s="745"/>
      <c r="BNQ28" s="1095"/>
      <c r="BNR28" s="18"/>
      <c r="BNS28" s="745"/>
      <c r="BNT28" s="745"/>
      <c r="BNU28" s="1095"/>
      <c r="BNV28" s="18"/>
      <c r="BNW28" s="745"/>
      <c r="BNX28" s="745"/>
      <c r="BNY28" s="1095"/>
      <c r="BNZ28" s="18"/>
      <c r="BOA28" s="745"/>
      <c r="BOB28" s="745"/>
      <c r="BOC28" s="1095"/>
      <c r="BOD28" s="18"/>
      <c r="BOE28" s="745"/>
      <c r="BOF28" s="745"/>
      <c r="BOG28" s="1095"/>
      <c r="BOH28" s="18"/>
      <c r="BOI28" s="745"/>
      <c r="BOJ28" s="745"/>
      <c r="BOK28" s="1095"/>
      <c r="BOL28" s="18"/>
      <c r="BOM28" s="745"/>
      <c r="BON28" s="745"/>
      <c r="BOO28" s="1095"/>
      <c r="BOP28" s="18"/>
      <c r="BOQ28" s="745"/>
      <c r="BOR28" s="745"/>
      <c r="BOS28" s="1095"/>
      <c r="BOT28" s="18"/>
      <c r="BOU28" s="745"/>
      <c r="BOV28" s="745"/>
      <c r="BOW28" s="1095"/>
      <c r="BOX28" s="18"/>
      <c r="BOY28" s="745"/>
      <c r="BOZ28" s="745"/>
      <c r="BPA28" s="1095"/>
      <c r="BPB28" s="18"/>
      <c r="BPC28" s="745"/>
      <c r="BPD28" s="745"/>
      <c r="BPE28" s="1095"/>
      <c r="BPF28" s="18"/>
      <c r="BPG28" s="745"/>
      <c r="BPH28" s="745"/>
      <c r="BPI28" s="1095"/>
      <c r="BPJ28" s="18"/>
      <c r="BPK28" s="745"/>
      <c r="BPL28" s="745"/>
      <c r="BPM28" s="1095"/>
      <c r="BPN28" s="18"/>
      <c r="BPO28" s="745"/>
      <c r="BPP28" s="745"/>
      <c r="BPQ28" s="1095"/>
      <c r="BPR28" s="18"/>
      <c r="BPS28" s="745"/>
      <c r="BPT28" s="745"/>
      <c r="BPU28" s="1095"/>
      <c r="BPV28" s="18"/>
      <c r="BPW28" s="745"/>
      <c r="BPX28" s="745"/>
      <c r="BPY28" s="1095"/>
      <c r="BPZ28" s="18"/>
      <c r="BQA28" s="745"/>
      <c r="BQB28" s="745"/>
      <c r="BQC28" s="1095"/>
      <c r="BQD28" s="18"/>
      <c r="BQE28" s="745"/>
      <c r="BQF28" s="745"/>
      <c r="BQG28" s="1095"/>
      <c r="BQH28" s="18"/>
      <c r="BQI28" s="745"/>
      <c r="BQJ28" s="745"/>
      <c r="BQK28" s="1095"/>
      <c r="BQL28" s="18"/>
      <c r="BQM28" s="745"/>
      <c r="BQN28" s="745"/>
      <c r="BQO28" s="1095"/>
      <c r="BQP28" s="18"/>
      <c r="BQQ28" s="745"/>
      <c r="BQR28" s="745"/>
      <c r="BQS28" s="1095"/>
      <c r="BQT28" s="18"/>
      <c r="BQU28" s="745"/>
      <c r="BQV28" s="745"/>
      <c r="BQW28" s="1095"/>
      <c r="BQX28" s="18"/>
      <c r="BQY28" s="745"/>
      <c r="BQZ28" s="745"/>
      <c r="BRA28" s="1095"/>
      <c r="BRB28" s="18"/>
      <c r="BRC28" s="745"/>
      <c r="BRD28" s="745"/>
      <c r="BRE28" s="1095"/>
      <c r="BRF28" s="18"/>
      <c r="BRG28" s="745"/>
      <c r="BRH28" s="745"/>
      <c r="BRI28" s="1095"/>
      <c r="BRJ28" s="18"/>
      <c r="BRK28" s="745"/>
      <c r="BRL28" s="745"/>
      <c r="BRM28" s="1095"/>
      <c r="BRN28" s="18"/>
      <c r="BRO28" s="745"/>
      <c r="BRP28" s="745"/>
      <c r="BRQ28" s="1095"/>
      <c r="BRR28" s="18"/>
      <c r="BRS28" s="745"/>
      <c r="BRT28" s="745"/>
      <c r="BRU28" s="1095"/>
      <c r="BRV28" s="18"/>
      <c r="BRW28" s="745"/>
      <c r="BRX28" s="745"/>
      <c r="BRY28" s="1095"/>
      <c r="BRZ28" s="18"/>
      <c r="BSA28" s="745"/>
      <c r="BSB28" s="745"/>
      <c r="BSC28" s="1095"/>
      <c r="BSD28" s="18"/>
      <c r="BSE28" s="745"/>
      <c r="BSF28" s="745"/>
      <c r="BSG28" s="1095"/>
      <c r="BSH28" s="18"/>
      <c r="BSI28" s="745"/>
      <c r="BSJ28" s="745"/>
      <c r="BSK28" s="1095"/>
      <c r="BSL28" s="18"/>
      <c r="BSM28" s="745"/>
      <c r="BSN28" s="745"/>
      <c r="BSO28" s="1095"/>
      <c r="BSP28" s="18"/>
      <c r="BSQ28" s="745"/>
      <c r="BSR28" s="745"/>
      <c r="BSS28" s="1095"/>
      <c r="BST28" s="18"/>
      <c r="BSU28" s="745"/>
      <c r="BSV28" s="745"/>
      <c r="BSW28" s="1095"/>
      <c r="BSX28" s="18"/>
      <c r="BSY28" s="745"/>
      <c r="BSZ28" s="745"/>
      <c r="BTA28" s="1095"/>
      <c r="BTB28" s="18"/>
      <c r="BTC28" s="745"/>
      <c r="BTD28" s="745"/>
      <c r="BTE28" s="1095"/>
      <c r="BTF28" s="18"/>
      <c r="BTG28" s="745"/>
      <c r="BTH28" s="745"/>
      <c r="BTI28" s="1095"/>
      <c r="BTJ28" s="18"/>
      <c r="BTK28" s="745"/>
      <c r="BTL28" s="745"/>
      <c r="BTM28" s="1095"/>
      <c r="BTN28" s="18"/>
      <c r="BTO28" s="745"/>
      <c r="BTP28" s="745"/>
      <c r="BTQ28" s="1095"/>
      <c r="BTR28" s="18"/>
      <c r="BTS28" s="745"/>
      <c r="BTT28" s="745"/>
      <c r="BTU28" s="1095"/>
      <c r="BTV28" s="18"/>
      <c r="BTW28" s="745"/>
      <c r="BTX28" s="745"/>
      <c r="BTY28" s="1095"/>
      <c r="BTZ28" s="18"/>
      <c r="BUA28" s="745"/>
      <c r="BUB28" s="745"/>
      <c r="BUC28" s="1095"/>
      <c r="BUD28" s="18"/>
      <c r="BUE28" s="745"/>
      <c r="BUF28" s="745"/>
      <c r="BUG28" s="1095"/>
      <c r="BUH28" s="18"/>
      <c r="BUI28" s="745"/>
      <c r="BUJ28" s="745"/>
      <c r="BUK28" s="1095"/>
      <c r="BUL28" s="18"/>
      <c r="BUM28" s="745"/>
      <c r="BUN28" s="745"/>
      <c r="BUO28" s="1095"/>
      <c r="BUP28" s="18"/>
      <c r="BUQ28" s="745"/>
      <c r="BUR28" s="745"/>
      <c r="BUS28" s="1095"/>
      <c r="BUT28" s="18"/>
      <c r="BUU28" s="745"/>
      <c r="BUV28" s="745"/>
      <c r="BUW28" s="1095"/>
      <c r="BUX28" s="18"/>
      <c r="BUY28" s="745"/>
      <c r="BUZ28" s="745"/>
      <c r="BVA28" s="1095"/>
      <c r="BVB28" s="18"/>
      <c r="BVC28" s="745"/>
      <c r="BVD28" s="745"/>
      <c r="BVE28" s="1095"/>
      <c r="BVF28" s="18"/>
      <c r="BVG28" s="745"/>
      <c r="BVH28" s="745"/>
      <c r="BVI28" s="1095"/>
      <c r="BVJ28" s="18"/>
      <c r="BVK28" s="745"/>
      <c r="BVL28" s="745"/>
      <c r="BVM28" s="1095"/>
      <c r="BVN28" s="18"/>
      <c r="BVO28" s="745"/>
      <c r="BVP28" s="745"/>
      <c r="BVQ28" s="1095"/>
      <c r="BVR28" s="18"/>
      <c r="BVS28" s="745"/>
      <c r="BVT28" s="745"/>
      <c r="BVU28" s="1095"/>
      <c r="BVV28" s="18"/>
      <c r="BVW28" s="745"/>
      <c r="BVX28" s="745"/>
      <c r="BVY28" s="1095"/>
      <c r="BVZ28" s="18"/>
      <c r="BWA28" s="745"/>
      <c r="BWB28" s="745"/>
      <c r="BWC28" s="1095"/>
      <c r="BWD28" s="18"/>
      <c r="BWE28" s="745"/>
      <c r="BWF28" s="745"/>
      <c r="BWG28" s="1095"/>
      <c r="BWH28" s="18"/>
      <c r="BWI28" s="745"/>
      <c r="BWJ28" s="745"/>
      <c r="BWK28" s="1095"/>
      <c r="BWL28" s="18"/>
      <c r="BWM28" s="745"/>
      <c r="BWN28" s="745"/>
      <c r="BWO28" s="1095"/>
      <c r="BWP28" s="18"/>
      <c r="BWQ28" s="745"/>
      <c r="BWR28" s="745"/>
      <c r="BWS28" s="1095"/>
      <c r="BWT28" s="18"/>
      <c r="BWU28" s="745"/>
      <c r="BWV28" s="745"/>
      <c r="BWW28" s="1095"/>
      <c r="BWX28" s="18"/>
      <c r="BWY28" s="745"/>
      <c r="BWZ28" s="745"/>
      <c r="BXA28" s="1095"/>
      <c r="BXB28" s="18"/>
      <c r="BXC28" s="745"/>
      <c r="BXD28" s="745"/>
      <c r="BXE28" s="1095"/>
      <c r="BXF28" s="18"/>
      <c r="BXG28" s="745"/>
      <c r="BXH28" s="745"/>
      <c r="BXI28" s="1095"/>
      <c r="BXJ28" s="18"/>
      <c r="BXK28" s="745"/>
      <c r="BXL28" s="745"/>
      <c r="BXM28" s="1095"/>
      <c r="BXN28" s="18"/>
      <c r="BXO28" s="745"/>
      <c r="BXP28" s="745"/>
      <c r="BXQ28" s="1095"/>
      <c r="BXR28" s="18"/>
      <c r="BXS28" s="745"/>
      <c r="BXT28" s="745"/>
      <c r="BXU28" s="1095"/>
      <c r="BXV28" s="18"/>
      <c r="BXW28" s="745"/>
      <c r="BXX28" s="745"/>
      <c r="BXY28" s="1095"/>
      <c r="BXZ28" s="18"/>
      <c r="BYA28" s="745"/>
      <c r="BYB28" s="745"/>
      <c r="BYC28" s="1095"/>
      <c r="BYD28" s="18"/>
      <c r="BYE28" s="745"/>
      <c r="BYF28" s="745"/>
      <c r="BYG28" s="1095"/>
      <c r="BYH28" s="18"/>
      <c r="BYI28" s="745"/>
      <c r="BYJ28" s="745"/>
      <c r="BYK28" s="1095"/>
      <c r="BYL28" s="18"/>
      <c r="BYM28" s="745"/>
      <c r="BYN28" s="745"/>
      <c r="BYO28" s="1095"/>
      <c r="BYP28" s="18"/>
      <c r="BYQ28" s="745"/>
      <c r="BYR28" s="745"/>
      <c r="BYS28" s="1095"/>
      <c r="BYT28" s="18"/>
      <c r="BYU28" s="745"/>
      <c r="BYV28" s="745"/>
      <c r="BYW28" s="1095"/>
      <c r="BYX28" s="18"/>
      <c r="BYY28" s="745"/>
      <c r="BYZ28" s="745"/>
      <c r="BZA28" s="1095"/>
      <c r="BZB28" s="18"/>
      <c r="BZC28" s="745"/>
      <c r="BZD28" s="745"/>
      <c r="BZE28" s="1095"/>
      <c r="BZF28" s="18"/>
      <c r="BZG28" s="745"/>
      <c r="BZH28" s="745"/>
      <c r="BZI28" s="1095"/>
      <c r="BZJ28" s="18"/>
      <c r="BZK28" s="745"/>
      <c r="BZL28" s="745"/>
      <c r="BZM28" s="1095"/>
      <c r="BZN28" s="18"/>
      <c r="BZO28" s="745"/>
      <c r="BZP28" s="745"/>
      <c r="BZQ28" s="1095"/>
      <c r="BZR28" s="18"/>
      <c r="BZS28" s="745"/>
      <c r="BZT28" s="745"/>
      <c r="BZU28" s="1095"/>
      <c r="BZV28" s="18"/>
      <c r="BZW28" s="745"/>
      <c r="BZX28" s="745"/>
      <c r="BZY28" s="1095"/>
      <c r="BZZ28" s="18"/>
      <c r="CAA28" s="745"/>
      <c r="CAB28" s="745"/>
      <c r="CAC28" s="1095"/>
      <c r="CAD28" s="18"/>
      <c r="CAE28" s="745"/>
      <c r="CAF28" s="745"/>
      <c r="CAG28" s="1095"/>
      <c r="CAH28" s="18"/>
      <c r="CAI28" s="745"/>
      <c r="CAJ28" s="745"/>
      <c r="CAK28" s="1095"/>
      <c r="CAL28" s="18"/>
      <c r="CAM28" s="745"/>
      <c r="CAN28" s="745"/>
      <c r="CAO28" s="1095"/>
      <c r="CAP28" s="18"/>
      <c r="CAQ28" s="745"/>
      <c r="CAR28" s="745"/>
      <c r="CAS28" s="1095"/>
      <c r="CAT28" s="18"/>
      <c r="CAU28" s="745"/>
      <c r="CAV28" s="745"/>
      <c r="CAW28" s="1095"/>
      <c r="CAX28" s="18"/>
      <c r="CAY28" s="745"/>
      <c r="CAZ28" s="745"/>
      <c r="CBA28" s="1095"/>
      <c r="CBB28" s="18"/>
      <c r="CBC28" s="745"/>
      <c r="CBD28" s="745"/>
      <c r="CBE28" s="1095"/>
      <c r="CBF28" s="18"/>
      <c r="CBG28" s="745"/>
      <c r="CBH28" s="745"/>
      <c r="CBI28" s="1095"/>
      <c r="CBJ28" s="18"/>
      <c r="CBK28" s="745"/>
      <c r="CBL28" s="745"/>
      <c r="CBM28" s="1095"/>
      <c r="CBN28" s="18"/>
      <c r="CBO28" s="745"/>
      <c r="CBP28" s="745"/>
      <c r="CBQ28" s="1095"/>
      <c r="CBR28" s="18"/>
      <c r="CBS28" s="745"/>
      <c r="CBT28" s="745"/>
      <c r="CBU28" s="1095"/>
      <c r="CBV28" s="18"/>
      <c r="CBW28" s="745"/>
      <c r="CBX28" s="745"/>
      <c r="CBY28" s="1095"/>
      <c r="CBZ28" s="18"/>
      <c r="CCA28" s="745"/>
      <c r="CCB28" s="745"/>
      <c r="CCC28" s="1095"/>
      <c r="CCD28" s="18"/>
      <c r="CCE28" s="745"/>
      <c r="CCF28" s="745"/>
      <c r="CCG28" s="1095"/>
      <c r="CCH28" s="18"/>
      <c r="CCI28" s="745"/>
      <c r="CCJ28" s="745"/>
      <c r="CCK28" s="1095"/>
      <c r="CCL28" s="18"/>
      <c r="CCM28" s="745"/>
      <c r="CCN28" s="745"/>
      <c r="CCO28" s="1095"/>
      <c r="CCP28" s="18"/>
      <c r="CCQ28" s="745"/>
      <c r="CCR28" s="745"/>
      <c r="CCS28" s="1095"/>
      <c r="CCT28" s="18"/>
      <c r="CCU28" s="745"/>
      <c r="CCV28" s="745"/>
      <c r="CCW28" s="1095"/>
      <c r="CCX28" s="18"/>
      <c r="CCY28" s="745"/>
      <c r="CCZ28" s="745"/>
      <c r="CDA28" s="1095"/>
      <c r="CDB28" s="18"/>
      <c r="CDC28" s="745"/>
      <c r="CDD28" s="745"/>
      <c r="CDE28" s="1095"/>
      <c r="CDF28" s="18"/>
      <c r="CDG28" s="745"/>
      <c r="CDH28" s="745"/>
      <c r="CDI28" s="1095"/>
      <c r="CDJ28" s="18"/>
      <c r="CDK28" s="745"/>
      <c r="CDL28" s="745"/>
      <c r="CDM28" s="1095"/>
      <c r="CDN28" s="18"/>
      <c r="CDO28" s="745"/>
      <c r="CDP28" s="745"/>
      <c r="CDQ28" s="1095"/>
      <c r="CDR28" s="18"/>
      <c r="CDS28" s="745"/>
      <c r="CDT28" s="745"/>
      <c r="CDU28" s="1095"/>
      <c r="CDV28" s="18"/>
      <c r="CDW28" s="745"/>
      <c r="CDX28" s="745"/>
      <c r="CDY28" s="1095"/>
      <c r="CDZ28" s="18"/>
      <c r="CEA28" s="745"/>
      <c r="CEB28" s="745"/>
      <c r="CEC28" s="1095"/>
      <c r="CED28" s="18"/>
      <c r="CEE28" s="745"/>
      <c r="CEF28" s="745"/>
      <c r="CEG28" s="1095"/>
      <c r="CEH28" s="18"/>
      <c r="CEI28" s="745"/>
      <c r="CEJ28" s="745"/>
      <c r="CEK28" s="1095"/>
      <c r="CEL28" s="18"/>
      <c r="CEM28" s="745"/>
      <c r="CEN28" s="745"/>
      <c r="CEO28" s="1095"/>
      <c r="CEP28" s="18"/>
      <c r="CEQ28" s="745"/>
      <c r="CER28" s="745"/>
      <c r="CES28" s="1095"/>
      <c r="CET28" s="18"/>
      <c r="CEU28" s="745"/>
      <c r="CEV28" s="745"/>
      <c r="CEW28" s="1095"/>
      <c r="CEX28" s="18"/>
      <c r="CEY28" s="745"/>
      <c r="CEZ28" s="745"/>
      <c r="CFA28" s="1095"/>
      <c r="CFB28" s="18"/>
      <c r="CFC28" s="745"/>
      <c r="CFD28" s="745"/>
      <c r="CFE28" s="1095"/>
      <c r="CFF28" s="18"/>
      <c r="CFG28" s="745"/>
      <c r="CFH28" s="745"/>
      <c r="CFI28" s="1095"/>
      <c r="CFJ28" s="18"/>
      <c r="CFK28" s="745"/>
      <c r="CFL28" s="745"/>
      <c r="CFM28" s="1095"/>
      <c r="CFN28" s="18"/>
      <c r="CFO28" s="745"/>
      <c r="CFP28" s="745"/>
      <c r="CFQ28" s="1095"/>
      <c r="CFR28" s="18"/>
      <c r="CFS28" s="745"/>
      <c r="CFT28" s="745"/>
      <c r="CFU28" s="1095"/>
      <c r="CFV28" s="18"/>
      <c r="CFW28" s="745"/>
      <c r="CFX28" s="745"/>
      <c r="CFY28" s="1095"/>
      <c r="CFZ28" s="18"/>
      <c r="CGA28" s="745"/>
      <c r="CGB28" s="745"/>
      <c r="CGC28" s="1095"/>
      <c r="CGD28" s="18"/>
      <c r="CGE28" s="745"/>
      <c r="CGF28" s="745"/>
      <c r="CGG28" s="1095"/>
      <c r="CGH28" s="18"/>
      <c r="CGI28" s="745"/>
      <c r="CGJ28" s="745"/>
      <c r="CGK28" s="1095"/>
      <c r="CGL28" s="18"/>
      <c r="CGM28" s="745"/>
      <c r="CGN28" s="745"/>
      <c r="CGO28" s="1095"/>
      <c r="CGP28" s="18"/>
      <c r="CGQ28" s="745"/>
      <c r="CGR28" s="745"/>
      <c r="CGS28" s="1095"/>
      <c r="CGT28" s="18"/>
      <c r="CGU28" s="745"/>
      <c r="CGV28" s="745"/>
      <c r="CGW28" s="1095"/>
      <c r="CGX28" s="18"/>
      <c r="CGY28" s="745"/>
      <c r="CGZ28" s="745"/>
      <c r="CHA28" s="1095"/>
      <c r="CHB28" s="18"/>
      <c r="CHC28" s="745"/>
      <c r="CHD28" s="745"/>
      <c r="CHE28" s="1095"/>
      <c r="CHF28" s="18"/>
      <c r="CHG28" s="745"/>
      <c r="CHH28" s="745"/>
      <c r="CHI28" s="1095"/>
      <c r="CHJ28" s="18"/>
      <c r="CHK28" s="745"/>
      <c r="CHL28" s="745"/>
      <c r="CHM28" s="1095"/>
      <c r="CHN28" s="18"/>
      <c r="CHO28" s="745"/>
      <c r="CHP28" s="745"/>
      <c r="CHQ28" s="1095"/>
      <c r="CHR28" s="18"/>
      <c r="CHS28" s="745"/>
      <c r="CHT28" s="745"/>
      <c r="CHU28" s="1095"/>
      <c r="CHV28" s="18"/>
      <c r="CHW28" s="745"/>
      <c r="CHX28" s="745"/>
      <c r="CHY28" s="1095"/>
      <c r="CHZ28" s="18"/>
      <c r="CIA28" s="745"/>
      <c r="CIB28" s="745"/>
      <c r="CIC28" s="1095"/>
      <c r="CID28" s="18"/>
      <c r="CIE28" s="745"/>
      <c r="CIF28" s="745"/>
      <c r="CIG28" s="1095"/>
      <c r="CIH28" s="18"/>
      <c r="CII28" s="745"/>
      <c r="CIJ28" s="745"/>
      <c r="CIK28" s="1095"/>
      <c r="CIL28" s="18"/>
      <c r="CIM28" s="745"/>
      <c r="CIN28" s="745"/>
      <c r="CIO28" s="1095"/>
      <c r="CIP28" s="18"/>
      <c r="CIQ28" s="745"/>
      <c r="CIR28" s="745"/>
      <c r="CIS28" s="1095"/>
      <c r="CIT28" s="18"/>
      <c r="CIU28" s="745"/>
      <c r="CIV28" s="745"/>
      <c r="CIW28" s="1095"/>
      <c r="CIX28" s="18"/>
      <c r="CIY28" s="745"/>
      <c r="CIZ28" s="745"/>
      <c r="CJA28" s="1095"/>
      <c r="CJB28" s="18"/>
      <c r="CJC28" s="745"/>
      <c r="CJD28" s="745"/>
      <c r="CJE28" s="1095"/>
      <c r="CJF28" s="18"/>
      <c r="CJG28" s="745"/>
      <c r="CJH28" s="745"/>
      <c r="CJI28" s="1095"/>
      <c r="CJJ28" s="18"/>
      <c r="CJK28" s="745"/>
      <c r="CJL28" s="745"/>
      <c r="CJM28" s="1095"/>
      <c r="CJN28" s="18"/>
      <c r="CJO28" s="745"/>
      <c r="CJP28" s="745"/>
      <c r="CJQ28" s="1095"/>
      <c r="CJR28" s="18"/>
      <c r="CJS28" s="745"/>
      <c r="CJT28" s="745"/>
      <c r="CJU28" s="1095"/>
      <c r="CJV28" s="18"/>
      <c r="CJW28" s="745"/>
      <c r="CJX28" s="745"/>
      <c r="CJY28" s="1095"/>
      <c r="CJZ28" s="18"/>
      <c r="CKA28" s="745"/>
      <c r="CKB28" s="745"/>
      <c r="CKC28" s="1095"/>
      <c r="CKD28" s="18"/>
      <c r="CKE28" s="745"/>
      <c r="CKF28" s="745"/>
      <c r="CKG28" s="1095"/>
      <c r="CKH28" s="18"/>
      <c r="CKI28" s="745"/>
      <c r="CKJ28" s="745"/>
      <c r="CKK28" s="1095"/>
      <c r="CKL28" s="18"/>
      <c r="CKM28" s="745"/>
      <c r="CKN28" s="745"/>
      <c r="CKO28" s="1095"/>
      <c r="CKP28" s="18"/>
      <c r="CKQ28" s="745"/>
      <c r="CKR28" s="745"/>
      <c r="CKS28" s="1095"/>
      <c r="CKT28" s="18"/>
      <c r="CKU28" s="745"/>
      <c r="CKV28" s="745"/>
      <c r="CKW28" s="1095"/>
      <c r="CKX28" s="18"/>
      <c r="CKY28" s="745"/>
      <c r="CKZ28" s="745"/>
      <c r="CLA28" s="1095"/>
      <c r="CLB28" s="18"/>
      <c r="CLC28" s="745"/>
      <c r="CLD28" s="745"/>
      <c r="CLE28" s="1095"/>
      <c r="CLF28" s="18"/>
      <c r="CLG28" s="745"/>
      <c r="CLH28" s="745"/>
      <c r="CLI28" s="1095"/>
      <c r="CLJ28" s="18"/>
      <c r="CLK28" s="745"/>
      <c r="CLL28" s="745"/>
      <c r="CLM28" s="1095"/>
      <c r="CLN28" s="18"/>
      <c r="CLO28" s="745"/>
      <c r="CLP28" s="745"/>
      <c r="CLQ28" s="1095"/>
      <c r="CLR28" s="18"/>
      <c r="CLS28" s="745"/>
      <c r="CLT28" s="745"/>
      <c r="CLU28" s="1095"/>
      <c r="CLV28" s="18"/>
      <c r="CLW28" s="745"/>
      <c r="CLX28" s="745"/>
      <c r="CLY28" s="1095"/>
      <c r="CLZ28" s="18"/>
      <c r="CMA28" s="745"/>
      <c r="CMB28" s="745"/>
      <c r="CMC28" s="1095"/>
      <c r="CMD28" s="18"/>
      <c r="CME28" s="745"/>
      <c r="CMF28" s="745"/>
      <c r="CMG28" s="1095"/>
      <c r="CMH28" s="18"/>
      <c r="CMI28" s="745"/>
      <c r="CMJ28" s="745"/>
      <c r="CMK28" s="1095"/>
      <c r="CML28" s="18"/>
      <c r="CMM28" s="745"/>
      <c r="CMN28" s="745"/>
      <c r="CMO28" s="1095"/>
      <c r="CMP28" s="18"/>
      <c r="CMQ28" s="745"/>
      <c r="CMR28" s="745"/>
      <c r="CMS28" s="1095"/>
      <c r="CMT28" s="18"/>
      <c r="CMU28" s="745"/>
      <c r="CMV28" s="745"/>
      <c r="CMW28" s="1095"/>
      <c r="CMX28" s="18"/>
      <c r="CMY28" s="745"/>
      <c r="CMZ28" s="745"/>
      <c r="CNA28" s="1095"/>
      <c r="CNB28" s="18"/>
      <c r="CNC28" s="745"/>
      <c r="CND28" s="745"/>
      <c r="CNE28" s="1095"/>
      <c r="CNF28" s="18"/>
      <c r="CNG28" s="745"/>
      <c r="CNH28" s="745"/>
      <c r="CNI28" s="1095"/>
      <c r="CNJ28" s="18"/>
      <c r="CNK28" s="745"/>
      <c r="CNL28" s="745"/>
      <c r="CNM28" s="1095"/>
      <c r="CNN28" s="18"/>
      <c r="CNO28" s="745"/>
      <c r="CNP28" s="745"/>
      <c r="CNQ28" s="1095"/>
      <c r="CNR28" s="18"/>
      <c r="CNS28" s="745"/>
      <c r="CNT28" s="745"/>
      <c r="CNU28" s="1095"/>
      <c r="CNV28" s="18"/>
      <c r="CNW28" s="745"/>
      <c r="CNX28" s="745"/>
      <c r="CNY28" s="1095"/>
      <c r="CNZ28" s="18"/>
      <c r="COA28" s="745"/>
      <c r="COB28" s="745"/>
      <c r="COC28" s="1095"/>
      <c r="COD28" s="18"/>
      <c r="COE28" s="745"/>
      <c r="COF28" s="745"/>
      <c r="COG28" s="1095"/>
      <c r="COH28" s="18"/>
      <c r="COI28" s="745"/>
      <c r="COJ28" s="745"/>
      <c r="COK28" s="1095"/>
      <c r="COL28" s="18"/>
      <c r="COM28" s="745"/>
      <c r="CON28" s="745"/>
      <c r="COO28" s="1095"/>
      <c r="COP28" s="18"/>
      <c r="COQ28" s="745"/>
      <c r="COR28" s="745"/>
      <c r="COS28" s="1095"/>
      <c r="COT28" s="18"/>
      <c r="COU28" s="745"/>
      <c r="COV28" s="745"/>
      <c r="COW28" s="1095"/>
      <c r="COX28" s="18"/>
      <c r="COY28" s="745"/>
      <c r="COZ28" s="745"/>
      <c r="CPA28" s="1095"/>
      <c r="CPB28" s="18"/>
      <c r="CPC28" s="745"/>
      <c r="CPD28" s="745"/>
      <c r="CPE28" s="1095"/>
      <c r="CPF28" s="18"/>
      <c r="CPG28" s="745"/>
      <c r="CPH28" s="745"/>
      <c r="CPI28" s="1095"/>
      <c r="CPJ28" s="18"/>
      <c r="CPK28" s="745"/>
      <c r="CPL28" s="745"/>
      <c r="CPM28" s="1095"/>
      <c r="CPN28" s="18"/>
      <c r="CPO28" s="745"/>
      <c r="CPP28" s="745"/>
      <c r="CPQ28" s="1095"/>
      <c r="CPR28" s="18"/>
      <c r="CPS28" s="745"/>
      <c r="CPT28" s="745"/>
      <c r="CPU28" s="1095"/>
      <c r="CPV28" s="18"/>
      <c r="CPW28" s="745"/>
      <c r="CPX28" s="745"/>
      <c r="CPY28" s="1095"/>
      <c r="CPZ28" s="18"/>
      <c r="CQA28" s="745"/>
      <c r="CQB28" s="745"/>
      <c r="CQC28" s="1095"/>
      <c r="CQD28" s="18"/>
      <c r="CQE28" s="745"/>
      <c r="CQF28" s="745"/>
      <c r="CQG28" s="1095"/>
      <c r="CQH28" s="18"/>
      <c r="CQI28" s="745"/>
      <c r="CQJ28" s="745"/>
      <c r="CQK28" s="1095"/>
      <c r="CQL28" s="18"/>
      <c r="CQM28" s="745"/>
      <c r="CQN28" s="745"/>
      <c r="CQO28" s="1095"/>
      <c r="CQP28" s="18"/>
      <c r="CQQ28" s="745"/>
      <c r="CQR28" s="745"/>
      <c r="CQS28" s="1095"/>
      <c r="CQT28" s="18"/>
      <c r="CQU28" s="745"/>
      <c r="CQV28" s="745"/>
      <c r="CQW28" s="1095"/>
      <c r="CQX28" s="18"/>
      <c r="CQY28" s="745"/>
      <c r="CQZ28" s="745"/>
      <c r="CRA28" s="1095"/>
      <c r="CRB28" s="18"/>
      <c r="CRC28" s="745"/>
      <c r="CRD28" s="745"/>
      <c r="CRE28" s="1095"/>
      <c r="CRF28" s="18"/>
      <c r="CRG28" s="745"/>
      <c r="CRH28" s="745"/>
      <c r="CRI28" s="1095"/>
      <c r="CRJ28" s="18"/>
      <c r="CRK28" s="745"/>
      <c r="CRL28" s="745"/>
      <c r="CRM28" s="1095"/>
      <c r="CRN28" s="18"/>
      <c r="CRO28" s="745"/>
      <c r="CRP28" s="745"/>
      <c r="CRQ28" s="1095"/>
      <c r="CRR28" s="18"/>
      <c r="CRS28" s="745"/>
      <c r="CRT28" s="745"/>
      <c r="CRU28" s="1095"/>
      <c r="CRV28" s="18"/>
      <c r="CRW28" s="745"/>
      <c r="CRX28" s="745"/>
      <c r="CRY28" s="1095"/>
      <c r="CRZ28" s="18"/>
      <c r="CSA28" s="745"/>
      <c r="CSB28" s="745"/>
      <c r="CSC28" s="1095"/>
      <c r="CSD28" s="18"/>
      <c r="CSE28" s="745"/>
      <c r="CSF28" s="745"/>
      <c r="CSG28" s="1095"/>
      <c r="CSH28" s="18"/>
      <c r="CSI28" s="745"/>
      <c r="CSJ28" s="745"/>
      <c r="CSK28" s="1095"/>
      <c r="CSL28" s="18"/>
      <c r="CSM28" s="745"/>
      <c r="CSN28" s="745"/>
      <c r="CSO28" s="1095"/>
      <c r="CSP28" s="18"/>
      <c r="CSQ28" s="745"/>
      <c r="CSR28" s="745"/>
      <c r="CSS28" s="1095"/>
      <c r="CST28" s="18"/>
      <c r="CSU28" s="745"/>
      <c r="CSV28" s="745"/>
      <c r="CSW28" s="1095"/>
      <c r="CSX28" s="18"/>
      <c r="CSY28" s="745"/>
      <c r="CSZ28" s="745"/>
      <c r="CTA28" s="1095"/>
      <c r="CTB28" s="18"/>
      <c r="CTC28" s="745"/>
      <c r="CTD28" s="745"/>
      <c r="CTE28" s="1095"/>
      <c r="CTF28" s="18"/>
      <c r="CTG28" s="745"/>
      <c r="CTH28" s="745"/>
      <c r="CTI28" s="1095"/>
      <c r="CTJ28" s="18"/>
      <c r="CTK28" s="745"/>
      <c r="CTL28" s="745"/>
      <c r="CTM28" s="1095"/>
      <c r="CTN28" s="18"/>
      <c r="CTO28" s="745"/>
      <c r="CTP28" s="745"/>
      <c r="CTQ28" s="1095"/>
      <c r="CTR28" s="18"/>
      <c r="CTS28" s="745"/>
      <c r="CTT28" s="745"/>
      <c r="CTU28" s="1095"/>
      <c r="CTV28" s="18"/>
      <c r="CTW28" s="745"/>
      <c r="CTX28" s="745"/>
      <c r="CTY28" s="1095"/>
      <c r="CTZ28" s="18"/>
      <c r="CUA28" s="745"/>
      <c r="CUB28" s="745"/>
      <c r="CUC28" s="1095"/>
      <c r="CUD28" s="18"/>
      <c r="CUE28" s="745"/>
      <c r="CUF28" s="745"/>
      <c r="CUG28" s="1095"/>
      <c r="CUH28" s="18"/>
      <c r="CUI28" s="745"/>
      <c r="CUJ28" s="745"/>
      <c r="CUK28" s="1095"/>
      <c r="CUL28" s="18"/>
      <c r="CUM28" s="745"/>
      <c r="CUN28" s="745"/>
      <c r="CUO28" s="1095"/>
      <c r="CUP28" s="18"/>
      <c r="CUQ28" s="745"/>
      <c r="CUR28" s="745"/>
      <c r="CUS28" s="1095"/>
      <c r="CUT28" s="18"/>
      <c r="CUU28" s="745"/>
      <c r="CUV28" s="745"/>
      <c r="CUW28" s="1095"/>
      <c r="CUX28" s="18"/>
      <c r="CUY28" s="745"/>
      <c r="CUZ28" s="745"/>
      <c r="CVA28" s="1095"/>
      <c r="CVB28" s="18"/>
      <c r="CVC28" s="745"/>
      <c r="CVD28" s="745"/>
      <c r="CVE28" s="1095"/>
      <c r="CVF28" s="18"/>
      <c r="CVG28" s="745"/>
      <c r="CVH28" s="745"/>
      <c r="CVI28" s="1095"/>
      <c r="CVJ28" s="18"/>
      <c r="CVK28" s="745"/>
      <c r="CVL28" s="745"/>
      <c r="CVM28" s="1095"/>
      <c r="CVN28" s="18"/>
      <c r="CVO28" s="745"/>
      <c r="CVP28" s="745"/>
      <c r="CVQ28" s="1095"/>
      <c r="CVR28" s="18"/>
      <c r="CVS28" s="745"/>
      <c r="CVT28" s="745"/>
      <c r="CVU28" s="1095"/>
      <c r="CVV28" s="18"/>
      <c r="CVW28" s="745"/>
      <c r="CVX28" s="745"/>
      <c r="CVY28" s="1095"/>
      <c r="CVZ28" s="18"/>
      <c r="CWA28" s="745"/>
      <c r="CWB28" s="745"/>
      <c r="CWC28" s="1095"/>
      <c r="CWD28" s="18"/>
      <c r="CWE28" s="745"/>
      <c r="CWF28" s="745"/>
      <c r="CWG28" s="1095"/>
      <c r="CWH28" s="18"/>
      <c r="CWI28" s="745"/>
      <c r="CWJ28" s="745"/>
      <c r="CWK28" s="1095"/>
      <c r="CWL28" s="18"/>
      <c r="CWM28" s="745"/>
      <c r="CWN28" s="745"/>
      <c r="CWO28" s="1095"/>
      <c r="CWP28" s="18"/>
      <c r="CWQ28" s="745"/>
      <c r="CWR28" s="745"/>
      <c r="CWS28" s="1095"/>
      <c r="CWT28" s="18"/>
      <c r="CWU28" s="745"/>
      <c r="CWV28" s="745"/>
      <c r="CWW28" s="1095"/>
      <c r="CWX28" s="18"/>
      <c r="CWY28" s="745"/>
      <c r="CWZ28" s="745"/>
      <c r="CXA28" s="1095"/>
      <c r="CXB28" s="18"/>
      <c r="CXC28" s="745"/>
      <c r="CXD28" s="745"/>
      <c r="CXE28" s="1095"/>
      <c r="CXF28" s="18"/>
      <c r="CXG28" s="745"/>
      <c r="CXH28" s="745"/>
      <c r="CXI28" s="1095"/>
      <c r="CXJ28" s="18"/>
      <c r="CXK28" s="745"/>
      <c r="CXL28" s="745"/>
      <c r="CXM28" s="1095"/>
      <c r="CXN28" s="18"/>
      <c r="CXO28" s="745"/>
      <c r="CXP28" s="745"/>
      <c r="CXQ28" s="1095"/>
      <c r="CXR28" s="18"/>
      <c r="CXS28" s="745"/>
      <c r="CXT28" s="745"/>
      <c r="CXU28" s="1095"/>
      <c r="CXV28" s="18"/>
      <c r="CXW28" s="745"/>
      <c r="CXX28" s="745"/>
      <c r="CXY28" s="1095"/>
      <c r="CXZ28" s="18"/>
      <c r="CYA28" s="745"/>
      <c r="CYB28" s="745"/>
      <c r="CYC28" s="1095"/>
      <c r="CYD28" s="18"/>
      <c r="CYE28" s="745"/>
      <c r="CYF28" s="745"/>
      <c r="CYG28" s="1095"/>
      <c r="CYH28" s="18"/>
      <c r="CYI28" s="745"/>
      <c r="CYJ28" s="745"/>
      <c r="CYK28" s="1095"/>
      <c r="CYL28" s="18"/>
      <c r="CYM28" s="745"/>
      <c r="CYN28" s="745"/>
      <c r="CYO28" s="1095"/>
      <c r="CYP28" s="18"/>
      <c r="CYQ28" s="745"/>
      <c r="CYR28" s="745"/>
      <c r="CYS28" s="1095"/>
      <c r="CYT28" s="18"/>
      <c r="CYU28" s="745"/>
      <c r="CYV28" s="745"/>
      <c r="CYW28" s="1095"/>
      <c r="CYX28" s="18"/>
      <c r="CYY28" s="745"/>
      <c r="CYZ28" s="745"/>
      <c r="CZA28" s="1095"/>
      <c r="CZB28" s="18"/>
      <c r="CZC28" s="745"/>
      <c r="CZD28" s="745"/>
      <c r="CZE28" s="1095"/>
      <c r="CZF28" s="18"/>
      <c r="CZG28" s="745"/>
      <c r="CZH28" s="745"/>
      <c r="CZI28" s="1095"/>
      <c r="CZJ28" s="18"/>
      <c r="CZK28" s="745"/>
      <c r="CZL28" s="745"/>
      <c r="CZM28" s="1095"/>
      <c r="CZN28" s="18"/>
      <c r="CZO28" s="745"/>
      <c r="CZP28" s="745"/>
      <c r="CZQ28" s="1095"/>
      <c r="CZR28" s="18"/>
      <c r="CZS28" s="745"/>
      <c r="CZT28" s="745"/>
      <c r="CZU28" s="1095"/>
      <c r="CZV28" s="18"/>
      <c r="CZW28" s="745"/>
      <c r="CZX28" s="745"/>
      <c r="CZY28" s="1095"/>
      <c r="CZZ28" s="18"/>
      <c r="DAA28" s="745"/>
      <c r="DAB28" s="745"/>
      <c r="DAC28" s="1095"/>
      <c r="DAD28" s="18"/>
      <c r="DAE28" s="745"/>
      <c r="DAF28" s="745"/>
      <c r="DAG28" s="1095"/>
      <c r="DAH28" s="18"/>
      <c r="DAI28" s="745"/>
      <c r="DAJ28" s="745"/>
      <c r="DAK28" s="1095"/>
      <c r="DAL28" s="18"/>
      <c r="DAM28" s="745"/>
      <c r="DAN28" s="745"/>
      <c r="DAO28" s="1095"/>
      <c r="DAP28" s="18"/>
      <c r="DAQ28" s="745"/>
      <c r="DAR28" s="745"/>
      <c r="DAS28" s="1095"/>
      <c r="DAT28" s="18"/>
      <c r="DAU28" s="745"/>
      <c r="DAV28" s="745"/>
      <c r="DAW28" s="1095"/>
      <c r="DAX28" s="18"/>
      <c r="DAY28" s="745"/>
      <c r="DAZ28" s="745"/>
      <c r="DBA28" s="1095"/>
      <c r="DBB28" s="18"/>
      <c r="DBC28" s="745"/>
      <c r="DBD28" s="745"/>
      <c r="DBE28" s="1095"/>
      <c r="DBF28" s="18"/>
      <c r="DBG28" s="745"/>
      <c r="DBH28" s="745"/>
      <c r="DBI28" s="1095"/>
      <c r="DBJ28" s="18"/>
      <c r="DBK28" s="745"/>
      <c r="DBL28" s="745"/>
      <c r="DBM28" s="1095"/>
      <c r="DBN28" s="18"/>
      <c r="DBO28" s="745"/>
      <c r="DBP28" s="745"/>
      <c r="DBQ28" s="1095"/>
      <c r="DBR28" s="18"/>
      <c r="DBS28" s="745"/>
      <c r="DBT28" s="745"/>
      <c r="DBU28" s="1095"/>
      <c r="DBV28" s="18"/>
      <c r="DBW28" s="745"/>
      <c r="DBX28" s="745"/>
      <c r="DBY28" s="1095"/>
      <c r="DBZ28" s="18"/>
      <c r="DCA28" s="745"/>
      <c r="DCB28" s="745"/>
      <c r="DCC28" s="1095"/>
      <c r="DCD28" s="18"/>
      <c r="DCE28" s="745"/>
      <c r="DCF28" s="745"/>
      <c r="DCG28" s="1095"/>
      <c r="DCH28" s="18"/>
      <c r="DCI28" s="745"/>
      <c r="DCJ28" s="745"/>
      <c r="DCK28" s="1095"/>
      <c r="DCL28" s="18"/>
      <c r="DCM28" s="745"/>
      <c r="DCN28" s="745"/>
      <c r="DCO28" s="1095"/>
      <c r="DCP28" s="18"/>
      <c r="DCQ28" s="745"/>
      <c r="DCR28" s="745"/>
      <c r="DCS28" s="1095"/>
      <c r="DCT28" s="18"/>
      <c r="DCU28" s="745"/>
      <c r="DCV28" s="745"/>
      <c r="DCW28" s="1095"/>
      <c r="DCX28" s="18"/>
      <c r="DCY28" s="745"/>
      <c r="DCZ28" s="745"/>
      <c r="DDA28" s="1095"/>
      <c r="DDB28" s="18"/>
      <c r="DDC28" s="745"/>
      <c r="DDD28" s="745"/>
      <c r="DDE28" s="1095"/>
      <c r="DDF28" s="18"/>
      <c r="DDG28" s="745"/>
      <c r="DDH28" s="745"/>
      <c r="DDI28" s="1095"/>
      <c r="DDJ28" s="18"/>
      <c r="DDK28" s="745"/>
      <c r="DDL28" s="745"/>
      <c r="DDM28" s="1095"/>
      <c r="DDN28" s="18"/>
      <c r="DDO28" s="745"/>
      <c r="DDP28" s="745"/>
      <c r="DDQ28" s="1095"/>
      <c r="DDR28" s="18"/>
      <c r="DDS28" s="745"/>
      <c r="DDT28" s="745"/>
      <c r="DDU28" s="1095"/>
      <c r="DDV28" s="18"/>
      <c r="DDW28" s="745"/>
      <c r="DDX28" s="745"/>
      <c r="DDY28" s="1095"/>
      <c r="DDZ28" s="18"/>
      <c r="DEA28" s="745"/>
      <c r="DEB28" s="745"/>
      <c r="DEC28" s="1095"/>
      <c r="DED28" s="18"/>
      <c r="DEE28" s="745"/>
      <c r="DEF28" s="745"/>
      <c r="DEG28" s="1095"/>
      <c r="DEH28" s="18"/>
      <c r="DEI28" s="745"/>
      <c r="DEJ28" s="745"/>
      <c r="DEK28" s="1095"/>
      <c r="DEL28" s="18"/>
      <c r="DEM28" s="745"/>
      <c r="DEN28" s="745"/>
      <c r="DEO28" s="1095"/>
      <c r="DEP28" s="18"/>
      <c r="DEQ28" s="745"/>
      <c r="DER28" s="745"/>
      <c r="DES28" s="1095"/>
      <c r="DET28" s="18"/>
      <c r="DEU28" s="745"/>
      <c r="DEV28" s="745"/>
      <c r="DEW28" s="1095"/>
      <c r="DEX28" s="18"/>
      <c r="DEY28" s="745"/>
      <c r="DEZ28" s="745"/>
      <c r="DFA28" s="1095"/>
      <c r="DFB28" s="18"/>
      <c r="DFC28" s="745"/>
      <c r="DFD28" s="745"/>
      <c r="DFE28" s="1095"/>
      <c r="DFF28" s="18"/>
      <c r="DFG28" s="745"/>
      <c r="DFH28" s="745"/>
      <c r="DFI28" s="1095"/>
      <c r="DFJ28" s="18"/>
      <c r="DFK28" s="745"/>
      <c r="DFL28" s="745"/>
      <c r="DFM28" s="1095"/>
      <c r="DFN28" s="18"/>
      <c r="DFO28" s="745"/>
      <c r="DFP28" s="745"/>
      <c r="DFQ28" s="1095"/>
      <c r="DFR28" s="18"/>
      <c r="DFS28" s="745"/>
      <c r="DFT28" s="745"/>
      <c r="DFU28" s="1095"/>
      <c r="DFV28" s="18"/>
      <c r="DFW28" s="745"/>
      <c r="DFX28" s="745"/>
      <c r="DFY28" s="1095"/>
      <c r="DFZ28" s="18"/>
      <c r="DGA28" s="745"/>
      <c r="DGB28" s="745"/>
      <c r="DGC28" s="1095"/>
      <c r="DGD28" s="18"/>
      <c r="DGE28" s="745"/>
      <c r="DGF28" s="745"/>
      <c r="DGG28" s="1095"/>
      <c r="DGH28" s="18"/>
      <c r="DGI28" s="745"/>
      <c r="DGJ28" s="745"/>
      <c r="DGK28" s="1095"/>
      <c r="DGL28" s="18"/>
      <c r="DGM28" s="745"/>
      <c r="DGN28" s="745"/>
      <c r="DGO28" s="1095"/>
      <c r="DGP28" s="18"/>
      <c r="DGQ28" s="745"/>
      <c r="DGR28" s="745"/>
      <c r="DGS28" s="1095"/>
      <c r="DGT28" s="18"/>
      <c r="DGU28" s="745"/>
      <c r="DGV28" s="745"/>
      <c r="DGW28" s="1095"/>
      <c r="DGX28" s="18"/>
      <c r="DGY28" s="745"/>
      <c r="DGZ28" s="745"/>
      <c r="DHA28" s="1095"/>
      <c r="DHB28" s="18"/>
      <c r="DHC28" s="745"/>
      <c r="DHD28" s="745"/>
      <c r="DHE28" s="1095"/>
      <c r="DHF28" s="18"/>
      <c r="DHG28" s="745"/>
      <c r="DHH28" s="745"/>
      <c r="DHI28" s="1095"/>
      <c r="DHJ28" s="18"/>
      <c r="DHK28" s="745"/>
      <c r="DHL28" s="745"/>
      <c r="DHM28" s="1095"/>
      <c r="DHN28" s="18"/>
      <c r="DHO28" s="745"/>
      <c r="DHP28" s="745"/>
      <c r="DHQ28" s="1095"/>
      <c r="DHR28" s="18"/>
      <c r="DHS28" s="745"/>
      <c r="DHT28" s="745"/>
      <c r="DHU28" s="1095"/>
      <c r="DHV28" s="18"/>
      <c r="DHW28" s="745"/>
      <c r="DHX28" s="745"/>
      <c r="DHY28" s="1095"/>
      <c r="DHZ28" s="18"/>
      <c r="DIA28" s="745"/>
      <c r="DIB28" s="745"/>
      <c r="DIC28" s="1095"/>
      <c r="DID28" s="18"/>
      <c r="DIE28" s="745"/>
      <c r="DIF28" s="745"/>
      <c r="DIG28" s="1095"/>
      <c r="DIH28" s="18"/>
      <c r="DII28" s="745"/>
      <c r="DIJ28" s="745"/>
      <c r="DIK28" s="1095"/>
      <c r="DIL28" s="18"/>
      <c r="DIM28" s="745"/>
      <c r="DIN28" s="745"/>
      <c r="DIO28" s="1095"/>
      <c r="DIP28" s="18"/>
      <c r="DIQ28" s="745"/>
      <c r="DIR28" s="745"/>
      <c r="DIS28" s="1095"/>
      <c r="DIT28" s="18"/>
      <c r="DIU28" s="745"/>
      <c r="DIV28" s="745"/>
      <c r="DIW28" s="1095"/>
      <c r="DIX28" s="18"/>
      <c r="DIY28" s="745"/>
      <c r="DIZ28" s="745"/>
      <c r="DJA28" s="1095"/>
      <c r="DJB28" s="18"/>
      <c r="DJC28" s="745"/>
      <c r="DJD28" s="745"/>
      <c r="DJE28" s="1095"/>
      <c r="DJF28" s="18"/>
      <c r="DJG28" s="745"/>
      <c r="DJH28" s="745"/>
      <c r="DJI28" s="1095"/>
      <c r="DJJ28" s="18"/>
      <c r="DJK28" s="745"/>
      <c r="DJL28" s="745"/>
      <c r="DJM28" s="1095"/>
      <c r="DJN28" s="18"/>
      <c r="DJO28" s="745"/>
      <c r="DJP28" s="745"/>
      <c r="DJQ28" s="1095"/>
      <c r="DJR28" s="18"/>
      <c r="DJS28" s="745"/>
      <c r="DJT28" s="745"/>
      <c r="DJU28" s="1095"/>
      <c r="DJV28" s="18"/>
      <c r="DJW28" s="745"/>
      <c r="DJX28" s="745"/>
      <c r="DJY28" s="1095"/>
      <c r="DJZ28" s="18"/>
      <c r="DKA28" s="745"/>
      <c r="DKB28" s="745"/>
      <c r="DKC28" s="1095"/>
      <c r="DKD28" s="18"/>
      <c r="DKE28" s="745"/>
      <c r="DKF28" s="745"/>
      <c r="DKG28" s="1095"/>
      <c r="DKH28" s="18"/>
      <c r="DKI28" s="745"/>
      <c r="DKJ28" s="745"/>
      <c r="DKK28" s="1095"/>
      <c r="DKL28" s="18"/>
      <c r="DKM28" s="745"/>
      <c r="DKN28" s="745"/>
      <c r="DKO28" s="1095"/>
      <c r="DKP28" s="18"/>
      <c r="DKQ28" s="745"/>
      <c r="DKR28" s="745"/>
      <c r="DKS28" s="1095"/>
      <c r="DKT28" s="18"/>
      <c r="DKU28" s="745"/>
      <c r="DKV28" s="745"/>
      <c r="DKW28" s="1095"/>
      <c r="DKX28" s="18"/>
      <c r="DKY28" s="745"/>
      <c r="DKZ28" s="745"/>
      <c r="DLA28" s="1095"/>
      <c r="DLB28" s="18"/>
      <c r="DLC28" s="745"/>
      <c r="DLD28" s="745"/>
      <c r="DLE28" s="1095"/>
      <c r="DLF28" s="18"/>
      <c r="DLG28" s="745"/>
      <c r="DLH28" s="745"/>
      <c r="DLI28" s="1095"/>
      <c r="DLJ28" s="18"/>
      <c r="DLK28" s="745"/>
      <c r="DLL28" s="745"/>
      <c r="DLM28" s="1095"/>
      <c r="DLN28" s="18"/>
      <c r="DLO28" s="745"/>
      <c r="DLP28" s="745"/>
      <c r="DLQ28" s="1095"/>
      <c r="DLR28" s="18"/>
      <c r="DLS28" s="745"/>
      <c r="DLT28" s="745"/>
      <c r="DLU28" s="1095"/>
      <c r="DLV28" s="18"/>
      <c r="DLW28" s="745"/>
      <c r="DLX28" s="745"/>
      <c r="DLY28" s="1095"/>
      <c r="DLZ28" s="18"/>
      <c r="DMA28" s="745"/>
      <c r="DMB28" s="745"/>
      <c r="DMC28" s="1095"/>
      <c r="DMD28" s="18"/>
      <c r="DME28" s="745"/>
      <c r="DMF28" s="745"/>
      <c r="DMG28" s="1095"/>
      <c r="DMH28" s="18"/>
      <c r="DMI28" s="745"/>
      <c r="DMJ28" s="745"/>
      <c r="DMK28" s="1095"/>
      <c r="DML28" s="18"/>
      <c r="DMM28" s="745"/>
      <c r="DMN28" s="745"/>
      <c r="DMO28" s="1095"/>
      <c r="DMP28" s="18"/>
      <c r="DMQ28" s="745"/>
      <c r="DMR28" s="745"/>
      <c r="DMS28" s="1095"/>
      <c r="DMT28" s="18"/>
      <c r="DMU28" s="745"/>
      <c r="DMV28" s="745"/>
      <c r="DMW28" s="1095"/>
      <c r="DMX28" s="18"/>
      <c r="DMY28" s="745"/>
      <c r="DMZ28" s="745"/>
      <c r="DNA28" s="1095"/>
      <c r="DNB28" s="18"/>
      <c r="DNC28" s="745"/>
      <c r="DND28" s="745"/>
      <c r="DNE28" s="1095"/>
      <c r="DNF28" s="18"/>
      <c r="DNG28" s="745"/>
      <c r="DNH28" s="745"/>
      <c r="DNI28" s="1095"/>
      <c r="DNJ28" s="18"/>
      <c r="DNK28" s="745"/>
      <c r="DNL28" s="745"/>
      <c r="DNM28" s="1095"/>
      <c r="DNN28" s="18"/>
      <c r="DNO28" s="745"/>
      <c r="DNP28" s="745"/>
      <c r="DNQ28" s="1095"/>
      <c r="DNR28" s="18"/>
      <c r="DNS28" s="745"/>
      <c r="DNT28" s="745"/>
      <c r="DNU28" s="1095"/>
      <c r="DNV28" s="18"/>
      <c r="DNW28" s="745"/>
      <c r="DNX28" s="745"/>
      <c r="DNY28" s="1095"/>
      <c r="DNZ28" s="18"/>
      <c r="DOA28" s="745"/>
      <c r="DOB28" s="745"/>
      <c r="DOC28" s="1095"/>
      <c r="DOD28" s="18"/>
      <c r="DOE28" s="745"/>
      <c r="DOF28" s="745"/>
      <c r="DOG28" s="1095"/>
      <c r="DOH28" s="18"/>
      <c r="DOI28" s="745"/>
      <c r="DOJ28" s="745"/>
      <c r="DOK28" s="1095"/>
      <c r="DOL28" s="18"/>
      <c r="DOM28" s="745"/>
      <c r="DON28" s="745"/>
      <c r="DOO28" s="1095"/>
      <c r="DOP28" s="18"/>
      <c r="DOQ28" s="745"/>
      <c r="DOR28" s="745"/>
      <c r="DOS28" s="1095"/>
      <c r="DOT28" s="18"/>
      <c r="DOU28" s="745"/>
      <c r="DOV28" s="745"/>
      <c r="DOW28" s="1095"/>
      <c r="DOX28" s="18"/>
      <c r="DOY28" s="745"/>
      <c r="DOZ28" s="745"/>
      <c r="DPA28" s="1095"/>
      <c r="DPB28" s="18"/>
      <c r="DPC28" s="745"/>
      <c r="DPD28" s="745"/>
      <c r="DPE28" s="1095"/>
      <c r="DPF28" s="18"/>
      <c r="DPG28" s="745"/>
      <c r="DPH28" s="745"/>
      <c r="DPI28" s="1095"/>
      <c r="DPJ28" s="18"/>
      <c r="DPK28" s="745"/>
      <c r="DPL28" s="745"/>
      <c r="DPM28" s="1095"/>
      <c r="DPN28" s="18"/>
      <c r="DPO28" s="745"/>
      <c r="DPP28" s="745"/>
      <c r="DPQ28" s="1095"/>
      <c r="DPR28" s="18"/>
      <c r="DPS28" s="745"/>
      <c r="DPT28" s="745"/>
      <c r="DPU28" s="1095"/>
      <c r="DPV28" s="18"/>
      <c r="DPW28" s="745"/>
      <c r="DPX28" s="745"/>
      <c r="DPY28" s="1095"/>
      <c r="DPZ28" s="18"/>
      <c r="DQA28" s="745"/>
      <c r="DQB28" s="745"/>
      <c r="DQC28" s="1095"/>
      <c r="DQD28" s="18"/>
      <c r="DQE28" s="745"/>
      <c r="DQF28" s="745"/>
      <c r="DQG28" s="1095"/>
      <c r="DQH28" s="18"/>
      <c r="DQI28" s="745"/>
      <c r="DQJ28" s="745"/>
      <c r="DQK28" s="1095"/>
      <c r="DQL28" s="18"/>
      <c r="DQM28" s="745"/>
      <c r="DQN28" s="745"/>
      <c r="DQO28" s="1095"/>
      <c r="DQP28" s="18"/>
      <c r="DQQ28" s="745"/>
      <c r="DQR28" s="745"/>
      <c r="DQS28" s="1095"/>
      <c r="DQT28" s="18"/>
      <c r="DQU28" s="745"/>
      <c r="DQV28" s="745"/>
      <c r="DQW28" s="1095"/>
      <c r="DQX28" s="18"/>
      <c r="DQY28" s="745"/>
      <c r="DQZ28" s="745"/>
      <c r="DRA28" s="1095"/>
      <c r="DRB28" s="18"/>
      <c r="DRC28" s="745"/>
      <c r="DRD28" s="745"/>
      <c r="DRE28" s="1095"/>
      <c r="DRF28" s="18"/>
      <c r="DRG28" s="745"/>
      <c r="DRH28" s="745"/>
      <c r="DRI28" s="1095"/>
      <c r="DRJ28" s="18"/>
      <c r="DRK28" s="745"/>
      <c r="DRL28" s="745"/>
      <c r="DRM28" s="1095"/>
      <c r="DRN28" s="18"/>
      <c r="DRO28" s="745"/>
      <c r="DRP28" s="745"/>
      <c r="DRQ28" s="1095"/>
      <c r="DRR28" s="18"/>
      <c r="DRS28" s="745"/>
      <c r="DRT28" s="745"/>
      <c r="DRU28" s="1095"/>
      <c r="DRV28" s="18"/>
      <c r="DRW28" s="745"/>
      <c r="DRX28" s="745"/>
      <c r="DRY28" s="1095"/>
      <c r="DRZ28" s="18"/>
      <c r="DSA28" s="745"/>
      <c r="DSB28" s="745"/>
      <c r="DSC28" s="1095"/>
      <c r="DSD28" s="18"/>
      <c r="DSE28" s="745"/>
      <c r="DSF28" s="745"/>
      <c r="DSG28" s="1095"/>
      <c r="DSH28" s="18"/>
      <c r="DSI28" s="745"/>
      <c r="DSJ28" s="745"/>
      <c r="DSK28" s="1095"/>
      <c r="DSL28" s="18"/>
      <c r="DSM28" s="745"/>
      <c r="DSN28" s="745"/>
      <c r="DSO28" s="1095"/>
      <c r="DSP28" s="18"/>
      <c r="DSQ28" s="745"/>
      <c r="DSR28" s="745"/>
      <c r="DSS28" s="1095"/>
      <c r="DST28" s="18"/>
      <c r="DSU28" s="745"/>
      <c r="DSV28" s="745"/>
      <c r="DSW28" s="1095"/>
      <c r="DSX28" s="18"/>
      <c r="DSY28" s="745"/>
      <c r="DSZ28" s="745"/>
      <c r="DTA28" s="1095"/>
      <c r="DTB28" s="18"/>
      <c r="DTC28" s="745"/>
      <c r="DTD28" s="745"/>
      <c r="DTE28" s="1095"/>
      <c r="DTF28" s="18"/>
      <c r="DTG28" s="745"/>
      <c r="DTH28" s="745"/>
      <c r="DTI28" s="1095"/>
      <c r="DTJ28" s="18"/>
      <c r="DTK28" s="745"/>
      <c r="DTL28" s="745"/>
      <c r="DTM28" s="1095"/>
      <c r="DTN28" s="18"/>
      <c r="DTO28" s="745"/>
      <c r="DTP28" s="745"/>
      <c r="DTQ28" s="1095"/>
      <c r="DTR28" s="18"/>
      <c r="DTS28" s="745"/>
      <c r="DTT28" s="745"/>
      <c r="DTU28" s="1095"/>
      <c r="DTV28" s="18"/>
      <c r="DTW28" s="745"/>
      <c r="DTX28" s="745"/>
      <c r="DTY28" s="1095"/>
      <c r="DTZ28" s="18"/>
      <c r="DUA28" s="745"/>
      <c r="DUB28" s="745"/>
      <c r="DUC28" s="1095"/>
      <c r="DUD28" s="18"/>
      <c r="DUE28" s="745"/>
      <c r="DUF28" s="745"/>
      <c r="DUG28" s="1095"/>
      <c r="DUH28" s="18"/>
      <c r="DUI28" s="745"/>
      <c r="DUJ28" s="745"/>
      <c r="DUK28" s="1095"/>
      <c r="DUL28" s="18"/>
      <c r="DUM28" s="745"/>
      <c r="DUN28" s="745"/>
      <c r="DUO28" s="1095"/>
      <c r="DUP28" s="18"/>
      <c r="DUQ28" s="745"/>
      <c r="DUR28" s="745"/>
      <c r="DUS28" s="1095"/>
      <c r="DUT28" s="18"/>
      <c r="DUU28" s="745"/>
      <c r="DUV28" s="745"/>
      <c r="DUW28" s="1095"/>
      <c r="DUX28" s="18"/>
      <c r="DUY28" s="745"/>
      <c r="DUZ28" s="745"/>
      <c r="DVA28" s="1095"/>
      <c r="DVB28" s="18"/>
      <c r="DVC28" s="745"/>
      <c r="DVD28" s="745"/>
      <c r="DVE28" s="1095"/>
      <c r="DVF28" s="18"/>
      <c r="DVG28" s="745"/>
      <c r="DVH28" s="745"/>
      <c r="DVI28" s="1095"/>
      <c r="DVJ28" s="18"/>
      <c r="DVK28" s="745"/>
      <c r="DVL28" s="745"/>
      <c r="DVM28" s="1095"/>
      <c r="DVN28" s="18"/>
      <c r="DVO28" s="745"/>
      <c r="DVP28" s="745"/>
      <c r="DVQ28" s="1095"/>
      <c r="DVR28" s="18"/>
      <c r="DVS28" s="745"/>
      <c r="DVT28" s="745"/>
      <c r="DVU28" s="1095"/>
      <c r="DVV28" s="18"/>
      <c r="DVW28" s="745"/>
      <c r="DVX28" s="745"/>
      <c r="DVY28" s="1095"/>
      <c r="DVZ28" s="18"/>
      <c r="DWA28" s="745"/>
      <c r="DWB28" s="745"/>
      <c r="DWC28" s="1095"/>
      <c r="DWD28" s="18"/>
      <c r="DWE28" s="745"/>
      <c r="DWF28" s="745"/>
      <c r="DWG28" s="1095"/>
      <c r="DWH28" s="18"/>
      <c r="DWI28" s="745"/>
      <c r="DWJ28" s="745"/>
      <c r="DWK28" s="1095"/>
      <c r="DWL28" s="18"/>
      <c r="DWM28" s="745"/>
      <c r="DWN28" s="745"/>
      <c r="DWO28" s="1095"/>
      <c r="DWP28" s="18"/>
      <c r="DWQ28" s="745"/>
      <c r="DWR28" s="745"/>
      <c r="DWS28" s="1095"/>
      <c r="DWT28" s="18"/>
      <c r="DWU28" s="745"/>
      <c r="DWV28" s="745"/>
      <c r="DWW28" s="1095"/>
      <c r="DWX28" s="18"/>
      <c r="DWY28" s="745"/>
      <c r="DWZ28" s="745"/>
      <c r="DXA28" s="1095"/>
      <c r="DXB28" s="18"/>
      <c r="DXC28" s="745"/>
      <c r="DXD28" s="745"/>
      <c r="DXE28" s="1095"/>
      <c r="DXF28" s="18"/>
      <c r="DXG28" s="745"/>
      <c r="DXH28" s="745"/>
      <c r="DXI28" s="1095"/>
      <c r="DXJ28" s="18"/>
      <c r="DXK28" s="745"/>
      <c r="DXL28" s="745"/>
      <c r="DXM28" s="1095"/>
      <c r="DXN28" s="18"/>
      <c r="DXO28" s="745"/>
      <c r="DXP28" s="745"/>
      <c r="DXQ28" s="1095"/>
      <c r="DXR28" s="18"/>
      <c r="DXS28" s="745"/>
      <c r="DXT28" s="745"/>
      <c r="DXU28" s="1095"/>
      <c r="DXV28" s="18"/>
      <c r="DXW28" s="745"/>
      <c r="DXX28" s="745"/>
      <c r="DXY28" s="1095"/>
      <c r="DXZ28" s="18"/>
      <c r="DYA28" s="745"/>
      <c r="DYB28" s="745"/>
      <c r="DYC28" s="1095"/>
      <c r="DYD28" s="18"/>
      <c r="DYE28" s="745"/>
      <c r="DYF28" s="745"/>
      <c r="DYG28" s="1095"/>
      <c r="DYH28" s="18"/>
      <c r="DYI28" s="745"/>
      <c r="DYJ28" s="745"/>
      <c r="DYK28" s="1095"/>
      <c r="DYL28" s="18"/>
      <c r="DYM28" s="745"/>
      <c r="DYN28" s="745"/>
      <c r="DYO28" s="1095"/>
      <c r="DYP28" s="18"/>
      <c r="DYQ28" s="745"/>
      <c r="DYR28" s="745"/>
      <c r="DYS28" s="1095"/>
      <c r="DYT28" s="18"/>
      <c r="DYU28" s="745"/>
      <c r="DYV28" s="745"/>
      <c r="DYW28" s="1095"/>
      <c r="DYX28" s="18"/>
      <c r="DYY28" s="745"/>
      <c r="DYZ28" s="745"/>
      <c r="DZA28" s="1095"/>
      <c r="DZB28" s="18"/>
      <c r="DZC28" s="745"/>
      <c r="DZD28" s="745"/>
      <c r="DZE28" s="1095"/>
      <c r="DZF28" s="18"/>
      <c r="DZG28" s="745"/>
      <c r="DZH28" s="745"/>
      <c r="DZI28" s="1095"/>
      <c r="DZJ28" s="18"/>
      <c r="DZK28" s="745"/>
      <c r="DZL28" s="745"/>
      <c r="DZM28" s="1095"/>
      <c r="DZN28" s="18"/>
      <c r="DZO28" s="745"/>
      <c r="DZP28" s="745"/>
      <c r="DZQ28" s="1095"/>
      <c r="DZR28" s="18"/>
      <c r="DZS28" s="745"/>
      <c r="DZT28" s="745"/>
      <c r="DZU28" s="1095"/>
      <c r="DZV28" s="18"/>
      <c r="DZW28" s="745"/>
      <c r="DZX28" s="745"/>
      <c r="DZY28" s="1095"/>
      <c r="DZZ28" s="18"/>
      <c r="EAA28" s="745"/>
      <c r="EAB28" s="745"/>
      <c r="EAC28" s="1095"/>
      <c r="EAD28" s="18"/>
      <c r="EAE28" s="745"/>
      <c r="EAF28" s="745"/>
      <c r="EAG28" s="1095"/>
      <c r="EAH28" s="18"/>
      <c r="EAI28" s="745"/>
      <c r="EAJ28" s="745"/>
      <c r="EAK28" s="1095"/>
      <c r="EAL28" s="18"/>
      <c r="EAM28" s="745"/>
      <c r="EAN28" s="745"/>
      <c r="EAO28" s="1095"/>
      <c r="EAP28" s="18"/>
      <c r="EAQ28" s="745"/>
      <c r="EAR28" s="745"/>
      <c r="EAS28" s="1095"/>
      <c r="EAT28" s="18"/>
      <c r="EAU28" s="745"/>
      <c r="EAV28" s="745"/>
      <c r="EAW28" s="1095"/>
      <c r="EAX28" s="18"/>
      <c r="EAY28" s="745"/>
      <c r="EAZ28" s="745"/>
      <c r="EBA28" s="1095"/>
      <c r="EBB28" s="18"/>
      <c r="EBC28" s="745"/>
      <c r="EBD28" s="745"/>
      <c r="EBE28" s="1095"/>
      <c r="EBF28" s="18"/>
      <c r="EBG28" s="745"/>
      <c r="EBH28" s="745"/>
      <c r="EBI28" s="1095"/>
      <c r="EBJ28" s="18"/>
      <c r="EBK28" s="745"/>
      <c r="EBL28" s="745"/>
      <c r="EBM28" s="1095"/>
      <c r="EBN28" s="18"/>
      <c r="EBO28" s="745"/>
      <c r="EBP28" s="745"/>
      <c r="EBQ28" s="1095"/>
      <c r="EBR28" s="18"/>
      <c r="EBS28" s="745"/>
      <c r="EBT28" s="745"/>
      <c r="EBU28" s="1095"/>
      <c r="EBV28" s="18"/>
      <c r="EBW28" s="745"/>
      <c r="EBX28" s="745"/>
      <c r="EBY28" s="1095"/>
      <c r="EBZ28" s="18"/>
      <c r="ECA28" s="745"/>
      <c r="ECB28" s="745"/>
      <c r="ECC28" s="1095"/>
      <c r="ECD28" s="18"/>
      <c r="ECE28" s="745"/>
      <c r="ECF28" s="745"/>
      <c r="ECG28" s="1095"/>
      <c r="ECH28" s="18"/>
      <c r="ECI28" s="745"/>
      <c r="ECJ28" s="745"/>
      <c r="ECK28" s="1095"/>
      <c r="ECL28" s="18"/>
      <c r="ECM28" s="745"/>
      <c r="ECN28" s="745"/>
      <c r="ECO28" s="1095"/>
      <c r="ECP28" s="18"/>
      <c r="ECQ28" s="745"/>
      <c r="ECR28" s="745"/>
      <c r="ECS28" s="1095"/>
      <c r="ECT28" s="18"/>
      <c r="ECU28" s="745"/>
      <c r="ECV28" s="745"/>
      <c r="ECW28" s="1095"/>
      <c r="ECX28" s="18"/>
      <c r="ECY28" s="745"/>
      <c r="ECZ28" s="745"/>
      <c r="EDA28" s="1095"/>
      <c r="EDB28" s="18"/>
      <c r="EDC28" s="745"/>
      <c r="EDD28" s="745"/>
      <c r="EDE28" s="1095"/>
      <c r="EDF28" s="18"/>
      <c r="EDG28" s="745"/>
      <c r="EDH28" s="745"/>
      <c r="EDI28" s="1095"/>
      <c r="EDJ28" s="18"/>
      <c r="EDK28" s="745"/>
      <c r="EDL28" s="745"/>
      <c r="EDM28" s="1095"/>
      <c r="EDN28" s="18"/>
      <c r="EDO28" s="745"/>
      <c r="EDP28" s="745"/>
      <c r="EDQ28" s="1095"/>
      <c r="EDR28" s="18"/>
      <c r="EDS28" s="745"/>
      <c r="EDT28" s="745"/>
      <c r="EDU28" s="1095"/>
      <c r="EDV28" s="18"/>
      <c r="EDW28" s="745"/>
      <c r="EDX28" s="745"/>
      <c r="EDY28" s="1095"/>
      <c r="EDZ28" s="18"/>
      <c r="EEA28" s="745"/>
      <c r="EEB28" s="745"/>
      <c r="EEC28" s="1095"/>
      <c r="EED28" s="18"/>
      <c r="EEE28" s="745"/>
      <c r="EEF28" s="745"/>
      <c r="EEG28" s="1095"/>
      <c r="EEH28" s="18"/>
      <c r="EEI28" s="745"/>
      <c r="EEJ28" s="745"/>
      <c r="EEK28" s="1095"/>
      <c r="EEL28" s="18"/>
      <c r="EEM28" s="745"/>
      <c r="EEN28" s="745"/>
      <c r="EEO28" s="1095"/>
      <c r="EEP28" s="18"/>
      <c r="EEQ28" s="745"/>
      <c r="EER28" s="745"/>
      <c r="EES28" s="1095"/>
      <c r="EET28" s="18"/>
      <c r="EEU28" s="745"/>
      <c r="EEV28" s="745"/>
      <c r="EEW28" s="1095"/>
      <c r="EEX28" s="18"/>
      <c r="EEY28" s="745"/>
      <c r="EEZ28" s="745"/>
      <c r="EFA28" s="1095"/>
      <c r="EFB28" s="18"/>
      <c r="EFC28" s="745"/>
      <c r="EFD28" s="745"/>
      <c r="EFE28" s="1095"/>
      <c r="EFF28" s="18"/>
      <c r="EFG28" s="745"/>
      <c r="EFH28" s="745"/>
      <c r="EFI28" s="1095"/>
      <c r="EFJ28" s="18"/>
      <c r="EFK28" s="745"/>
      <c r="EFL28" s="745"/>
      <c r="EFM28" s="1095"/>
      <c r="EFN28" s="18"/>
      <c r="EFO28" s="745"/>
      <c r="EFP28" s="745"/>
      <c r="EFQ28" s="1095"/>
      <c r="EFR28" s="18"/>
      <c r="EFS28" s="745"/>
      <c r="EFT28" s="745"/>
      <c r="EFU28" s="1095"/>
      <c r="EFV28" s="18"/>
      <c r="EFW28" s="745"/>
      <c r="EFX28" s="745"/>
      <c r="EFY28" s="1095"/>
      <c r="EFZ28" s="18"/>
      <c r="EGA28" s="745"/>
      <c r="EGB28" s="745"/>
      <c r="EGC28" s="1095"/>
      <c r="EGD28" s="18"/>
      <c r="EGE28" s="745"/>
      <c r="EGF28" s="745"/>
      <c r="EGG28" s="1095"/>
      <c r="EGH28" s="18"/>
      <c r="EGI28" s="745"/>
      <c r="EGJ28" s="745"/>
      <c r="EGK28" s="1095"/>
      <c r="EGL28" s="18"/>
      <c r="EGM28" s="745"/>
      <c r="EGN28" s="745"/>
      <c r="EGO28" s="1095"/>
      <c r="EGP28" s="18"/>
      <c r="EGQ28" s="745"/>
      <c r="EGR28" s="745"/>
      <c r="EGS28" s="1095"/>
      <c r="EGT28" s="18"/>
      <c r="EGU28" s="745"/>
      <c r="EGV28" s="745"/>
      <c r="EGW28" s="1095"/>
      <c r="EGX28" s="18"/>
      <c r="EGY28" s="745"/>
      <c r="EGZ28" s="745"/>
      <c r="EHA28" s="1095"/>
      <c r="EHB28" s="18"/>
      <c r="EHC28" s="745"/>
      <c r="EHD28" s="745"/>
      <c r="EHE28" s="1095"/>
      <c r="EHF28" s="18"/>
      <c r="EHG28" s="745"/>
      <c r="EHH28" s="745"/>
      <c r="EHI28" s="1095"/>
      <c r="EHJ28" s="18"/>
      <c r="EHK28" s="745"/>
      <c r="EHL28" s="745"/>
      <c r="EHM28" s="1095"/>
      <c r="EHN28" s="18"/>
      <c r="EHO28" s="745"/>
      <c r="EHP28" s="745"/>
      <c r="EHQ28" s="1095"/>
      <c r="EHR28" s="18"/>
      <c r="EHS28" s="745"/>
      <c r="EHT28" s="745"/>
      <c r="EHU28" s="1095"/>
      <c r="EHV28" s="18"/>
      <c r="EHW28" s="745"/>
      <c r="EHX28" s="745"/>
      <c r="EHY28" s="1095"/>
      <c r="EHZ28" s="18"/>
      <c r="EIA28" s="745"/>
      <c r="EIB28" s="745"/>
      <c r="EIC28" s="1095"/>
      <c r="EID28" s="18"/>
      <c r="EIE28" s="745"/>
      <c r="EIF28" s="745"/>
      <c r="EIG28" s="1095"/>
      <c r="EIH28" s="18"/>
      <c r="EII28" s="745"/>
      <c r="EIJ28" s="745"/>
      <c r="EIK28" s="1095"/>
      <c r="EIL28" s="18"/>
      <c r="EIM28" s="745"/>
      <c r="EIN28" s="745"/>
      <c r="EIO28" s="1095"/>
      <c r="EIP28" s="18"/>
      <c r="EIQ28" s="745"/>
      <c r="EIR28" s="745"/>
      <c r="EIS28" s="1095"/>
      <c r="EIT28" s="18"/>
      <c r="EIU28" s="745"/>
      <c r="EIV28" s="745"/>
      <c r="EIW28" s="1095"/>
      <c r="EIX28" s="18"/>
      <c r="EIY28" s="745"/>
      <c r="EIZ28" s="745"/>
      <c r="EJA28" s="1095"/>
      <c r="EJB28" s="18"/>
      <c r="EJC28" s="745"/>
      <c r="EJD28" s="745"/>
      <c r="EJE28" s="1095"/>
      <c r="EJF28" s="18"/>
      <c r="EJG28" s="745"/>
      <c r="EJH28" s="745"/>
      <c r="EJI28" s="1095"/>
      <c r="EJJ28" s="18"/>
      <c r="EJK28" s="745"/>
      <c r="EJL28" s="745"/>
      <c r="EJM28" s="1095"/>
      <c r="EJN28" s="18"/>
      <c r="EJO28" s="745"/>
      <c r="EJP28" s="745"/>
      <c r="EJQ28" s="1095"/>
      <c r="EJR28" s="18"/>
      <c r="EJS28" s="745"/>
      <c r="EJT28" s="745"/>
      <c r="EJU28" s="1095"/>
      <c r="EJV28" s="18"/>
      <c r="EJW28" s="745"/>
      <c r="EJX28" s="745"/>
      <c r="EJY28" s="1095"/>
      <c r="EJZ28" s="18"/>
      <c r="EKA28" s="745"/>
      <c r="EKB28" s="745"/>
      <c r="EKC28" s="1095"/>
      <c r="EKD28" s="18"/>
      <c r="EKE28" s="745"/>
      <c r="EKF28" s="745"/>
      <c r="EKG28" s="1095"/>
      <c r="EKH28" s="18"/>
      <c r="EKI28" s="745"/>
      <c r="EKJ28" s="745"/>
      <c r="EKK28" s="1095"/>
      <c r="EKL28" s="18"/>
      <c r="EKM28" s="745"/>
      <c r="EKN28" s="745"/>
      <c r="EKO28" s="1095"/>
      <c r="EKP28" s="18"/>
      <c r="EKQ28" s="745"/>
      <c r="EKR28" s="745"/>
      <c r="EKS28" s="1095"/>
      <c r="EKT28" s="18"/>
      <c r="EKU28" s="745"/>
      <c r="EKV28" s="745"/>
      <c r="EKW28" s="1095"/>
      <c r="EKX28" s="18"/>
      <c r="EKY28" s="745"/>
      <c r="EKZ28" s="745"/>
      <c r="ELA28" s="1095"/>
      <c r="ELB28" s="18"/>
      <c r="ELC28" s="745"/>
      <c r="ELD28" s="745"/>
      <c r="ELE28" s="1095"/>
      <c r="ELF28" s="18"/>
      <c r="ELG28" s="745"/>
      <c r="ELH28" s="745"/>
      <c r="ELI28" s="1095"/>
      <c r="ELJ28" s="18"/>
      <c r="ELK28" s="745"/>
      <c r="ELL28" s="745"/>
      <c r="ELM28" s="1095"/>
      <c r="ELN28" s="18"/>
      <c r="ELO28" s="745"/>
      <c r="ELP28" s="745"/>
      <c r="ELQ28" s="1095"/>
      <c r="ELR28" s="18"/>
      <c r="ELS28" s="745"/>
      <c r="ELT28" s="745"/>
      <c r="ELU28" s="1095"/>
      <c r="ELV28" s="18"/>
      <c r="ELW28" s="745"/>
      <c r="ELX28" s="745"/>
      <c r="ELY28" s="1095"/>
      <c r="ELZ28" s="18"/>
      <c r="EMA28" s="745"/>
      <c r="EMB28" s="745"/>
      <c r="EMC28" s="1095"/>
      <c r="EMD28" s="18"/>
      <c r="EME28" s="745"/>
      <c r="EMF28" s="745"/>
      <c r="EMG28" s="1095"/>
      <c r="EMH28" s="18"/>
      <c r="EMI28" s="745"/>
      <c r="EMJ28" s="745"/>
      <c r="EMK28" s="1095"/>
      <c r="EML28" s="18"/>
      <c r="EMM28" s="745"/>
      <c r="EMN28" s="745"/>
      <c r="EMO28" s="1095"/>
      <c r="EMP28" s="18"/>
      <c r="EMQ28" s="745"/>
      <c r="EMR28" s="745"/>
      <c r="EMS28" s="1095"/>
      <c r="EMT28" s="18"/>
      <c r="EMU28" s="745"/>
      <c r="EMV28" s="745"/>
      <c r="EMW28" s="1095"/>
      <c r="EMX28" s="18"/>
      <c r="EMY28" s="745"/>
      <c r="EMZ28" s="745"/>
      <c r="ENA28" s="1095"/>
      <c r="ENB28" s="18"/>
      <c r="ENC28" s="745"/>
      <c r="END28" s="745"/>
      <c r="ENE28" s="1095"/>
      <c r="ENF28" s="18"/>
      <c r="ENG28" s="745"/>
      <c r="ENH28" s="745"/>
      <c r="ENI28" s="1095"/>
      <c r="ENJ28" s="18"/>
      <c r="ENK28" s="745"/>
      <c r="ENL28" s="745"/>
      <c r="ENM28" s="1095"/>
      <c r="ENN28" s="18"/>
      <c r="ENO28" s="745"/>
      <c r="ENP28" s="745"/>
      <c r="ENQ28" s="1095"/>
      <c r="ENR28" s="18"/>
      <c r="ENS28" s="745"/>
      <c r="ENT28" s="745"/>
      <c r="ENU28" s="1095"/>
      <c r="ENV28" s="18"/>
      <c r="ENW28" s="745"/>
      <c r="ENX28" s="745"/>
      <c r="ENY28" s="1095"/>
      <c r="ENZ28" s="18"/>
      <c r="EOA28" s="745"/>
      <c r="EOB28" s="745"/>
      <c r="EOC28" s="1095"/>
      <c r="EOD28" s="18"/>
      <c r="EOE28" s="745"/>
      <c r="EOF28" s="745"/>
      <c r="EOG28" s="1095"/>
      <c r="EOH28" s="18"/>
      <c r="EOI28" s="745"/>
      <c r="EOJ28" s="745"/>
      <c r="EOK28" s="1095"/>
      <c r="EOL28" s="18"/>
      <c r="EOM28" s="745"/>
      <c r="EON28" s="745"/>
      <c r="EOO28" s="1095"/>
      <c r="EOP28" s="18"/>
      <c r="EOQ28" s="745"/>
      <c r="EOR28" s="745"/>
      <c r="EOS28" s="1095"/>
      <c r="EOT28" s="18"/>
      <c r="EOU28" s="745"/>
      <c r="EOV28" s="745"/>
      <c r="EOW28" s="1095"/>
      <c r="EOX28" s="18"/>
      <c r="EOY28" s="745"/>
      <c r="EOZ28" s="745"/>
      <c r="EPA28" s="1095"/>
      <c r="EPB28" s="18"/>
      <c r="EPC28" s="745"/>
      <c r="EPD28" s="745"/>
      <c r="EPE28" s="1095"/>
      <c r="EPF28" s="18"/>
      <c r="EPG28" s="745"/>
      <c r="EPH28" s="745"/>
      <c r="EPI28" s="1095"/>
      <c r="EPJ28" s="18"/>
      <c r="EPK28" s="745"/>
      <c r="EPL28" s="745"/>
      <c r="EPM28" s="1095"/>
      <c r="EPN28" s="18"/>
      <c r="EPO28" s="745"/>
      <c r="EPP28" s="745"/>
      <c r="EPQ28" s="1095"/>
      <c r="EPR28" s="18"/>
      <c r="EPS28" s="745"/>
      <c r="EPT28" s="745"/>
      <c r="EPU28" s="1095"/>
      <c r="EPV28" s="18"/>
      <c r="EPW28" s="745"/>
      <c r="EPX28" s="745"/>
      <c r="EPY28" s="1095"/>
      <c r="EPZ28" s="18"/>
      <c r="EQA28" s="745"/>
      <c r="EQB28" s="745"/>
      <c r="EQC28" s="1095"/>
      <c r="EQD28" s="18"/>
      <c r="EQE28" s="745"/>
      <c r="EQF28" s="745"/>
      <c r="EQG28" s="1095"/>
      <c r="EQH28" s="18"/>
      <c r="EQI28" s="745"/>
      <c r="EQJ28" s="745"/>
      <c r="EQK28" s="1095"/>
      <c r="EQL28" s="18"/>
      <c r="EQM28" s="745"/>
      <c r="EQN28" s="745"/>
      <c r="EQO28" s="1095"/>
      <c r="EQP28" s="18"/>
      <c r="EQQ28" s="745"/>
      <c r="EQR28" s="745"/>
      <c r="EQS28" s="1095"/>
      <c r="EQT28" s="18"/>
      <c r="EQU28" s="745"/>
      <c r="EQV28" s="745"/>
      <c r="EQW28" s="1095"/>
      <c r="EQX28" s="18"/>
      <c r="EQY28" s="745"/>
      <c r="EQZ28" s="745"/>
      <c r="ERA28" s="1095"/>
      <c r="ERB28" s="18"/>
      <c r="ERC28" s="745"/>
      <c r="ERD28" s="745"/>
      <c r="ERE28" s="1095"/>
      <c r="ERF28" s="18"/>
      <c r="ERG28" s="745"/>
      <c r="ERH28" s="745"/>
      <c r="ERI28" s="1095"/>
      <c r="ERJ28" s="18"/>
      <c r="ERK28" s="745"/>
      <c r="ERL28" s="745"/>
      <c r="ERM28" s="1095"/>
      <c r="ERN28" s="18"/>
      <c r="ERO28" s="745"/>
      <c r="ERP28" s="745"/>
      <c r="ERQ28" s="1095"/>
      <c r="ERR28" s="18"/>
      <c r="ERS28" s="745"/>
      <c r="ERT28" s="745"/>
      <c r="ERU28" s="1095"/>
      <c r="ERV28" s="18"/>
      <c r="ERW28" s="745"/>
      <c r="ERX28" s="745"/>
      <c r="ERY28" s="1095"/>
      <c r="ERZ28" s="18"/>
      <c r="ESA28" s="745"/>
      <c r="ESB28" s="745"/>
      <c r="ESC28" s="1095"/>
      <c r="ESD28" s="18"/>
      <c r="ESE28" s="745"/>
      <c r="ESF28" s="745"/>
      <c r="ESG28" s="1095"/>
      <c r="ESH28" s="18"/>
      <c r="ESI28" s="745"/>
      <c r="ESJ28" s="745"/>
      <c r="ESK28" s="1095"/>
      <c r="ESL28" s="18"/>
      <c r="ESM28" s="745"/>
      <c r="ESN28" s="745"/>
      <c r="ESO28" s="1095"/>
      <c r="ESP28" s="18"/>
      <c r="ESQ28" s="745"/>
      <c r="ESR28" s="745"/>
      <c r="ESS28" s="1095"/>
      <c r="EST28" s="18"/>
      <c r="ESU28" s="745"/>
      <c r="ESV28" s="745"/>
      <c r="ESW28" s="1095"/>
      <c r="ESX28" s="18"/>
      <c r="ESY28" s="745"/>
      <c r="ESZ28" s="745"/>
      <c r="ETA28" s="1095"/>
      <c r="ETB28" s="18"/>
      <c r="ETC28" s="745"/>
      <c r="ETD28" s="745"/>
      <c r="ETE28" s="1095"/>
      <c r="ETF28" s="18"/>
      <c r="ETG28" s="745"/>
      <c r="ETH28" s="745"/>
      <c r="ETI28" s="1095"/>
      <c r="ETJ28" s="18"/>
      <c r="ETK28" s="745"/>
      <c r="ETL28" s="745"/>
      <c r="ETM28" s="1095"/>
      <c r="ETN28" s="18"/>
      <c r="ETO28" s="745"/>
      <c r="ETP28" s="745"/>
      <c r="ETQ28" s="1095"/>
      <c r="ETR28" s="18"/>
      <c r="ETS28" s="745"/>
      <c r="ETT28" s="745"/>
      <c r="ETU28" s="1095"/>
      <c r="ETV28" s="18"/>
      <c r="ETW28" s="745"/>
      <c r="ETX28" s="745"/>
      <c r="ETY28" s="1095"/>
      <c r="ETZ28" s="18"/>
      <c r="EUA28" s="745"/>
      <c r="EUB28" s="745"/>
      <c r="EUC28" s="1095"/>
      <c r="EUD28" s="18"/>
      <c r="EUE28" s="745"/>
      <c r="EUF28" s="745"/>
      <c r="EUG28" s="1095"/>
      <c r="EUH28" s="18"/>
      <c r="EUI28" s="745"/>
      <c r="EUJ28" s="745"/>
      <c r="EUK28" s="1095"/>
      <c r="EUL28" s="18"/>
      <c r="EUM28" s="745"/>
      <c r="EUN28" s="745"/>
      <c r="EUO28" s="1095"/>
      <c r="EUP28" s="18"/>
      <c r="EUQ28" s="745"/>
      <c r="EUR28" s="745"/>
      <c r="EUS28" s="1095"/>
      <c r="EUT28" s="18"/>
      <c r="EUU28" s="745"/>
      <c r="EUV28" s="745"/>
      <c r="EUW28" s="1095"/>
      <c r="EUX28" s="18"/>
      <c r="EUY28" s="745"/>
      <c r="EUZ28" s="745"/>
      <c r="EVA28" s="1095"/>
      <c r="EVB28" s="18"/>
      <c r="EVC28" s="745"/>
      <c r="EVD28" s="745"/>
      <c r="EVE28" s="1095"/>
      <c r="EVF28" s="18"/>
      <c r="EVG28" s="745"/>
      <c r="EVH28" s="745"/>
      <c r="EVI28" s="1095"/>
      <c r="EVJ28" s="18"/>
      <c r="EVK28" s="745"/>
      <c r="EVL28" s="745"/>
      <c r="EVM28" s="1095"/>
      <c r="EVN28" s="18"/>
      <c r="EVO28" s="745"/>
      <c r="EVP28" s="745"/>
      <c r="EVQ28" s="1095"/>
      <c r="EVR28" s="18"/>
      <c r="EVS28" s="745"/>
      <c r="EVT28" s="745"/>
      <c r="EVU28" s="1095"/>
      <c r="EVV28" s="18"/>
      <c r="EVW28" s="745"/>
      <c r="EVX28" s="745"/>
      <c r="EVY28" s="1095"/>
      <c r="EVZ28" s="18"/>
      <c r="EWA28" s="745"/>
      <c r="EWB28" s="745"/>
      <c r="EWC28" s="1095"/>
      <c r="EWD28" s="18"/>
      <c r="EWE28" s="745"/>
      <c r="EWF28" s="745"/>
      <c r="EWG28" s="1095"/>
      <c r="EWH28" s="18"/>
      <c r="EWI28" s="745"/>
      <c r="EWJ28" s="745"/>
      <c r="EWK28" s="1095"/>
      <c r="EWL28" s="18"/>
      <c r="EWM28" s="745"/>
      <c r="EWN28" s="745"/>
      <c r="EWO28" s="1095"/>
      <c r="EWP28" s="18"/>
      <c r="EWQ28" s="745"/>
      <c r="EWR28" s="745"/>
      <c r="EWS28" s="1095"/>
      <c r="EWT28" s="18"/>
      <c r="EWU28" s="745"/>
      <c r="EWV28" s="745"/>
      <c r="EWW28" s="1095"/>
      <c r="EWX28" s="18"/>
      <c r="EWY28" s="745"/>
      <c r="EWZ28" s="745"/>
      <c r="EXA28" s="1095"/>
      <c r="EXB28" s="18"/>
      <c r="EXC28" s="745"/>
      <c r="EXD28" s="745"/>
      <c r="EXE28" s="1095"/>
      <c r="EXF28" s="18"/>
      <c r="EXG28" s="745"/>
      <c r="EXH28" s="745"/>
      <c r="EXI28" s="1095"/>
      <c r="EXJ28" s="18"/>
      <c r="EXK28" s="745"/>
      <c r="EXL28" s="745"/>
      <c r="EXM28" s="1095"/>
      <c r="EXN28" s="18"/>
      <c r="EXO28" s="745"/>
      <c r="EXP28" s="745"/>
      <c r="EXQ28" s="1095"/>
      <c r="EXR28" s="18"/>
      <c r="EXS28" s="745"/>
      <c r="EXT28" s="745"/>
      <c r="EXU28" s="1095"/>
      <c r="EXV28" s="18"/>
      <c r="EXW28" s="745"/>
      <c r="EXX28" s="745"/>
      <c r="EXY28" s="1095"/>
      <c r="EXZ28" s="18"/>
      <c r="EYA28" s="745"/>
      <c r="EYB28" s="745"/>
      <c r="EYC28" s="1095"/>
      <c r="EYD28" s="18"/>
      <c r="EYE28" s="745"/>
      <c r="EYF28" s="745"/>
      <c r="EYG28" s="1095"/>
      <c r="EYH28" s="18"/>
      <c r="EYI28" s="745"/>
      <c r="EYJ28" s="745"/>
      <c r="EYK28" s="1095"/>
      <c r="EYL28" s="18"/>
      <c r="EYM28" s="745"/>
      <c r="EYN28" s="745"/>
      <c r="EYO28" s="1095"/>
      <c r="EYP28" s="18"/>
      <c r="EYQ28" s="745"/>
      <c r="EYR28" s="745"/>
      <c r="EYS28" s="1095"/>
      <c r="EYT28" s="18"/>
      <c r="EYU28" s="745"/>
      <c r="EYV28" s="745"/>
      <c r="EYW28" s="1095"/>
      <c r="EYX28" s="18"/>
      <c r="EYY28" s="745"/>
      <c r="EYZ28" s="745"/>
      <c r="EZA28" s="1095"/>
      <c r="EZB28" s="18"/>
      <c r="EZC28" s="745"/>
      <c r="EZD28" s="745"/>
      <c r="EZE28" s="1095"/>
      <c r="EZF28" s="18"/>
      <c r="EZG28" s="745"/>
      <c r="EZH28" s="745"/>
      <c r="EZI28" s="1095"/>
      <c r="EZJ28" s="18"/>
      <c r="EZK28" s="745"/>
      <c r="EZL28" s="745"/>
      <c r="EZM28" s="1095"/>
      <c r="EZN28" s="18"/>
      <c r="EZO28" s="745"/>
      <c r="EZP28" s="745"/>
      <c r="EZQ28" s="1095"/>
      <c r="EZR28" s="18"/>
      <c r="EZS28" s="745"/>
      <c r="EZT28" s="745"/>
      <c r="EZU28" s="1095"/>
      <c r="EZV28" s="18"/>
      <c r="EZW28" s="745"/>
      <c r="EZX28" s="745"/>
      <c r="EZY28" s="1095"/>
      <c r="EZZ28" s="18"/>
      <c r="FAA28" s="745"/>
      <c r="FAB28" s="745"/>
      <c r="FAC28" s="1095"/>
      <c r="FAD28" s="18"/>
      <c r="FAE28" s="745"/>
      <c r="FAF28" s="745"/>
      <c r="FAG28" s="1095"/>
      <c r="FAH28" s="18"/>
      <c r="FAI28" s="745"/>
      <c r="FAJ28" s="745"/>
      <c r="FAK28" s="1095"/>
      <c r="FAL28" s="18"/>
      <c r="FAM28" s="745"/>
      <c r="FAN28" s="745"/>
      <c r="FAO28" s="1095"/>
      <c r="FAP28" s="18"/>
      <c r="FAQ28" s="745"/>
      <c r="FAR28" s="745"/>
      <c r="FAS28" s="1095"/>
      <c r="FAT28" s="18"/>
      <c r="FAU28" s="745"/>
      <c r="FAV28" s="745"/>
      <c r="FAW28" s="1095"/>
      <c r="FAX28" s="18"/>
      <c r="FAY28" s="745"/>
      <c r="FAZ28" s="745"/>
      <c r="FBA28" s="1095"/>
      <c r="FBB28" s="18"/>
      <c r="FBC28" s="745"/>
      <c r="FBD28" s="745"/>
      <c r="FBE28" s="1095"/>
      <c r="FBF28" s="18"/>
      <c r="FBG28" s="745"/>
      <c r="FBH28" s="745"/>
      <c r="FBI28" s="1095"/>
      <c r="FBJ28" s="18"/>
      <c r="FBK28" s="745"/>
      <c r="FBL28" s="745"/>
      <c r="FBM28" s="1095"/>
      <c r="FBN28" s="18"/>
      <c r="FBO28" s="745"/>
      <c r="FBP28" s="745"/>
      <c r="FBQ28" s="1095"/>
      <c r="FBR28" s="18"/>
      <c r="FBS28" s="745"/>
      <c r="FBT28" s="745"/>
      <c r="FBU28" s="1095"/>
      <c r="FBV28" s="18"/>
      <c r="FBW28" s="745"/>
      <c r="FBX28" s="745"/>
      <c r="FBY28" s="1095"/>
      <c r="FBZ28" s="18"/>
      <c r="FCA28" s="745"/>
      <c r="FCB28" s="745"/>
      <c r="FCC28" s="1095"/>
      <c r="FCD28" s="18"/>
      <c r="FCE28" s="745"/>
      <c r="FCF28" s="745"/>
      <c r="FCG28" s="1095"/>
      <c r="FCH28" s="18"/>
      <c r="FCI28" s="745"/>
      <c r="FCJ28" s="745"/>
      <c r="FCK28" s="1095"/>
      <c r="FCL28" s="18"/>
      <c r="FCM28" s="745"/>
      <c r="FCN28" s="745"/>
      <c r="FCO28" s="1095"/>
      <c r="FCP28" s="18"/>
      <c r="FCQ28" s="745"/>
      <c r="FCR28" s="745"/>
      <c r="FCS28" s="1095"/>
      <c r="FCT28" s="18"/>
      <c r="FCU28" s="745"/>
      <c r="FCV28" s="745"/>
      <c r="FCW28" s="1095"/>
      <c r="FCX28" s="18"/>
      <c r="FCY28" s="745"/>
      <c r="FCZ28" s="745"/>
      <c r="FDA28" s="1095"/>
      <c r="FDB28" s="18"/>
      <c r="FDC28" s="745"/>
      <c r="FDD28" s="745"/>
      <c r="FDE28" s="1095"/>
      <c r="FDF28" s="18"/>
      <c r="FDG28" s="745"/>
      <c r="FDH28" s="745"/>
      <c r="FDI28" s="1095"/>
      <c r="FDJ28" s="18"/>
      <c r="FDK28" s="745"/>
      <c r="FDL28" s="745"/>
      <c r="FDM28" s="1095"/>
      <c r="FDN28" s="18"/>
      <c r="FDO28" s="745"/>
      <c r="FDP28" s="745"/>
      <c r="FDQ28" s="1095"/>
      <c r="FDR28" s="18"/>
      <c r="FDS28" s="745"/>
      <c r="FDT28" s="745"/>
      <c r="FDU28" s="1095"/>
      <c r="FDV28" s="18"/>
      <c r="FDW28" s="745"/>
      <c r="FDX28" s="745"/>
      <c r="FDY28" s="1095"/>
      <c r="FDZ28" s="18"/>
      <c r="FEA28" s="745"/>
      <c r="FEB28" s="745"/>
      <c r="FEC28" s="1095"/>
      <c r="FED28" s="18"/>
      <c r="FEE28" s="745"/>
      <c r="FEF28" s="745"/>
      <c r="FEG28" s="1095"/>
      <c r="FEH28" s="18"/>
      <c r="FEI28" s="745"/>
      <c r="FEJ28" s="745"/>
      <c r="FEK28" s="1095"/>
      <c r="FEL28" s="18"/>
      <c r="FEM28" s="745"/>
      <c r="FEN28" s="745"/>
      <c r="FEO28" s="1095"/>
      <c r="FEP28" s="18"/>
      <c r="FEQ28" s="745"/>
      <c r="FER28" s="745"/>
      <c r="FES28" s="1095"/>
      <c r="FET28" s="18"/>
      <c r="FEU28" s="745"/>
      <c r="FEV28" s="745"/>
      <c r="FEW28" s="1095"/>
      <c r="FEX28" s="18"/>
      <c r="FEY28" s="745"/>
      <c r="FEZ28" s="745"/>
      <c r="FFA28" s="1095"/>
      <c r="FFB28" s="18"/>
      <c r="FFC28" s="745"/>
      <c r="FFD28" s="745"/>
      <c r="FFE28" s="1095"/>
      <c r="FFF28" s="18"/>
      <c r="FFG28" s="745"/>
      <c r="FFH28" s="745"/>
      <c r="FFI28" s="1095"/>
      <c r="FFJ28" s="18"/>
      <c r="FFK28" s="745"/>
      <c r="FFL28" s="745"/>
      <c r="FFM28" s="1095"/>
      <c r="FFN28" s="18"/>
      <c r="FFO28" s="745"/>
      <c r="FFP28" s="745"/>
      <c r="FFQ28" s="1095"/>
      <c r="FFR28" s="18"/>
      <c r="FFS28" s="745"/>
      <c r="FFT28" s="745"/>
      <c r="FFU28" s="1095"/>
      <c r="FFV28" s="18"/>
      <c r="FFW28" s="745"/>
      <c r="FFX28" s="745"/>
      <c r="FFY28" s="1095"/>
      <c r="FFZ28" s="18"/>
      <c r="FGA28" s="745"/>
      <c r="FGB28" s="745"/>
      <c r="FGC28" s="1095"/>
      <c r="FGD28" s="18"/>
      <c r="FGE28" s="745"/>
      <c r="FGF28" s="745"/>
      <c r="FGG28" s="1095"/>
      <c r="FGH28" s="18"/>
      <c r="FGI28" s="745"/>
      <c r="FGJ28" s="745"/>
      <c r="FGK28" s="1095"/>
      <c r="FGL28" s="18"/>
      <c r="FGM28" s="745"/>
      <c r="FGN28" s="745"/>
      <c r="FGO28" s="1095"/>
      <c r="FGP28" s="18"/>
      <c r="FGQ28" s="745"/>
      <c r="FGR28" s="745"/>
      <c r="FGS28" s="1095"/>
      <c r="FGT28" s="18"/>
      <c r="FGU28" s="745"/>
      <c r="FGV28" s="745"/>
      <c r="FGW28" s="1095"/>
      <c r="FGX28" s="18"/>
      <c r="FGY28" s="745"/>
      <c r="FGZ28" s="745"/>
      <c r="FHA28" s="1095"/>
      <c r="FHB28" s="18"/>
      <c r="FHC28" s="745"/>
      <c r="FHD28" s="745"/>
      <c r="FHE28" s="1095"/>
      <c r="FHF28" s="18"/>
      <c r="FHG28" s="745"/>
      <c r="FHH28" s="745"/>
      <c r="FHI28" s="1095"/>
      <c r="FHJ28" s="18"/>
      <c r="FHK28" s="745"/>
      <c r="FHL28" s="745"/>
      <c r="FHM28" s="1095"/>
      <c r="FHN28" s="18"/>
      <c r="FHO28" s="745"/>
      <c r="FHP28" s="745"/>
      <c r="FHQ28" s="1095"/>
      <c r="FHR28" s="18"/>
      <c r="FHS28" s="745"/>
      <c r="FHT28" s="745"/>
      <c r="FHU28" s="1095"/>
      <c r="FHV28" s="18"/>
      <c r="FHW28" s="745"/>
      <c r="FHX28" s="745"/>
      <c r="FHY28" s="1095"/>
      <c r="FHZ28" s="18"/>
      <c r="FIA28" s="745"/>
      <c r="FIB28" s="745"/>
      <c r="FIC28" s="1095"/>
      <c r="FID28" s="18"/>
      <c r="FIE28" s="745"/>
      <c r="FIF28" s="745"/>
      <c r="FIG28" s="1095"/>
      <c r="FIH28" s="18"/>
      <c r="FII28" s="745"/>
      <c r="FIJ28" s="745"/>
      <c r="FIK28" s="1095"/>
      <c r="FIL28" s="18"/>
      <c r="FIM28" s="745"/>
      <c r="FIN28" s="745"/>
      <c r="FIO28" s="1095"/>
      <c r="FIP28" s="18"/>
      <c r="FIQ28" s="745"/>
      <c r="FIR28" s="745"/>
      <c r="FIS28" s="1095"/>
      <c r="FIT28" s="18"/>
      <c r="FIU28" s="745"/>
      <c r="FIV28" s="745"/>
      <c r="FIW28" s="1095"/>
      <c r="FIX28" s="18"/>
      <c r="FIY28" s="745"/>
      <c r="FIZ28" s="745"/>
      <c r="FJA28" s="1095"/>
      <c r="FJB28" s="18"/>
      <c r="FJC28" s="745"/>
      <c r="FJD28" s="745"/>
      <c r="FJE28" s="1095"/>
      <c r="FJF28" s="18"/>
      <c r="FJG28" s="745"/>
      <c r="FJH28" s="745"/>
      <c r="FJI28" s="1095"/>
      <c r="FJJ28" s="18"/>
      <c r="FJK28" s="745"/>
      <c r="FJL28" s="745"/>
      <c r="FJM28" s="1095"/>
      <c r="FJN28" s="18"/>
      <c r="FJO28" s="745"/>
      <c r="FJP28" s="745"/>
      <c r="FJQ28" s="1095"/>
      <c r="FJR28" s="18"/>
      <c r="FJS28" s="745"/>
      <c r="FJT28" s="745"/>
      <c r="FJU28" s="1095"/>
      <c r="FJV28" s="18"/>
      <c r="FJW28" s="745"/>
      <c r="FJX28" s="745"/>
      <c r="FJY28" s="1095"/>
      <c r="FJZ28" s="18"/>
      <c r="FKA28" s="745"/>
      <c r="FKB28" s="745"/>
      <c r="FKC28" s="1095"/>
      <c r="FKD28" s="18"/>
      <c r="FKE28" s="745"/>
      <c r="FKF28" s="745"/>
      <c r="FKG28" s="1095"/>
      <c r="FKH28" s="18"/>
      <c r="FKI28" s="745"/>
      <c r="FKJ28" s="745"/>
      <c r="FKK28" s="1095"/>
      <c r="FKL28" s="18"/>
      <c r="FKM28" s="745"/>
      <c r="FKN28" s="745"/>
      <c r="FKO28" s="1095"/>
      <c r="FKP28" s="18"/>
      <c r="FKQ28" s="745"/>
      <c r="FKR28" s="745"/>
      <c r="FKS28" s="1095"/>
      <c r="FKT28" s="18"/>
      <c r="FKU28" s="745"/>
      <c r="FKV28" s="745"/>
      <c r="FKW28" s="1095"/>
      <c r="FKX28" s="18"/>
      <c r="FKY28" s="745"/>
      <c r="FKZ28" s="745"/>
      <c r="FLA28" s="1095"/>
      <c r="FLB28" s="18"/>
      <c r="FLC28" s="745"/>
      <c r="FLD28" s="745"/>
      <c r="FLE28" s="1095"/>
      <c r="FLF28" s="18"/>
      <c r="FLG28" s="745"/>
      <c r="FLH28" s="745"/>
      <c r="FLI28" s="1095"/>
      <c r="FLJ28" s="18"/>
      <c r="FLK28" s="745"/>
      <c r="FLL28" s="745"/>
      <c r="FLM28" s="1095"/>
      <c r="FLN28" s="18"/>
      <c r="FLO28" s="745"/>
      <c r="FLP28" s="745"/>
      <c r="FLQ28" s="1095"/>
      <c r="FLR28" s="18"/>
      <c r="FLS28" s="745"/>
      <c r="FLT28" s="745"/>
      <c r="FLU28" s="1095"/>
      <c r="FLV28" s="18"/>
      <c r="FLW28" s="745"/>
      <c r="FLX28" s="745"/>
      <c r="FLY28" s="1095"/>
      <c r="FLZ28" s="18"/>
      <c r="FMA28" s="745"/>
      <c r="FMB28" s="745"/>
      <c r="FMC28" s="1095"/>
      <c r="FMD28" s="18"/>
      <c r="FME28" s="745"/>
      <c r="FMF28" s="745"/>
      <c r="FMG28" s="1095"/>
      <c r="FMH28" s="18"/>
      <c r="FMI28" s="745"/>
      <c r="FMJ28" s="745"/>
      <c r="FMK28" s="1095"/>
      <c r="FML28" s="18"/>
      <c r="FMM28" s="745"/>
      <c r="FMN28" s="745"/>
      <c r="FMO28" s="1095"/>
      <c r="FMP28" s="18"/>
      <c r="FMQ28" s="745"/>
      <c r="FMR28" s="745"/>
      <c r="FMS28" s="1095"/>
      <c r="FMT28" s="18"/>
      <c r="FMU28" s="745"/>
      <c r="FMV28" s="745"/>
      <c r="FMW28" s="1095"/>
      <c r="FMX28" s="18"/>
      <c r="FMY28" s="745"/>
      <c r="FMZ28" s="745"/>
      <c r="FNA28" s="1095"/>
      <c r="FNB28" s="18"/>
      <c r="FNC28" s="745"/>
      <c r="FND28" s="745"/>
      <c r="FNE28" s="1095"/>
      <c r="FNF28" s="18"/>
      <c r="FNG28" s="745"/>
      <c r="FNH28" s="745"/>
      <c r="FNI28" s="1095"/>
      <c r="FNJ28" s="18"/>
      <c r="FNK28" s="745"/>
      <c r="FNL28" s="745"/>
      <c r="FNM28" s="1095"/>
      <c r="FNN28" s="18"/>
      <c r="FNO28" s="745"/>
      <c r="FNP28" s="745"/>
      <c r="FNQ28" s="1095"/>
      <c r="FNR28" s="18"/>
      <c r="FNS28" s="745"/>
      <c r="FNT28" s="745"/>
      <c r="FNU28" s="1095"/>
      <c r="FNV28" s="18"/>
      <c r="FNW28" s="745"/>
      <c r="FNX28" s="745"/>
      <c r="FNY28" s="1095"/>
      <c r="FNZ28" s="18"/>
      <c r="FOA28" s="745"/>
      <c r="FOB28" s="745"/>
      <c r="FOC28" s="1095"/>
      <c r="FOD28" s="18"/>
      <c r="FOE28" s="745"/>
      <c r="FOF28" s="745"/>
      <c r="FOG28" s="1095"/>
      <c r="FOH28" s="18"/>
      <c r="FOI28" s="745"/>
      <c r="FOJ28" s="745"/>
      <c r="FOK28" s="1095"/>
      <c r="FOL28" s="18"/>
      <c r="FOM28" s="745"/>
      <c r="FON28" s="745"/>
      <c r="FOO28" s="1095"/>
      <c r="FOP28" s="18"/>
      <c r="FOQ28" s="745"/>
      <c r="FOR28" s="745"/>
      <c r="FOS28" s="1095"/>
      <c r="FOT28" s="18"/>
      <c r="FOU28" s="745"/>
      <c r="FOV28" s="745"/>
      <c r="FOW28" s="1095"/>
      <c r="FOX28" s="18"/>
      <c r="FOY28" s="745"/>
      <c r="FOZ28" s="745"/>
      <c r="FPA28" s="1095"/>
      <c r="FPB28" s="18"/>
      <c r="FPC28" s="745"/>
      <c r="FPD28" s="745"/>
      <c r="FPE28" s="1095"/>
      <c r="FPF28" s="18"/>
      <c r="FPG28" s="745"/>
      <c r="FPH28" s="745"/>
      <c r="FPI28" s="1095"/>
      <c r="FPJ28" s="18"/>
      <c r="FPK28" s="745"/>
      <c r="FPL28" s="745"/>
      <c r="FPM28" s="1095"/>
      <c r="FPN28" s="18"/>
      <c r="FPO28" s="745"/>
      <c r="FPP28" s="745"/>
      <c r="FPQ28" s="1095"/>
      <c r="FPR28" s="18"/>
      <c r="FPS28" s="745"/>
      <c r="FPT28" s="745"/>
      <c r="FPU28" s="1095"/>
      <c r="FPV28" s="18"/>
      <c r="FPW28" s="745"/>
      <c r="FPX28" s="745"/>
      <c r="FPY28" s="1095"/>
      <c r="FPZ28" s="18"/>
      <c r="FQA28" s="745"/>
      <c r="FQB28" s="745"/>
      <c r="FQC28" s="1095"/>
      <c r="FQD28" s="18"/>
      <c r="FQE28" s="745"/>
      <c r="FQF28" s="745"/>
      <c r="FQG28" s="1095"/>
      <c r="FQH28" s="18"/>
      <c r="FQI28" s="745"/>
      <c r="FQJ28" s="745"/>
      <c r="FQK28" s="1095"/>
      <c r="FQL28" s="18"/>
      <c r="FQM28" s="745"/>
      <c r="FQN28" s="745"/>
      <c r="FQO28" s="1095"/>
      <c r="FQP28" s="18"/>
      <c r="FQQ28" s="745"/>
      <c r="FQR28" s="745"/>
      <c r="FQS28" s="1095"/>
      <c r="FQT28" s="18"/>
      <c r="FQU28" s="745"/>
      <c r="FQV28" s="745"/>
      <c r="FQW28" s="1095"/>
      <c r="FQX28" s="18"/>
      <c r="FQY28" s="745"/>
      <c r="FQZ28" s="745"/>
      <c r="FRA28" s="1095"/>
      <c r="FRB28" s="18"/>
      <c r="FRC28" s="745"/>
      <c r="FRD28" s="745"/>
      <c r="FRE28" s="1095"/>
      <c r="FRF28" s="18"/>
      <c r="FRG28" s="745"/>
      <c r="FRH28" s="745"/>
      <c r="FRI28" s="1095"/>
      <c r="FRJ28" s="18"/>
      <c r="FRK28" s="745"/>
      <c r="FRL28" s="745"/>
      <c r="FRM28" s="1095"/>
      <c r="FRN28" s="18"/>
      <c r="FRO28" s="745"/>
      <c r="FRP28" s="745"/>
      <c r="FRQ28" s="1095"/>
      <c r="FRR28" s="18"/>
      <c r="FRS28" s="745"/>
      <c r="FRT28" s="745"/>
      <c r="FRU28" s="1095"/>
      <c r="FRV28" s="18"/>
      <c r="FRW28" s="745"/>
      <c r="FRX28" s="745"/>
      <c r="FRY28" s="1095"/>
      <c r="FRZ28" s="18"/>
      <c r="FSA28" s="745"/>
      <c r="FSB28" s="745"/>
      <c r="FSC28" s="1095"/>
      <c r="FSD28" s="18"/>
      <c r="FSE28" s="745"/>
      <c r="FSF28" s="745"/>
      <c r="FSG28" s="1095"/>
      <c r="FSH28" s="18"/>
      <c r="FSI28" s="745"/>
      <c r="FSJ28" s="745"/>
      <c r="FSK28" s="1095"/>
      <c r="FSL28" s="18"/>
      <c r="FSM28" s="745"/>
      <c r="FSN28" s="745"/>
      <c r="FSO28" s="1095"/>
      <c r="FSP28" s="18"/>
      <c r="FSQ28" s="745"/>
      <c r="FSR28" s="745"/>
      <c r="FSS28" s="1095"/>
      <c r="FST28" s="18"/>
      <c r="FSU28" s="745"/>
      <c r="FSV28" s="745"/>
      <c r="FSW28" s="1095"/>
      <c r="FSX28" s="18"/>
      <c r="FSY28" s="745"/>
      <c r="FSZ28" s="745"/>
      <c r="FTA28" s="1095"/>
      <c r="FTB28" s="18"/>
      <c r="FTC28" s="745"/>
      <c r="FTD28" s="745"/>
      <c r="FTE28" s="1095"/>
      <c r="FTF28" s="18"/>
      <c r="FTG28" s="745"/>
      <c r="FTH28" s="745"/>
      <c r="FTI28" s="1095"/>
      <c r="FTJ28" s="18"/>
      <c r="FTK28" s="745"/>
      <c r="FTL28" s="745"/>
      <c r="FTM28" s="1095"/>
      <c r="FTN28" s="18"/>
      <c r="FTO28" s="745"/>
      <c r="FTP28" s="745"/>
      <c r="FTQ28" s="1095"/>
      <c r="FTR28" s="18"/>
      <c r="FTS28" s="745"/>
      <c r="FTT28" s="745"/>
      <c r="FTU28" s="1095"/>
      <c r="FTV28" s="18"/>
      <c r="FTW28" s="745"/>
      <c r="FTX28" s="745"/>
      <c r="FTY28" s="1095"/>
      <c r="FTZ28" s="18"/>
      <c r="FUA28" s="745"/>
      <c r="FUB28" s="745"/>
      <c r="FUC28" s="1095"/>
      <c r="FUD28" s="18"/>
      <c r="FUE28" s="745"/>
      <c r="FUF28" s="745"/>
      <c r="FUG28" s="1095"/>
      <c r="FUH28" s="18"/>
      <c r="FUI28" s="745"/>
      <c r="FUJ28" s="745"/>
      <c r="FUK28" s="1095"/>
      <c r="FUL28" s="18"/>
      <c r="FUM28" s="745"/>
      <c r="FUN28" s="745"/>
      <c r="FUO28" s="1095"/>
      <c r="FUP28" s="18"/>
      <c r="FUQ28" s="745"/>
      <c r="FUR28" s="745"/>
      <c r="FUS28" s="1095"/>
      <c r="FUT28" s="18"/>
      <c r="FUU28" s="745"/>
      <c r="FUV28" s="745"/>
      <c r="FUW28" s="1095"/>
      <c r="FUX28" s="18"/>
      <c r="FUY28" s="745"/>
      <c r="FUZ28" s="745"/>
      <c r="FVA28" s="1095"/>
      <c r="FVB28" s="18"/>
      <c r="FVC28" s="745"/>
      <c r="FVD28" s="745"/>
      <c r="FVE28" s="1095"/>
      <c r="FVF28" s="18"/>
      <c r="FVG28" s="745"/>
      <c r="FVH28" s="745"/>
      <c r="FVI28" s="1095"/>
      <c r="FVJ28" s="18"/>
      <c r="FVK28" s="745"/>
      <c r="FVL28" s="745"/>
      <c r="FVM28" s="1095"/>
      <c r="FVN28" s="18"/>
      <c r="FVO28" s="745"/>
      <c r="FVP28" s="745"/>
      <c r="FVQ28" s="1095"/>
      <c r="FVR28" s="18"/>
      <c r="FVS28" s="745"/>
      <c r="FVT28" s="745"/>
      <c r="FVU28" s="1095"/>
      <c r="FVV28" s="18"/>
      <c r="FVW28" s="745"/>
      <c r="FVX28" s="745"/>
      <c r="FVY28" s="1095"/>
      <c r="FVZ28" s="18"/>
      <c r="FWA28" s="745"/>
      <c r="FWB28" s="745"/>
      <c r="FWC28" s="1095"/>
      <c r="FWD28" s="18"/>
      <c r="FWE28" s="745"/>
      <c r="FWF28" s="745"/>
      <c r="FWG28" s="1095"/>
      <c r="FWH28" s="18"/>
      <c r="FWI28" s="745"/>
      <c r="FWJ28" s="745"/>
      <c r="FWK28" s="1095"/>
      <c r="FWL28" s="18"/>
      <c r="FWM28" s="745"/>
      <c r="FWN28" s="745"/>
      <c r="FWO28" s="1095"/>
      <c r="FWP28" s="18"/>
      <c r="FWQ28" s="745"/>
      <c r="FWR28" s="745"/>
      <c r="FWS28" s="1095"/>
      <c r="FWT28" s="18"/>
      <c r="FWU28" s="745"/>
      <c r="FWV28" s="745"/>
      <c r="FWW28" s="1095"/>
      <c r="FWX28" s="18"/>
      <c r="FWY28" s="745"/>
      <c r="FWZ28" s="745"/>
      <c r="FXA28" s="1095"/>
      <c r="FXB28" s="18"/>
      <c r="FXC28" s="745"/>
      <c r="FXD28" s="745"/>
      <c r="FXE28" s="1095"/>
      <c r="FXF28" s="18"/>
      <c r="FXG28" s="745"/>
      <c r="FXH28" s="745"/>
      <c r="FXI28" s="1095"/>
      <c r="FXJ28" s="18"/>
      <c r="FXK28" s="745"/>
      <c r="FXL28" s="745"/>
      <c r="FXM28" s="1095"/>
      <c r="FXN28" s="18"/>
      <c r="FXO28" s="745"/>
      <c r="FXP28" s="745"/>
      <c r="FXQ28" s="1095"/>
      <c r="FXR28" s="18"/>
      <c r="FXS28" s="745"/>
      <c r="FXT28" s="745"/>
      <c r="FXU28" s="1095"/>
      <c r="FXV28" s="18"/>
      <c r="FXW28" s="745"/>
      <c r="FXX28" s="745"/>
      <c r="FXY28" s="1095"/>
      <c r="FXZ28" s="18"/>
      <c r="FYA28" s="745"/>
      <c r="FYB28" s="745"/>
      <c r="FYC28" s="1095"/>
      <c r="FYD28" s="18"/>
      <c r="FYE28" s="745"/>
      <c r="FYF28" s="745"/>
      <c r="FYG28" s="1095"/>
      <c r="FYH28" s="18"/>
      <c r="FYI28" s="745"/>
      <c r="FYJ28" s="745"/>
      <c r="FYK28" s="1095"/>
      <c r="FYL28" s="18"/>
      <c r="FYM28" s="745"/>
      <c r="FYN28" s="745"/>
      <c r="FYO28" s="1095"/>
      <c r="FYP28" s="18"/>
      <c r="FYQ28" s="745"/>
      <c r="FYR28" s="745"/>
      <c r="FYS28" s="1095"/>
      <c r="FYT28" s="18"/>
      <c r="FYU28" s="745"/>
      <c r="FYV28" s="745"/>
      <c r="FYW28" s="1095"/>
      <c r="FYX28" s="18"/>
      <c r="FYY28" s="745"/>
      <c r="FYZ28" s="745"/>
      <c r="FZA28" s="1095"/>
      <c r="FZB28" s="18"/>
      <c r="FZC28" s="745"/>
      <c r="FZD28" s="745"/>
      <c r="FZE28" s="1095"/>
      <c r="FZF28" s="18"/>
      <c r="FZG28" s="745"/>
      <c r="FZH28" s="745"/>
      <c r="FZI28" s="1095"/>
      <c r="FZJ28" s="18"/>
      <c r="FZK28" s="745"/>
      <c r="FZL28" s="745"/>
      <c r="FZM28" s="1095"/>
      <c r="FZN28" s="18"/>
      <c r="FZO28" s="745"/>
      <c r="FZP28" s="745"/>
      <c r="FZQ28" s="1095"/>
      <c r="FZR28" s="18"/>
      <c r="FZS28" s="745"/>
      <c r="FZT28" s="745"/>
      <c r="FZU28" s="1095"/>
      <c r="FZV28" s="18"/>
      <c r="FZW28" s="745"/>
      <c r="FZX28" s="745"/>
      <c r="FZY28" s="1095"/>
      <c r="FZZ28" s="18"/>
      <c r="GAA28" s="745"/>
      <c r="GAB28" s="745"/>
      <c r="GAC28" s="1095"/>
      <c r="GAD28" s="18"/>
      <c r="GAE28" s="745"/>
      <c r="GAF28" s="745"/>
      <c r="GAG28" s="1095"/>
      <c r="GAH28" s="18"/>
      <c r="GAI28" s="745"/>
      <c r="GAJ28" s="745"/>
      <c r="GAK28" s="1095"/>
      <c r="GAL28" s="18"/>
      <c r="GAM28" s="745"/>
      <c r="GAN28" s="745"/>
      <c r="GAO28" s="1095"/>
      <c r="GAP28" s="18"/>
      <c r="GAQ28" s="745"/>
      <c r="GAR28" s="745"/>
      <c r="GAS28" s="1095"/>
      <c r="GAT28" s="18"/>
      <c r="GAU28" s="745"/>
      <c r="GAV28" s="745"/>
      <c r="GAW28" s="1095"/>
      <c r="GAX28" s="18"/>
      <c r="GAY28" s="745"/>
      <c r="GAZ28" s="745"/>
      <c r="GBA28" s="1095"/>
      <c r="GBB28" s="18"/>
      <c r="GBC28" s="745"/>
      <c r="GBD28" s="745"/>
      <c r="GBE28" s="1095"/>
      <c r="GBF28" s="18"/>
      <c r="GBG28" s="745"/>
      <c r="GBH28" s="745"/>
      <c r="GBI28" s="1095"/>
      <c r="GBJ28" s="18"/>
      <c r="GBK28" s="745"/>
      <c r="GBL28" s="745"/>
      <c r="GBM28" s="1095"/>
      <c r="GBN28" s="18"/>
      <c r="GBO28" s="745"/>
      <c r="GBP28" s="745"/>
      <c r="GBQ28" s="1095"/>
      <c r="GBR28" s="18"/>
      <c r="GBS28" s="745"/>
      <c r="GBT28" s="745"/>
      <c r="GBU28" s="1095"/>
      <c r="GBV28" s="18"/>
      <c r="GBW28" s="745"/>
      <c r="GBX28" s="745"/>
      <c r="GBY28" s="1095"/>
      <c r="GBZ28" s="18"/>
      <c r="GCA28" s="745"/>
      <c r="GCB28" s="745"/>
      <c r="GCC28" s="1095"/>
      <c r="GCD28" s="18"/>
      <c r="GCE28" s="745"/>
      <c r="GCF28" s="745"/>
      <c r="GCG28" s="1095"/>
      <c r="GCH28" s="18"/>
      <c r="GCI28" s="745"/>
      <c r="GCJ28" s="745"/>
      <c r="GCK28" s="1095"/>
      <c r="GCL28" s="18"/>
      <c r="GCM28" s="745"/>
      <c r="GCN28" s="745"/>
      <c r="GCO28" s="1095"/>
      <c r="GCP28" s="18"/>
      <c r="GCQ28" s="745"/>
      <c r="GCR28" s="745"/>
      <c r="GCS28" s="1095"/>
      <c r="GCT28" s="18"/>
      <c r="GCU28" s="745"/>
      <c r="GCV28" s="745"/>
      <c r="GCW28" s="1095"/>
      <c r="GCX28" s="18"/>
      <c r="GCY28" s="745"/>
      <c r="GCZ28" s="745"/>
      <c r="GDA28" s="1095"/>
      <c r="GDB28" s="18"/>
      <c r="GDC28" s="745"/>
      <c r="GDD28" s="745"/>
      <c r="GDE28" s="1095"/>
      <c r="GDF28" s="18"/>
      <c r="GDG28" s="745"/>
      <c r="GDH28" s="745"/>
      <c r="GDI28" s="1095"/>
      <c r="GDJ28" s="18"/>
      <c r="GDK28" s="745"/>
      <c r="GDL28" s="745"/>
      <c r="GDM28" s="1095"/>
      <c r="GDN28" s="18"/>
      <c r="GDO28" s="745"/>
      <c r="GDP28" s="745"/>
      <c r="GDQ28" s="1095"/>
      <c r="GDR28" s="18"/>
      <c r="GDS28" s="745"/>
      <c r="GDT28" s="745"/>
      <c r="GDU28" s="1095"/>
      <c r="GDV28" s="18"/>
      <c r="GDW28" s="745"/>
      <c r="GDX28" s="745"/>
      <c r="GDY28" s="1095"/>
      <c r="GDZ28" s="18"/>
      <c r="GEA28" s="745"/>
      <c r="GEB28" s="745"/>
      <c r="GEC28" s="1095"/>
      <c r="GED28" s="18"/>
      <c r="GEE28" s="745"/>
      <c r="GEF28" s="745"/>
      <c r="GEG28" s="1095"/>
      <c r="GEH28" s="18"/>
      <c r="GEI28" s="745"/>
      <c r="GEJ28" s="745"/>
      <c r="GEK28" s="1095"/>
      <c r="GEL28" s="18"/>
      <c r="GEM28" s="745"/>
      <c r="GEN28" s="745"/>
      <c r="GEO28" s="1095"/>
      <c r="GEP28" s="18"/>
      <c r="GEQ28" s="745"/>
      <c r="GER28" s="745"/>
      <c r="GES28" s="1095"/>
      <c r="GET28" s="18"/>
      <c r="GEU28" s="745"/>
      <c r="GEV28" s="745"/>
      <c r="GEW28" s="1095"/>
      <c r="GEX28" s="18"/>
      <c r="GEY28" s="745"/>
      <c r="GEZ28" s="745"/>
      <c r="GFA28" s="1095"/>
      <c r="GFB28" s="18"/>
      <c r="GFC28" s="745"/>
      <c r="GFD28" s="745"/>
      <c r="GFE28" s="1095"/>
      <c r="GFF28" s="18"/>
      <c r="GFG28" s="745"/>
      <c r="GFH28" s="745"/>
      <c r="GFI28" s="1095"/>
      <c r="GFJ28" s="18"/>
      <c r="GFK28" s="745"/>
      <c r="GFL28" s="745"/>
      <c r="GFM28" s="1095"/>
      <c r="GFN28" s="18"/>
      <c r="GFO28" s="745"/>
      <c r="GFP28" s="745"/>
      <c r="GFQ28" s="1095"/>
      <c r="GFR28" s="18"/>
      <c r="GFS28" s="745"/>
      <c r="GFT28" s="745"/>
      <c r="GFU28" s="1095"/>
      <c r="GFV28" s="18"/>
      <c r="GFW28" s="745"/>
      <c r="GFX28" s="745"/>
      <c r="GFY28" s="1095"/>
      <c r="GFZ28" s="18"/>
      <c r="GGA28" s="745"/>
      <c r="GGB28" s="745"/>
      <c r="GGC28" s="1095"/>
      <c r="GGD28" s="18"/>
      <c r="GGE28" s="745"/>
      <c r="GGF28" s="745"/>
      <c r="GGG28" s="1095"/>
      <c r="GGH28" s="18"/>
      <c r="GGI28" s="745"/>
      <c r="GGJ28" s="745"/>
      <c r="GGK28" s="1095"/>
      <c r="GGL28" s="18"/>
      <c r="GGM28" s="745"/>
      <c r="GGN28" s="745"/>
      <c r="GGO28" s="1095"/>
      <c r="GGP28" s="18"/>
      <c r="GGQ28" s="745"/>
      <c r="GGR28" s="745"/>
      <c r="GGS28" s="1095"/>
      <c r="GGT28" s="18"/>
      <c r="GGU28" s="745"/>
      <c r="GGV28" s="745"/>
      <c r="GGW28" s="1095"/>
      <c r="GGX28" s="18"/>
      <c r="GGY28" s="745"/>
      <c r="GGZ28" s="745"/>
      <c r="GHA28" s="1095"/>
      <c r="GHB28" s="18"/>
      <c r="GHC28" s="745"/>
      <c r="GHD28" s="745"/>
      <c r="GHE28" s="1095"/>
      <c r="GHF28" s="18"/>
      <c r="GHG28" s="745"/>
      <c r="GHH28" s="745"/>
      <c r="GHI28" s="1095"/>
      <c r="GHJ28" s="18"/>
      <c r="GHK28" s="745"/>
      <c r="GHL28" s="745"/>
      <c r="GHM28" s="1095"/>
      <c r="GHN28" s="18"/>
      <c r="GHO28" s="745"/>
      <c r="GHP28" s="745"/>
      <c r="GHQ28" s="1095"/>
      <c r="GHR28" s="18"/>
      <c r="GHS28" s="745"/>
      <c r="GHT28" s="745"/>
      <c r="GHU28" s="1095"/>
      <c r="GHV28" s="18"/>
      <c r="GHW28" s="745"/>
      <c r="GHX28" s="745"/>
      <c r="GHY28" s="1095"/>
      <c r="GHZ28" s="18"/>
      <c r="GIA28" s="745"/>
      <c r="GIB28" s="745"/>
      <c r="GIC28" s="1095"/>
      <c r="GID28" s="18"/>
      <c r="GIE28" s="745"/>
      <c r="GIF28" s="745"/>
      <c r="GIG28" s="1095"/>
      <c r="GIH28" s="18"/>
      <c r="GII28" s="745"/>
      <c r="GIJ28" s="745"/>
      <c r="GIK28" s="1095"/>
      <c r="GIL28" s="18"/>
      <c r="GIM28" s="745"/>
      <c r="GIN28" s="745"/>
      <c r="GIO28" s="1095"/>
      <c r="GIP28" s="18"/>
      <c r="GIQ28" s="745"/>
      <c r="GIR28" s="745"/>
      <c r="GIS28" s="1095"/>
      <c r="GIT28" s="18"/>
      <c r="GIU28" s="745"/>
      <c r="GIV28" s="745"/>
      <c r="GIW28" s="1095"/>
      <c r="GIX28" s="18"/>
      <c r="GIY28" s="745"/>
      <c r="GIZ28" s="745"/>
      <c r="GJA28" s="1095"/>
      <c r="GJB28" s="18"/>
      <c r="GJC28" s="745"/>
      <c r="GJD28" s="745"/>
      <c r="GJE28" s="1095"/>
      <c r="GJF28" s="18"/>
      <c r="GJG28" s="745"/>
      <c r="GJH28" s="745"/>
      <c r="GJI28" s="1095"/>
      <c r="GJJ28" s="18"/>
      <c r="GJK28" s="745"/>
      <c r="GJL28" s="745"/>
      <c r="GJM28" s="1095"/>
      <c r="GJN28" s="18"/>
      <c r="GJO28" s="745"/>
      <c r="GJP28" s="745"/>
      <c r="GJQ28" s="1095"/>
      <c r="GJR28" s="18"/>
      <c r="GJS28" s="745"/>
      <c r="GJT28" s="745"/>
      <c r="GJU28" s="1095"/>
      <c r="GJV28" s="18"/>
      <c r="GJW28" s="745"/>
      <c r="GJX28" s="745"/>
      <c r="GJY28" s="1095"/>
      <c r="GJZ28" s="18"/>
      <c r="GKA28" s="745"/>
      <c r="GKB28" s="745"/>
      <c r="GKC28" s="1095"/>
      <c r="GKD28" s="18"/>
      <c r="GKE28" s="745"/>
      <c r="GKF28" s="745"/>
      <c r="GKG28" s="1095"/>
      <c r="GKH28" s="18"/>
      <c r="GKI28" s="745"/>
      <c r="GKJ28" s="745"/>
      <c r="GKK28" s="1095"/>
      <c r="GKL28" s="18"/>
      <c r="GKM28" s="745"/>
      <c r="GKN28" s="745"/>
      <c r="GKO28" s="1095"/>
      <c r="GKP28" s="18"/>
      <c r="GKQ28" s="745"/>
      <c r="GKR28" s="745"/>
      <c r="GKS28" s="1095"/>
      <c r="GKT28" s="18"/>
      <c r="GKU28" s="745"/>
      <c r="GKV28" s="745"/>
      <c r="GKW28" s="1095"/>
      <c r="GKX28" s="18"/>
      <c r="GKY28" s="745"/>
      <c r="GKZ28" s="745"/>
      <c r="GLA28" s="1095"/>
      <c r="GLB28" s="18"/>
      <c r="GLC28" s="745"/>
      <c r="GLD28" s="745"/>
      <c r="GLE28" s="1095"/>
      <c r="GLF28" s="18"/>
      <c r="GLG28" s="745"/>
      <c r="GLH28" s="745"/>
      <c r="GLI28" s="1095"/>
      <c r="GLJ28" s="18"/>
      <c r="GLK28" s="745"/>
      <c r="GLL28" s="745"/>
      <c r="GLM28" s="1095"/>
      <c r="GLN28" s="18"/>
      <c r="GLO28" s="745"/>
      <c r="GLP28" s="745"/>
      <c r="GLQ28" s="1095"/>
      <c r="GLR28" s="18"/>
      <c r="GLS28" s="745"/>
      <c r="GLT28" s="745"/>
      <c r="GLU28" s="1095"/>
      <c r="GLV28" s="18"/>
      <c r="GLW28" s="745"/>
      <c r="GLX28" s="745"/>
      <c r="GLY28" s="1095"/>
      <c r="GLZ28" s="18"/>
      <c r="GMA28" s="745"/>
      <c r="GMB28" s="745"/>
      <c r="GMC28" s="1095"/>
      <c r="GMD28" s="18"/>
      <c r="GME28" s="745"/>
      <c r="GMF28" s="745"/>
      <c r="GMG28" s="1095"/>
      <c r="GMH28" s="18"/>
      <c r="GMI28" s="745"/>
      <c r="GMJ28" s="745"/>
      <c r="GMK28" s="1095"/>
      <c r="GML28" s="18"/>
      <c r="GMM28" s="745"/>
      <c r="GMN28" s="745"/>
      <c r="GMO28" s="1095"/>
      <c r="GMP28" s="18"/>
      <c r="GMQ28" s="745"/>
      <c r="GMR28" s="745"/>
      <c r="GMS28" s="1095"/>
      <c r="GMT28" s="18"/>
      <c r="GMU28" s="745"/>
      <c r="GMV28" s="745"/>
      <c r="GMW28" s="1095"/>
      <c r="GMX28" s="18"/>
      <c r="GMY28" s="745"/>
      <c r="GMZ28" s="745"/>
      <c r="GNA28" s="1095"/>
      <c r="GNB28" s="18"/>
      <c r="GNC28" s="745"/>
      <c r="GND28" s="745"/>
      <c r="GNE28" s="1095"/>
      <c r="GNF28" s="18"/>
      <c r="GNG28" s="745"/>
      <c r="GNH28" s="745"/>
      <c r="GNI28" s="1095"/>
      <c r="GNJ28" s="18"/>
      <c r="GNK28" s="745"/>
      <c r="GNL28" s="745"/>
      <c r="GNM28" s="1095"/>
      <c r="GNN28" s="18"/>
      <c r="GNO28" s="745"/>
      <c r="GNP28" s="745"/>
      <c r="GNQ28" s="1095"/>
      <c r="GNR28" s="18"/>
      <c r="GNS28" s="745"/>
      <c r="GNT28" s="745"/>
      <c r="GNU28" s="1095"/>
      <c r="GNV28" s="18"/>
      <c r="GNW28" s="745"/>
      <c r="GNX28" s="745"/>
      <c r="GNY28" s="1095"/>
      <c r="GNZ28" s="18"/>
      <c r="GOA28" s="745"/>
      <c r="GOB28" s="745"/>
      <c r="GOC28" s="1095"/>
      <c r="GOD28" s="18"/>
      <c r="GOE28" s="745"/>
      <c r="GOF28" s="745"/>
      <c r="GOG28" s="1095"/>
      <c r="GOH28" s="18"/>
      <c r="GOI28" s="745"/>
      <c r="GOJ28" s="745"/>
      <c r="GOK28" s="1095"/>
      <c r="GOL28" s="18"/>
      <c r="GOM28" s="745"/>
      <c r="GON28" s="745"/>
      <c r="GOO28" s="1095"/>
      <c r="GOP28" s="18"/>
      <c r="GOQ28" s="745"/>
      <c r="GOR28" s="745"/>
      <c r="GOS28" s="1095"/>
      <c r="GOT28" s="18"/>
      <c r="GOU28" s="745"/>
      <c r="GOV28" s="745"/>
      <c r="GOW28" s="1095"/>
      <c r="GOX28" s="18"/>
      <c r="GOY28" s="745"/>
      <c r="GOZ28" s="745"/>
      <c r="GPA28" s="1095"/>
      <c r="GPB28" s="18"/>
      <c r="GPC28" s="745"/>
      <c r="GPD28" s="745"/>
      <c r="GPE28" s="1095"/>
      <c r="GPF28" s="18"/>
      <c r="GPG28" s="745"/>
      <c r="GPH28" s="745"/>
      <c r="GPI28" s="1095"/>
      <c r="GPJ28" s="18"/>
      <c r="GPK28" s="745"/>
      <c r="GPL28" s="745"/>
      <c r="GPM28" s="1095"/>
      <c r="GPN28" s="18"/>
      <c r="GPO28" s="745"/>
      <c r="GPP28" s="745"/>
      <c r="GPQ28" s="1095"/>
      <c r="GPR28" s="18"/>
      <c r="GPS28" s="745"/>
      <c r="GPT28" s="745"/>
      <c r="GPU28" s="1095"/>
      <c r="GPV28" s="18"/>
      <c r="GPW28" s="745"/>
      <c r="GPX28" s="745"/>
      <c r="GPY28" s="1095"/>
      <c r="GPZ28" s="18"/>
      <c r="GQA28" s="745"/>
      <c r="GQB28" s="745"/>
      <c r="GQC28" s="1095"/>
      <c r="GQD28" s="18"/>
      <c r="GQE28" s="745"/>
      <c r="GQF28" s="745"/>
      <c r="GQG28" s="1095"/>
      <c r="GQH28" s="18"/>
      <c r="GQI28" s="745"/>
      <c r="GQJ28" s="745"/>
      <c r="GQK28" s="1095"/>
      <c r="GQL28" s="18"/>
      <c r="GQM28" s="745"/>
      <c r="GQN28" s="745"/>
      <c r="GQO28" s="1095"/>
      <c r="GQP28" s="18"/>
      <c r="GQQ28" s="745"/>
      <c r="GQR28" s="745"/>
      <c r="GQS28" s="1095"/>
      <c r="GQT28" s="18"/>
      <c r="GQU28" s="745"/>
      <c r="GQV28" s="745"/>
      <c r="GQW28" s="1095"/>
      <c r="GQX28" s="18"/>
      <c r="GQY28" s="745"/>
      <c r="GQZ28" s="745"/>
      <c r="GRA28" s="1095"/>
      <c r="GRB28" s="18"/>
      <c r="GRC28" s="745"/>
      <c r="GRD28" s="745"/>
      <c r="GRE28" s="1095"/>
      <c r="GRF28" s="18"/>
      <c r="GRG28" s="745"/>
      <c r="GRH28" s="745"/>
      <c r="GRI28" s="1095"/>
      <c r="GRJ28" s="18"/>
      <c r="GRK28" s="745"/>
      <c r="GRL28" s="745"/>
      <c r="GRM28" s="1095"/>
      <c r="GRN28" s="18"/>
      <c r="GRO28" s="745"/>
      <c r="GRP28" s="745"/>
      <c r="GRQ28" s="1095"/>
      <c r="GRR28" s="18"/>
      <c r="GRS28" s="745"/>
      <c r="GRT28" s="745"/>
      <c r="GRU28" s="1095"/>
      <c r="GRV28" s="18"/>
      <c r="GRW28" s="745"/>
      <c r="GRX28" s="745"/>
      <c r="GRY28" s="1095"/>
      <c r="GRZ28" s="18"/>
      <c r="GSA28" s="745"/>
      <c r="GSB28" s="745"/>
      <c r="GSC28" s="1095"/>
      <c r="GSD28" s="18"/>
      <c r="GSE28" s="745"/>
      <c r="GSF28" s="745"/>
      <c r="GSG28" s="1095"/>
      <c r="GSH28" s="18"/>
      <c r="GSI28" s="745"/>
      <c r="GSJ28" s="745"/>
      <c r="GSK28" s="1095"/>
      <c r="GSL28" s="18"/>
      <c r="GSM28" s="745"/>
      <c r="GSN28" s="745"/>
      <c r="GSO28" s="1095"/>
      <c r="GSP28" s="18"/>
      <c r="GSQ28" s="745"/>
      <c r="GSR28" s="745"/>
      <c r="GSS28" s="1095"/>
      <c r="GST28" s="18"/>
      <c r="GSU28" s="745"/>
      <c r="GSV28" s="745"/>
      <c r="GSW28" s="1095"/>
      <c r="GSX28" s="18"/>
      <c r="GSY28" s="745"/>
      <c r="GSZ28" s="745"/>
      <c r="GTA28" s="1095"/>
      <c r="GTB28" s="18"/>
      <c r="GTC28" s="745"/>
      <c r="GTD28" s="745"/>
      <c r="GTE28" s="1095"/>
      <c r="GTF28" s="18"/>
      <c r="GTG28" s="745"/>
      <c r="GTH28" s="745"/>
      <c r="GTI28" s="1095"/>
      <c r="GTJ28" s="18"/>
      <c r="GTK28" s="745"/>
      <c r="GTL28" s="745"/>
      <c r="GTM28" s="1095"/>
      <c r="GTN28" s="18"/>
      <c r="GTO28" s="745"/>
      <c r="GTP28" s="745"/>
      <c r="GTQ28" s="1095"/>
      <c r="GTR28" s="18"/>
      <c r="GTS28" s="745"/>
      <c r="GTT28" s="745"/>
      <c r="GTU28" s="1095"/>
      <c r="GTV28" s="18"/>
      <c r="GTW28" s="745"/>
      <c r="GTX28" s="745"/>
      <c r="GTY28" s="1095"/>
      <c r="GTZ28" s="18"/>
      <c r="GUA28" s="745"/>
      <c r="GUB28" s="745"/>
      <c r="GUC28" s="1095"/>
      <c r="GUD28" s="18"/>
      <c r="GUE28" s="745"/>
      <c r="GUF28" s="745"/>
      <c r="GUG28" s="1095"/>
      <c r="GUH28" s="18"/>
      <c r="GUI28" s="745"/>
      <c r="GUJ28" s="745"/>
      <c r="GUK28" s="1095"/>
      <c r="GUL28" s="18"/>
      <c r="GUM28" s="745"/>
      <c r="GUN28" s="745"/>
      <c r="GUO28" s="1095"/>
      <c r="GUP28" s="18"/>
      <c r="GUQ28" s="745"/>
      <c r="GUR28" s="745"/>
      <c r="GUS28" s="1095"/>
      <c r="GUT28" s="18"/>
      <c r="GUU28" s="745"/>
      <c r="GUV28" s="745"/>
      <c r="GUW28" s="1095"/>
      <c r="GUX28" s="18"/>
      <c r="GUY28" s="745"/>
      <c r="GUZ28" s="745"/>
      <c r="GVA28" s="1095"/>
      <c r="GVB28" s="18"/>
      <c r="GVC28" s="745"/>
      <c r="GVD28" s="745"/>
      <c r="GVE28" s="1095"/>
      <c r="GVF28" s="18"/>
      <c r="GVG28" s="745"/>
      <c r="GVH28" s="745"/>
      <c r="GVI28" s="1095"/>
      <c r="GVJ28" s="18"/>
      <c r="GVK28" s="745"/>
      <c r="GVL28" s="745"/>
      <c r="GVM28" s="1095"/>
      <c r="GVN28" s="18"/>
      <c r="GVO28" s="745"/>
      <c r="GVP28" s="745"/>
      <c r="GVQ28" s="1095"/>
      <c r="GVR28" s="18"/>
      <c r="GVS28" s="745"/>
      <c r="GVT28" s="745"/>
      <c r="GVU28" s="1095"/>
      <c r="GVV28" s="18"/>
      <c r="GVW28" s="745"/>
      <c r="GVX28" s="745"/>
      <c r="GVY28" s="1095"/>
      <c r="GVZ28" s="18"/>
      <c r="GWA28" s="745"/>
      <c r="GWB28" s="745"/>
      <c r="GWC28" s="1095"/>
      <c r="GWD28" s="18"/>
      <c r="GWE28" s="745"/>
      <c r="GWF28" s="745"/>
      <c r="GWG28" s="1095"/>
      <c r="GWH28" s="18"/>
      <c r="GWI28" s="745"/>
      <c r="GWJ28" s="745"/>
      <c r="GWK28" s="1095"/>
      <c r="GWL28" s="18"/>
      <c r="GWM28" s="745"/>
      <c r="GWN28" s="745"/>
      <c r="GWO28" s="1095"/>
      <c r="GWP28" s="18"/>
      <c r="GWQ28" s="745"/>
      <c r="GWR28" s="745"/>
      <c r="GWS28" s="1095"/>
      <c r="GWT28" s="18"/>
      <c r="GWU28" s="745"/>
      <c r="GWV28" s="745"/>
      <c r="GWW28" s="1095"/>
      <c r="GWX28" s="18"/>
      <c r="GWY28" s="745"/>
      <c r="GWZ28" s="745"/>
      <c r="GXA28" s="1095"/>
      <c r="GXB28" s="18"/>
      <c r="GXC28" s="745"/>
      <c r="GXD28" s="745"/>
      <c r="GXE28" s="1095"/>
      <c r="GXF28" s="18"/>
      <c r="GXG28" s="745"/>
      <c r="GXH28" s="745"/>
      <c r="GXI28" s="1095"/>
      <c r="GXJ28" s="18"/>
      <c r="GXK28" s="745"/>
      <c r="GXL28" s="745"/>
      <c r="GXM28" s="1095"/>
      <c r="GXN28" s="18"/>
      <c r="GXO28" s="745"/>
      <c r="GXP28" s="745"/>
      <c r="GXQ28" s="1095"/>
      <c r="GXR28" s="18"/>
      <c r="GXS28" s="745"/>
      <c r="GXT28" s="745"/>
      <c r="GXU28" s="1095"/>
      <c r="GXV28" s="18"/>
      <c r="GXW28" s="745"/>
      <c r="GXX28" s="745"/>
      <c r="GXY28" s="1095"/>
      <c r="GXZ28" s="18"/>
      <c r="GYA28" s="745"/>
      <c r="GYB28" s="745"/>
      <c r="GYC28" s="1095"/>
      <c r="GYD28" s="18"/>
      <c r="GYE28" s="745"/>
      <c r="GYF28" s="745"/>
      <c r="GYG28" s="1095"/>
      <c r="GYH28" s="18"/>
      <c r="GYI28" s="745"/>
      <c r="GYJ28" s="745"/>
      <c r="GYK28" s="1095"/>
      <c r="GYL28" s="18"/>
      <c r="GYM28" s="745"/>
      <c r="GYN28" s="745"/>
      <c r="GYO28" s="1095"/>
      <c r="GYP28" s="18"/>
      <c r="GYQ28" s="745"/>
      <c r="GYR28" s="745"/>
      <c r="GYS28" s="1095"/>
      <c r="GYT28" s="18"/>
      <c r="GYU28" s="745"/>
      <c r="GYV28" s="745"/>
      <c r="GYW28" s="1095"/>
      <c r="GYX28" s="18"/>
      <c r="GYY28" s="745"/>
      <c r="GYZ28" s="745"/>
      <c r="GZA28" s="1095"/>
      <c r="GZB28" s="18"/>
      <c r="GZC28" s="745"/>
      <c r="GZD28" s="745"/>
      <c r="GZE28" s="1095"/>
      <c r="GZF28" s="18"/>
      <c r="GZG28" s="745"/>
      <c r="GZH28" s="745"/>
      <c r="GZI28" s="1095"/>
      <c r="GZJ28" s="18"/>
      <c r="GZK28" s="745"/>
      <c r="GZL28" s="745"/>
      <c r="GZM28" s="1095"/>
      <c r="GZN28" s="18"/>
      <c r="GZO28" s="745"/>
      <c r="GZP28" s="745"/>
      <c r="GZQ28" s="1095"/>
      <c r="GZR28" s="18"/>
      <c r="GZS28" s="745"/>
      <c r="GZT28" s="745"/>
      <c r="GZU28" s="1095"/>
      <c r="GZV28" s="18"/>
      <c r="GZW28" s="745"/>
      <c r="GZX28" s="745"/>
      <c r="GZY28" s="1095"/>
      <c r="GZZ28" s="18"/>
      <c r="HAA28" s="745"/>
      <c r="HAB28" s="745"/>
      <c r="HAC28" s="1095"/>
      <c r="HAD28" s="18"/>
      <c r="HAE28" s="745"/>
      <c r="HAF28" s="745"/>
      <c r="HAG28" s="1095"/>
      <c r="HAH28" s="18"/>
      <c r="HAI28" s="745"/>
      <c r="HAJ28" s="745"/>
      <c r="HAK28" s="1095"/>
      <c r="HAL28" s="18"/>
      <c r="HAM28" s="745"/>
      <c r="HAN28" s="745"/>
      <c r="HAO28" s="1095"/>
      <c r="HAP28" s="18"/>
      <c r="HAQ28" s="745"/>
      <c r="HAR28" s="745"/>
      <c r="HAS28" s="1095"/>
      <c r="HAT28" s="18"/>
      <c r="HAU28" s="745"/>
      <c r="HAV28" s="745"/>
      <c r="HAW28" s="1095"/>
      <c r="HAX28" s="18"/>
      <c r="HAY28" s="745"/>
      <c r="HAZ28" s="745"/>
      <c r="HBA28" s="1095"/>
      <c r="HBB28" s="18"/>
      <c r="HBC28" s="745"/>
      <c r="HBD28" s="745"/>
      <c r="HBE28" s="1095"/>
      <c r="HBF28" s="18"/>
      <c r="HBG28" s="745"/>
      <c r="HBH28" s="745"/>
      <c r="HBI28" s="1095"/>
      <c r="HBJ28" s="18"/>
      <c r="HBK28" s="745"/>
      <c r="HBL28" s="745"/>
      <c r="HBM28" s="1095"/>
      <c r="HBN28" s="18"/>
      <c r="HBO28" s="745"/>
      <c r="HBP28" s="745"/>
      <c r="HBQ28" s="1095"/>
      <c r="HBR28" s="18"/>
      <c r="HBS28" s="745"/>
      <c r="HBT28" s="745"/>
      <c r="HBU28" s="1095"/>
      <c r="HBV28" s="18"/>
      <c r="HBW28" s="745"/>
      <c r="HBX28" s="745"/>
      <c r="HBY28" s="1095"/>
      <c r="HBZ28" s="18"/>
      <c r="HCA28" s="745"/>
      <c r="HCB28" s="745"/>
      <c r="HCC28" s="1095"/>
      <c r="HCD28" s="18"/>
      <c r="HCE28" s="745"/>
      <c r="HCF28" s="745"/>
      <c r="HCG28" s="1095"/>
      <c r="HCH28" s="18"/>
      <c r="HCI28" s="745"/>
      <c r="HCJ28" s="745"/>
      <c r="HCK28" s="1095"/>
      <c r="HCL28" s="18"/>
      <c r="HCM28" s="745"/>
      <c r="HCN28" s="745"/>
      <c r="HCO28" s="1095"/>
      <c r="HCP28" s="18"/>
      <c r="HCQ28" s="745"/>
      <c r="HCR28" s="745"/>
      <c r="HCS28" s="1095"/>
      <c r="HCT28" s="18"/>
      <c r="HCU28" s="745"/>
      <c r="HCV28" s="745"/>
      <c r="HCW28" s="1095"/>
      <c r="HCX28" s="18"/>
      <c r="HCY28" s="745"/>
      <c r="HCZ28" s="745"/>
      <c r="HDA28" s="1095"/>
      <c r="HDB28" s="18"/>
      <c r="HDC28" s="745"/>
      <c r="HDD28" s="745"/>
      <c r="HDE28" s="1095"/>
      <c r="HDF28" s="18"/>
      <c r="HDG28" s="745"/>
      <c r="HDH28" s="745"/>
      <c r="HDI28" s="1095"/>
      <c r="HDJ28" s="18"/>
      <c r="HDK28" s="745"/>
      <c r="HDL28" s="745"/>
      <c r="HDM28" s="1095"/>
      <c r="HDN28" s="18"/>
      <c r="HDO28" s="745"/>
      <c r="HDP28" s="745"/>
      <c r="HDQ28" s="1095"/>
      <c r="HDR28" s="18"/>
      <c r="HDS28" s="745"/>
      <c r="HDT28" s="745"/>
      <c r="HDU28" s="1095"/>
      <c r="HDV28" s="18"/>
      <c r="HDW28" s="745"/>
      <c r="HDX28" s="745"/>
      <c r="HDY28" s="1095"/>
      <c r="HDZ28" s="18"/>
      <c r="HEA28" s="745"/>
      <c r="HEB28" s="745"/>
      <c r="HEC28" s="1095"/>
      <c r="HED28" s="18"/>
      <c r="HEE28" s="745"/>
      <c r="HEF28" s="745"/>
      <c r="HEG28" s="1095"/>
      <c r="HEH28" s="18"/>
      <c r="HEI28" s="745"/>
      <c r="HEJ28" s="745"/>
      <c r="HEK28" s="1095"/>
      <c r="HEL28" s="18"/>
      <c r="HEM28" s="745"/>
      <c r="HEN28" s="745"/>
      <c r="HEO28" s="1095"/>
      <c r="HEP28" s="18"/>
      <c r="HEQ28" s="745"/>
      <c r="HER28" s="745"/>
      <c r="HES28" s="1095"/>
      <c r="HET28" s="18"/>
      <c r="HEU28" s="745"/>
      <c r="HEV28" s="745"/>
      <c r="HEW28" s="1095"/>
      <c r="HEX28" s="18"/>
      <c r="HEY28" s="745"/>
      <c r="HEZ28" s="745"/>
      <c r="HFA28" s="1095"/>
      <c r="HFB28" s="18"/>
      <c r="HFC28" s="745"/>
      <c r="HFD28" s="745"/>
      <c r="HFE28" s="1095"/>
      <c r="HFF28" s="18"/>
      <c r="HFG28" s="745"/>
      <c r="HFH28" s="745"/>
      <c r="HFI28" s="1095"/>
      <c r="HFJ28" s="18"/>
      <c r="HFK28" s="745"/>
      <c r="HFL28" s="745"/>
      <c r="HFM28" s="1095"/>
      <c r="HFN28" s="18"/>
      <c r="HFO28" s="745"/>
      <c r="HFP28" s="745"/>
      <c r="HFQ28" s="1095"/>
      <c r="HFR28" s="18"/>
      <c r="HFS28" s="745"/>
      <c r="HFT28" s="745"/>
      <c r="HFU28" s="1095"/>
      <c r="HFV28" s="18"/>
      <c r="HFW28" s="745"/>
      <c r="HFX28" s="745"/>
      <c r="HFY28" s="1095"/>
      <c r="HFZ28" s="18"/>
      <c r="HGA28" s="745"/>
      <c r="HGB28" s="745"/>
      <c r="HGC28" s="1095"/>
      <c r="HGD28" s="18"/>
      <c r="HGE28" s="745"/>
      <c r="HGF28" s="745"/>
      <c r="HGG28" s="1095"/>
      <c r="HGH28" s="18"/>
      <c r="HGI28" s="745"/>
      <c r="HGJ28" s="745"/>
      <c r="HGK28" s="1095"/>
      <c r="HGL28" s="18"/>
      <c r="HGM28" s="745"/>
      <c r="HGN28" s="745"/>
      <c r="HGO28" s="1095"/>
      <c r="HGP28" s="18"/>
      <c r="HGQ28" s="745"/>
      <c r="HGR28" s="745"/>
      <c r="HGS28" s="1095"/>
      <c r="HGT28" s="18"/>
      <c r="HGU28" s="745"/>
      <c r="HGV28" s="745"/>
      <c r="HGW28" s="1095"/>
      <c r="HGX28" s="18"/>
      <c r="HGY28" s="745"/>
      <c r="HGZ28" s="745"/>
      <c r="HHA28" s="1095"/>
      <c r="HHB28" s="18"/>
      <c r="HHC28" s="745"/>
      <c r="HHD28" s="745"/>
      <c r="HHE28" s="1095"/>
      <c r="HHF28" s="18"/>
      <c r="HHG28" s="745"/>
      <c r="HHH28" s="745"/>
      <c r="HHI28" s="1095"/>
      <c r="HHJ28" s="18"/>
      <c r="HHK28" s="745"/>
      <c r="HHL28" s="745"/>
      <c r="HHM28" s="1095"/>
      <c r="HHN28" s="18"/>
      <c r="HHO28" s="745"/>
      <c r="HHP28" s="745"/>
      <c r="HHQ28" s="1095"/>
      <c r="HHR28" s="18"/>
      <c r="HHS28" s="745"/>
      <c r="HHT28" s="745"/>
      <c r="HHU28" s="1095"/>
      <c r="HHV28" s="18"/>
      <c r="HHW28" s="745"/>
      <c r="HHX28" s="745"/>
      <c r="HHY28" s="1095"/>
      <c r="HHZ28" s="18"/>
      <c r="HIA28" s="745"/>
      <c r="HIB28" s="745"/>
      <c r="HIC28" s="1095"/>
      <c r="HID28" s="18"/>
      <c r="HIE28" s="745"/>
      <c r="HIF28" s="745"/>
      <c r="HIG28" s="1095"/>
      <c r="HIH28" s="18"/>
      <c r="HII28" s="745"/>
      <c r="HIJ28" s="745"/>
      <c r="HIK28" s="1095"/>
      <c r="HIL28" s="18"/>
      <c r="HIM28" s="745"/>
      <c r="HIN28" s="745"/>
      <c r="HIO28" s="1095"/>
      <c r="HIP28" s="18"/>
      <c r="HIQ28" s="745"/>
      <c r="HIR28" s="745"/>
      <c r="HIS28" s="1095"/>
      <c r="HIT28" s="18"/>
      <c r="HIU28" s="745"/>
      <c r="HIV28" s="745"/>
      <c r="HIW28" s="1095"/>
      <c r="HIX28" s="18"/>
      <c r="HIY28" s="745"/>
      <c r="HIZ28" s="745"/>
      <c r="HJA28" s="1095"/>
      <c r="HJB28" s="18"/>
      <c r="HJC28" s="745"/>
      <c r="HJD28" s="745"/>
      <c r="HJE28" s="1095"/>
      <c r="HJF28" s="18"/>
      <c r="HJG28" s="745"/>
      <c r="HJH28" s="745"/>
      <c r="HJI28" s="1095"/>
      <c r="HJJ28" s="18"/>
      <c r="HJK28" s="745"/>
      <c r="HJL28" s="745"/>
      <c r="HJM28" s="1095"/>
      <c r="HJN28" s="18"/>
      <c r="HJO28" s="745"/>
      <c r="HJP28" s="745"/>
      <c r="HJQ28" s="1095"/>
      <c r="HJR28" s="18"/>
      <c r="HJS28" s="745"/>
      <c r="HJT28" s="745"/>
      <c r="HJU28" s="1095"/>
      <c r="HJV28" s="18"/>
      <c r="HJW28" s="745"/>
      <c r="HJX28" s="745"/>
      <c r="HJY28" s="1095"/>
      <c r="HJZ28" s="18"/>
      <c r="HKA28" s="745"/>
      <c r="HKB28" s="745"/>
      <c r="HKC28" s="1095"/>
      <c r="HKD28" s="18"/>
      <c r="HKE28" s="745"/>
      <c r="HKF28" s="745"/>
      <c r="HKG28" s="1095"/>
      <c r="HKH28" s="18"/>
      <c r="HKI28" s="745"/>
      <c r="HKJ28" s="745"/>
      <c r="HKK28" s="1095"/>
      <c r="HKL28" s="18"/>
      <c r="HKM28" s="745"/>
      <c r="HKN28" s="745"/>
      <c r="HKO28" s="1095"/>
      <c r="HKP28" s="18"/>
      <c r="HKQ28" s="745"/>
      <c r="HKR28" s="745"/>
      <c r="HKS28" s="1095"/>
      <c r="HKT28" s="18"/>
      <c r="HKU28" s="745"/>
      <c r="HKV28" s="745"/>
      <c r="HKW28" s="1095"/>
      <c r="HKX28" s="18"/>
      <c r="HKY28" s="745"/>
      <c r="HKZ28" s="745"/>
      <c r="HLA28" s="1095"/>
      <c r="HLB28" s="18"/>
      <c r="HLC28" s="745"/>
      <c r="HLD28" s="745"/>
      <c r="HLE28" s="1095"/>
      <c r="HLF28" s="18"/>
      <c r="HLG28" s="745"/>
      <c r="HLH28" s="745"/>
      <c r="HLI28" s="1095"/>
      <c r="HLJ28" s="18"/>
      <c r="HLK28" s="745"/>
      <c r="HLL28" s="745"/>
      <c r="HLM28" s="1095"/>
      <c r="HLN28" s="18"/>
      <c r="HLO28" s="745"/>
      <c r="HLP28" s="745"/>
      <c r="HLQ28" s="1095"/>
      <c r="HLR28" s="18"/>
      <c r="HLS28" s="745"/>
      <c r="HLT28" s="745"/>
      <c r="HLU28" s="1095"/>
      <c r="HLV28" s="18"/>
      <c r="HLW28" s="745"/>
      <c r="HLX28" s="745"/>
      <c r="HLY28" s="1095"/>
      <c r="HLZ28" s="18"/>
      <c r="HMA28" s="745"/>
      <c r="HMB28" s="745"/>
      <c r="HMC28" s="1095"/>
      <c r="HMD28" s="18"/>
      <c r="HME28" s="745"/>
      <c r="HMF28" s="745"/>
      <c r="HMG28" s="1095"/>
      <c r="HMH28" s="18"/>
      <c r="HMI28" s="745"/>
      <c r="HMJ28" s="745"/>
      <c r="HMK28" s="1095"/>
      <c r="HML28" s="18"/>
      <c r="HMM28" s="745"/>
      <c r="HMN28" s="745"/>
      <c r="HMO28" s="1095"/>
      <c r="HMP28" s="18"/>
      <c r="HMQ28" s="745"/>
      <c r="HMR28" s="745"/>
      <c r="HMS28" s="1095"/>
      <c r="HMT28" s="18"/>
      <c r="HMU28" s="745"/>
      <c r="HMV28" s="745"/>
      <c r="HMW28" s="1095"/>
      <c r="HMX28" s="18"/>
      <c r="HMY28" s="745"/>
      <c r="HMZ28" s="745"/>
      <c r="HNA28" s="1095"/>
      <c r="HNB28" s="18"/>
      <c r="HNC28" s="745"/>
      <c r="HND28" s="745"/>
      <c r="HNE28" s="1095"/>
      <c r="HNF28" s="18"/>
      <c r="HNG28" s="745"/>
      <c r="HNH28" s="745"/>
      <c r="HNI28" s="1095"/>
      <c r="HNJ28" s="18"/>
      <c r="HNK28" s="745"/>
      <c r="HNL28" s="745"/>
      <c r="HNM28" s="1095"/>
      <c r="HNN28" s="18"/>
      <c r="HNO28" s="745"/>
      <c r="HNP28" s="745"/>
      <c r="HNQ28" s="1095"/>
      <c r="HNR28" s="18"/>
      <c r="HNS28" s="745"/>
      <c r="HNT28" s="745"/>
      <c r="HNU28" s="1095"/>
      <c r="HNV28" s="18"/>
      <c r="HNW28" s="745"/>
      <c r="HNX28" s="745"/>
      <c r="HNY28" s="1095"/>
      <c r="HNZ28" s="18"/>
      <c r="HOA28" s="745"/>
      <c r="HOB28" s="745"/>
      <c r="HOC28" s="1095"/>
      <c r="HOD28" s="18"/>
      <c r="HOE28" s="745"/>
      <c r="HOF28" s="745"/>
      <c r="HOG28" s="1095"/>
      <c r="HOH28" s="18"/>
      <c r="HOI28" s="745"/>
      <c r="HOJ28" s="745"/>
      <c r="HOK28" s="1095"/>
      <c r="HOL28" s="18"/>
      <c r="HOM28" s="745"/>
      <c r="HON28" s="745"/>
      <c r="HOO28" s="1095"/>
      <c r="HOP28" s="18"/>
      <c r="HOQ28" s="745"/>
      <c r="HOR28" s="745"/>
      <c r="HOS28" s="1095"/>
      <c r="HOT28" s="18"/>
      <c r="HOU28" s="745"/>
      <c r="HOV28" s="745"/>
      <c r="HOW28" s="1095"/>
      <c r="HOX28" s="18"/>
      <c r="HOY28" s="745"/>
      <c r="HOZ28" s="745"/>
      <c r="HPA28" s="1095"/>
      <c r="HPB28" s="18"/>
      <c r="HPC28" s="745"/>
      <c r="HPD28" s="745"/>
      <c r="HPE28" s="1095"/>
      <c r="HPF28" s="18"/>
      <c r="HPG28" s="745"/>
      <c r="HPH28" s="745"/>
      <c r="HPI28" s="1095"/>
      <c r="HPJ28" s="18"/>
      <c r="HPK28" s="745"/>
      <c r="HPL28" s="745"/>
      <c r="HPM28" s="1095"/>
      <c r="HPN28" s="18"/>
      <c r="HPO28" s="745"/>
      <c r="HPP28" s="745"/>
      <c r="HPQ28" s="1095"/>
      <c r="HPR28" s="18"/>
      <c r="HPS28" s="745"/>
      <c r="HPT28" s="745"/>
      <c r="HPU28" s="1095"/>
      <c r="HPV28" s="18"/>
      <c r="HPW28" s="745"/>
      <c r="HPX28" s="745"/>
      <c r="HPY28" s="1095"/>
      <c r="HPZ28" s="18"/>
      <c r="HQA28" s="745"/>
      <c r="HQB28" s="745"/>
      <c r="HQC28" s="1095"/>
      <c r="HQD28" s="18"/>
      <c r="HQE28" s="745"/>
      <c r="HQF28" s="745"/>
      <c r="HQG28" s="1095"/>
      <c r="HQH28" s="18"/>
      <c r="HQI28" s="745"/>
      <c r="HQJ28" s="745"/>
      <c r="HQK28" s="1095"/>
      <c r="HQL28" s="18"/>
      <c r="HQM28" s="745"/>
      <c r="HQN28" s="745"/>
      <c r="HQO28" s="1095"/>
      <c r="HQP28" s="18"/>
      <c r="HQQ28" s="745"/>
      <c r="HQR28" s="745"/>
      <c r="HQS28" s="1095"/>
      <c r="HQT28" s="18"/>
      <c r="HQU28" s="745"/>
      <c r="HQV28" s="745"/>
      <c r="HQW28" s="1095"/>
      <c r="HQX28" s="18"/>
      <c r="HQY28" s="745"/>
      <c r="HQZ28" s="745"/>
      <c r="HRA28" s="1095"/>
      <c r="HRB28" s="18"/>
      <c r="HRC28" s="745"/>
      <c r="HRD28" s="745"/>
      <c r="HRE28" s="1095"/>
      <c r="HRF28" s="18"/>
      <c r="HRG28" s="745"/>
      <c r="HRH28" s="745"/>
      <c r="HRI28" s="1095"/>
      <c r="HRJ28" s="18"/>
      <c r="HRK28" s="745"/>
      <c r="HRL28" s="745"/>
      <c r="HRM28" s="1095"/>
      <c r="HRN28" s="18"/>
      <c r="HRO28" s="745"/>
      <c r="HRP28" s="745"/>
      <c r="HRQ28" s="1095"/>
      <c r="HRR28" s="18"/>
      <c r="HRS28" s="745"/>
      <c r="HRT28" s="745"/>
      <c r="HRU28" s="1095"/>
      <c r="HRV28" s="18"/>
      <c r="HRW28" s="745"/>
      <c r="HRX28" s="745"/>
      <c r="HRY28" s="1095"/>
      <c r="HRZ28" s="18"/>
      <c r="HSA28" s="745"/>
      <c r="HSB28" s="745"/>
      <c r="HSC28" s="1095"/>
      <c r="HSD28" s="18"/>
      <c r="HSE28" s="745"/>
      <c r="HSF28" s="745"/>
      <c r="HSG28" s="1095"/>
      <c r="HSH28" s="18"/>
      <c r="HSI28" s="745"/>
      <c r="HSJ28" s="745"/>
      <c r="HSK28" s="1095"/>
      <c r="HSL28" s="18"/>
      <c r="HSM28" s="745"/>
      <c r="HSN28" s="745"/>
      <c r="HSO28" s="1095"/>
      <c r="HSP28" s="18"/>
      <c r="HSQ28" s="745"/>
      <c r="HSR28" s="745"/>
      <c r="HSS28" s="1095"/>
      <c r="HST28" s="18"/>
      <c r="HSU28" s="745"/>
      <c r="HSV28" s="745"/>
      <c r="HSW28" s="1095"/>
      <c r="HSX28" s="18"/>
      <c r="HSY28" s="745"/>
      <c r="HSZ28" s="745"/>
      <c r="HTA28" s="1095"/>
      <c r="HTB28" s="18"/>
      <c r="HTC28" s="745"/>
      <c r="HTD28" s="745"/>
      <c r="HTE28" s="1095"/>
      <c r="HTF28" s="18"/>
      <c r="HTG28" s="745"/>
      <c r="HTH28" s="745"/>
      <c r="HTI28" s="1095"/>
      <c r="HTJ28" s="18"/>
      <c r="HTK28" s="745"/>
      <c r="HTL28" s="745"/>
      <c r="HTM28" s="1095"/>
      <c r="HTN28" s="18"/>
      <c r="HTO28" s="745"/>
      <c r="HTP28" s="745"/>
      <c r="HTQ28" s="1095"/>
      <c r="HTR28" s="18"/>
      <c r="HTS28" s="745"/>
      <c r="HTT28" s="745"/>
      <c r="HTU28" s="1095"/>
      <c r="HTV28" s="18"/>
      <c r="HTW28" s="745"/>
      <c r="HTX28" s="745"/>
      <c r="HTY28" s="1095"/>
      <c r="HTZ28" s="18"/>
      <c r="HUA28" s="745"/>
      <c r="HUB28" s="745"/>
      <c r="HUC28" s="1095"/>
      <c r="HUD28" s="18"/>
      <c r="HUE28" s="745"/>
      <c r="HUF28" s="745"/>
      <c r="HUG28" s="1095"/>
      <c r="HUH28" s="18"/>
      <c r="HUI28" s="745"/>
      <c r="HUJ28" s="745"/>
      <c r="HUK28" s="1095"/>
      <c r="HUL28" s="18"/>
      <c r="HUM28" s="745"/>
      <c r="HUN28" s="745"/>
      <c r="HUO28" s="1095"/>
      <c r="HUP28" s="18"/>
      <c r="HUQ28" s="745"/>
      <c r="HUR28" s="745"/>
      <c r="HUS28" s="1095"/>
      <c r="HUT28" s="18"/>
      <c r="HUU28" s="745"/>
      <c r="HUV28" s="745"/>
      <c r="HUW28" s="1095"/>
      <c r="HUX28" s="18"/>
      <c r="HUY28" s="745"/>
      <c r="HUZ28" s="745"/>
      <c r="HVA28" s="1095"/>
      <c r="HVB28" s="18"/>
      <c r="HVC28" s="745"/>
      <c r="HVD28" s="745"/>
      <c r="HVE28" s="1095"/>
      <c r="HVF28" s="18"/>
      <c r="HVG28" s="745"/>
      <c r="HVH28" s="745"/>
      <c r="HVI28" s="1095"/>
      <c r="HVJ28" s="18"/>
      <c r="HVK28" s="745"/>
      <c r="HVL28" s="745"/>
      <c r="HVM28" s="1095"/>
      <c r="HVN28" s="18"/>
      <c r="HVO28" s="745"/>
      <c r="HVP28" s="745"/>
      <c r="HVQ28" s="1095"/>
      <c r="HVR28" s="18"/>
      <c r="HVS28" s="745"/>
      <c r="HVT28" s="745"/>
      <c r="HVU28" s="1095"/>
      <c r="HVV28" s="18"/>
      <c r="HVW28" s="745"/>
      <c r="HVX28" s="745"/>
      <c r="HVY28" s="1095"/>
      <c r="HVZ28" s="18"/>
      <c r="HWA28" s="745"/>
      <c r="HWB28" s="745"/>
      <c r="HWC28" s="1095"/>
      <c r="HWD28" s="18"/>
      <c r="HWE28" s="745"/>
      <c r="HWF28" s="745"/>
      <c r="HWG28" s="1095"/>
      <c r="HWH28" s="18"/>
      <c r="HWI28" s="745"/>
      <c r="HWJ28" s="745"/>
      <c r="HWK28" s="1095"/>
      <c r="HWL28" s="18"/>
      <c r="HWM28" s="745"/>
      <c r="HWN28" s="745"/>
      <c r="HWO28" s="1095"/>
      <c r="HWP28" s="18"/>
      <c r="HWQ28" s="745"/>
      <c r="HWR28" s="745"/>
      <c r="HWS28" s="1095"/>
      <c r="HWT28" s="18"/>
      <c r="HWU28" s="745"/>
      <c r="HWV28" s="745"/>
      <c r="HWW28" s="1095"/>
      <c r="HWX28" s="18"/>
      <c r="HWY28" s="745"/>
      <c r="HWZ28" s="745"/>
      <c r="HXA28" s="1095"/>
      <c r="HXB28" s="18"/>
      <c r="HXC28" s="745"/>
      <c r="HXD28" s="745"/>
      <c r="HXE28" s="1095"/>
      <c r="HXF28" s="18"/>
      <c r="HXG28" s="745"/>
      <c r="HXH28" s="745"/>
      <c r="HXI28" s="1095"/>
      <c r="HXJ28" s="18"/>
      <c r="HXK28" s="745"/>
      <c r="HXL28" s="745"/>
      <c r="HXM28" s="1095"/>
      <c r="HXN28" s="18"/>
      <c r="HXO28" s="745"/>
      <c r="HXP28" s="745"/>
      <c r="HXQ28" s="1095"/>
      <c r="HXR28" s="18"/>
      <c r="HXS28" s="745"/>
      <c r="HXT28" s="745"/>
      <c r="HXU28" s="1095"/>
      <c r="HXV28" s="18"/>
      <c r="HXW28" s="745"/>
      <c r="HXX28" s="745"/>
      <c r="HXY28" s="1095"/>
      <c r="HXZ28" s="18"/>
      <c r="HYA28" s="745"/>
      <c r="HYB28" s="745"/>
      <c r="HYC28" s="1095"/>
      <c r="HYD28" s="18"/>
      <c r="HYE28" s="745"/>
      <c r="HYF28" s="745"/>
      <c r="HYG28" s="1095"/>
      <c r="HYH28" s="18"/>
      <c r="HYI28" s="745"/>
      <c r="HYJ28" s="745"/>
      <c r="HYK28" s="1095"/>
      <c r="HYL28" s="18"/>
      <c r="HYM28" s="745"/>
      <c r="HYN28" s="745"/>
      <c r="HYO28" s="1095"/>
      <c r="HYP28" s="18"/>
      <c r="HYQ28" s="745"/>
      <c r="HYR28" s="745"/>
      <c r="HYS28" s="1095"/>
      <c r="HYT28" s="18"/>
      <c r="HYU28" s="745"/>
      <c r="HYV28" s="745"/>
      <c r="HYW28" s="1095"/>
      <c r="HYX28" s="18"/>
      <c r="HYY28" s="745"/>
      <c r="HYZ28" s="745"/>
      <c r="HZA28" s="1095"/>
      <c r="HZB28" s="18"/>
      <c r="HZC28" s="745"/>
      <c r="HZD28" s="745"/>
      <c r="HZE28" s="1095"/>
      <c r="HZF28" s="18"/>
      <c r="HZG28" s="745"/>
      <c r="HZH28" s="745"/>
      <c r="HZI28" s="1095"/>
      <c r="HZJ28" s="18"/>
      <c r="HZK28" s="745"/>
      <c r="HZL28" s="745"/>
      <c r="HZM28" s="1095"/>
      <c r="HZN28" s="18"/>
      <c r="HZO28" s="745"/>
      <c r="HZP28" s="745"/>
      <c r="HZQ28" s="1095"/>
      <c r="HZR28" s="18"/>
      <c r="HZS28" s="745"/>
      <c r="HZT28" s="745"/>
      <c r="HZU28" s="1095"/>
      <c r="HZV28" s="18"/>
      <c r="HZW28" s="745"/>
      <c r="HZX28" s="745"/>
      <c r="HZY28" s="1095"/>
      <c r="HZZ28" s="18"/>
      <c r="IAA28" s="745"/>
      <c r="IAB28" s="745"/>
      <c r="IAC28" s="1095"/>
      <c r="IAD28" s="18"/>
      <c r="IAE28" s="745"/>
      <c r="IAF28" s="745"/>
      <c r="IAG28" s="1095"/>
      <c r="IAH28" s="18"/>
      <c r="IAI28" s="745"/>
      <c r="IAJ28" s="745"/>
      <c r="IAK28" s="1095"/>
      <c r="IAL28" s="18"/>
      <c r="IAM28" s="745"/>
      <c r="IAN28" s="745"/>
      <c r="IAO28" s="1095"/>
      <c r="IAP28" s="18"/>
      <c r="IAQ28" s="745"/>
      <c r="IAR28" s="745"/>
      <c r="IAS28" s="1095"/>
      <c r="IAT28" s="18"/>
      <c r="IAU28" s="745"/>
      <c r="IAV28" s="745"/>
      <c r="IAW28" s="1095"/>
      <c r="IAX28" s="18"/>
      <c r="IAY28" s="745"/>
      <c r="IAZ28" s="745"/>
      <c r="IBA28" s="1095"/>
      <c r="IBB28" s="18"/>
      <c r="IBC28" s="745"/>
      <c r="IBD28" s="745"/>
      <c r="IBE28" s="1095"/>
      <c r="IBF28" s="18"/>
      <c r="IBG28" s="745"/>
      <c r="IBH28" s="745"/>
      <c r="IBI28" s="1095"/>
      <c r="IBJ28" s="18"/>
      <c r="IBK28" s="745"/>
      <c r="IBL28" s="745"/>
      <c r="IBM28" s="1095"/>
      <c r="IBN28" s="18"/>
      <c r="IBO28" s="745"/>
      <c r="IBP28" s="745"/>
      <c r="IBQ28" s="1095"/>
      <c r="IBR28" s="18"/>
      <c r="IBS28" s="745"/>
      <c r="IBT28" s="745"/>
      <c r="IBU28" s="1095"/>
      <c r="IBV28" s="18"/>
      <c r="IBW28" s="745"/>
      <c r="IBX28" s="745"/>
      <c r="IBY28" s="1095"/>
      <c r="IBZ28" s="18"/>
      <c r="ICA28" s="745"/>
      <c r="ICB28" s="745"/>
      <c r="ICC28" s="1095"/>
      <c r="ICD28" s="18"/>
      <c r="ICE28" s="745"/>
      <c r="ICF28" s="745"/>
      <c r="ICG28" s="1095"/>
      <c r="ICH28" s="18"/>
      <c r="ICI28" s="745"/>
      <c r="ICJ28" s="745"/>
      <c r="ICK28" s="1095"/>
      <c r="ICL28" s="18"/>
      <c r="ICM28" s="745"/>
      <c r="ICN28" s="745"/>
      <c r="ICO28" s="1095"/>
      <c r="ICP28" s="18"/>
      <c r="ICQ28" s="745"/>
      <c r="ICR28" s="745"/>
      <c r="ICS28" s="1095"/>
      <c r="ICT28" s="18"/>
      <c r="ICU28" s="745"/>
      <c r="ICV28" s="745"/>
      <c r="ICW28" s="1095"/>
      <c r="ICX28" s="18"/>
      <c r="ICY28" s="745"/>
      <c r="ICZ28" s="745"/>
      <c r="IDA28" s="1095"/>
      <c r="IDB28" s="18"/>
      <c r="IDC28" s="745"/>
      <c r="IDD28" s="745"/>
      <c r="IDE28" s="1095"/>
      <c r="IDF28" s="18"/>
      <c r="IDG28" s="745"/>
      <c r="IDH28" s="745"/>
      <c r="IDI28" s="1095"/>
      <c r="IDJ28" s="18"/>
      <c r="IDK28" s="745"/>
      <c r="IDL28" s="745"/>
      <c r="IDM28" s="1095"/>
      <c r="IDN28" s="18"/>
      <c r="IDO28" s="745"/>
      <c r="IDP28" s="745"/>
      <c r="IDQ28" s="1095"/>
      <c r="IDR28" s="18"/>
      <c r="IDS28" s="745"/>
      <c r="IDT28" s="745"/>
      <c r="IDU28" s="1095"/>
      <c r="IDV28" s="18"/>
      <c r="IDW28" s="745"/>
      <c r="IDX28" s="745"/>
      <c r="IDY28" s="1095"/>
      <c r="IDZ28" s="18"/>
      <c r="IEA28" s="745"/>
      <c r="IEB28" s="745"/>
      <c r="IEC28" s="1095"/>
      <c r="IED28" s="18"/>
      <c r="IEE28" s="745"/>
      <c r="IEF28" s="745"/>
      <c r="IEG28" s="1095"/>
      <c r="IEH28" s="18"/>
      <c r="IEI28" s="745"/>
      <c r="IEJ28" s="745"/>
      <c r="IEK28" s="1095"/>
      <c r="IEL28" s="18"/>
      <c r="IEM28" s="745"/>
      <c r="IEN28" s="745"/>
      <c r="IEO28" s="1095"/>
      <c r="IEP28" s="18"/>
      <c r="IEQ28" s="745"/>
      <c r="IER28" s="745"/>
      <c r="IES28" s="1095"/>
      <c r="IET28" s="18"/>
      <c r="IEU28" s="745"/>
      <c r="IEV28" s="745"/>
      <c r="IEW28" s="1095"/>
      <c r="IEX28" s="18"/>
      <c r="IEY28" s="745"/>
      <c r="IEZ28" s="745"/>
      <c r="IFA28" s="1095"/>
      <c r="IFB28" s="18"/>
      <c r="IFC28" s="745"/>
      <c r="IFD28" s="745"/>
      <c r="IFE28" s="1095"/>
      <c r="IFF28" s="18"/>
      <c r="IFG28" s="745"/>
      <c r="IFH28" s="745"/>
      <c r="IFI28" s="1095"/>
      <c r="IFJ28" s="18"/>
      <c r="IFK28" s="745"/>
      <c r="IFL28" s="745"/>
      <c r="IFM28" s="1095"/>
      <c r="IFN28" s="18"/>
      <c r="IFO28" s="745"/>
      <c r="IFP28" s="745"/>
      <c r="IFQ28" s="1095"/>
      <c r="IFR28" s="18"/>
      <c r="IFS28" s="745"/>
      <c r="IFT28" s="745"/>
      <c r="IFU28" s="1095"/>
      <c r="IFV28" s="18"/>
      <c r="IFW28" s="745"/>
      <c r="IFX28" s="745"/>
      <c r="IFY28" s="1095"/>
      <c r="IFZ28" s="18"/>
      <c r="IGA28" s="745"/>
      <c r="IGB28" s="745"/>
      <c r="IGC28" s="1095"/>
      <c r="IGD28" s="18"/>
      <c r="IGE28" s="745"/>
      <c r="IGF28" s="745"/>
      <c r="IGG28" s="1095"/>
      <c r="IGH28" s="18"/>
      <c r="IGI28" s="745"/>
      <c r="IGJ28" s="745"/>
      <c r="IGK28" s="1095"/>
      <c r="IGL28" s="18"/>
      <c r="IGM28" s="745"/>
      <c r="IGN28" s="745"/>
      <c r="IGO28" s="1095"/>
      <c r="IGP28" s="18"/>
      <c r="IGQ28" s="745"/>
      <c r="IGR28" s="745"/>
      <c r="IGS28" s="1095"/>
      <c r="IGT28" s="18"/>
      <c r="IGU28" s="745"/>
      <c r="IGV28" s="745"/>
      <c r="IGW28" s="1095"/>
      <c r="IGX28" s="18"/>
      <c r="IGY28" s="745"/>
      <c r="IGZ28" s="745"/>
      <c r="IHA28" s="1095"/>
      <c r="IHB28" s="18"/>
      <c r="IHC28" s="745"/>
      <c r="IHD28" s="745"/>
      <c r="IHE28" s="1095"/>
      <c r="IHF28" s="18"/>
      <c r="IHG28" s="745"/>
      <c r="IHH28" s="745"/>
      <c r="IHI28" s="1095"/>
      <c r="IHJ28" s="18"/>
      <c r="IHK28" s="745"/>
      <c r="IHL28" s="745"/>
      <c r="IHM28" s="1095"/>
      <c r="IHN28" s="18"/>
      <c r="IHO28" s="745"/>
      <c r="IHP28" s="745"/>
      <c r="IHQ28" s="1095"/>
      <c r="IHR28" s="18"/>
      <c r="IHS28" s="745"/>
      <c r="IHT28" s="745"/>
      <c r="IHU28" s="1095"/>
      <c r="IHV28" s="18"/>
      <c r="IHW28" s="745"/>
      <c r="IHX28" s="745"/>
      <c r="IHY28" s="1095"/>
      <c r="IHZ28" s="18"/>
      <c r="IIA28" s="745"/>
      <c r="IIB28" s="745"/>
      <c r="IIC28" s="1095"/>
      <c r="IID28" s="18"/>
      <c r="IIE28" s="745"/>
      <c r="IIF28" s="745"/>
      <c r="IIG28" s="1095"/>
      <c r="IIH28" s="18"/>
      <c r="III28" s="745"/>
      <c r="IIJ28" s="745"/>
      <c r="IIK28" s="1095"/>
      <c r="IIL28" s="18"/>
      <c r="IIM28" s="745"/>
      <c r="IIN28" s="745"/>
      <c r="IIO28" s="1095"/>
      <c r="IIP28" s="18"/>
      <c r="IIQ28" s="745"/>
      <c r="IIR28" s="745"/>
      <c r="IIS28" s="1095"/>
      <c r="IIT28" s="18"/>
      <c r="IIU28" s="745"/>
      <c r="IIV28" s="745"/>
      <c r="IIW28" s="1095"/>
      <c r="IIX28" s="18"/>
      <c r="IIY28" s="745"/>
      <c r="IIZ28" s="745"/>
      <c r="IJA28" s="1095"/>
      <c r="IJB28" s="18"/>
      <c r="IJC28" s="745"/>
      <c r="IJD28" s="745"/>
      <c r="IJE28" s="1095"/>
      <c r="IJF28" s="18"/>
      <c r="IJG28" s="745"/>
      <c r="IJH28" s="745"/>
      <c r="IJI28" s="1095"/>
      <c r="IJJ28" s="18"/>
      <c r="IJK28" s="745"/>
      <c r="IJL28" s="745"/>
      <c r="IJM28" s="1095"/>
      <c r="IJN28" s="18"/>
      <c r="IJO28" s="745"/>
      <c r="IJP28" s="745"/>
      <c r="IJQ28" s="1095"/>
      <c r="IJR28" s="18"/>
      <c r="IJS28" s="745"/>
      <c r="IJT28" s="745"/>
      <c r="IJU28" s="1095"/>
      <c r="IJV28" s="18"/>
      <c r="IJW28" s="745"/>
      <c r="IJX28" s="745"/>
      <c r="IJY28" s="1095"/>
      <c r="IJZ28" s="18"/>
      <c r="IKA28" s="745"/>
      <c r="IKB28" s="745"/>
      <c r="IKC28" s="1095"/>
      <c r="IKD28" s="18"/>
      <c r="IKE28" s="745"/>
      <c r="IKF28" s="745"/>
      <c r="IKG28" s="1095"/>
      <c r="IKH28" s="18"/>
      <c r="IKI28" s="745"/>
      <c r="IKJ28" s="745"/>
      <c r="IKK28" s="1095"/>
      <c r="IKL28" s="18"/>
      <c r="IKM28" s="745"/>
      <c r="IKN28" s="745"/>
      <c r="IKO28" s="1095"/>
      <c r="IKP28" s="18"/>
      <c r="IKQ28" s="745"/>
      <c r="IKR28" s="745"/>
      <c r="IKS28" s="1095"/>
      <c r="IKT28" s="18"/>
      <c r="IKU28" s="745"/>
      <c r="IKV28" s="745"/>
      <c r="IKW28" s="1095"/>
      <c r="IKX28" s="18"/>
      <c r="IKY28" s="745"/>
      <c r="IKZ28" s="745"/>
      <c r="ILA28" s="1095"/>
      <c r="ILB28" s="18"/>
      <c r="ILC28" s="745"/>
      <c r="ILD28" s="745"/>
      <c r="ILE28" s="1095"/>
      <c r="ILF28" s="18"/>
      <c r="ILG28" s="745"/>
      <c r="ILH28" s="745"/>
      <c r="ILI28" s="1095"/>
      <c r="ILJ28" s="18"/>
      <c r="ILK28" s="745"/>
      <c r="ILL28" s="745"/>
      <c r="ILM28" s="1095"/>
      <c r="ILN28" s="18"/>
      <c r="ILO28" s="745"/>
      <c r="ILP28" s="745"/>
      <c r="ILQ28" s="1095"/>
      <c r="ILR28" s="18"/>
      <c r="ILS28" s="745"/>
      <c r="ILT28" s="745"/>
      <c r="ILU28" s="1095"/>
      <c r="ILV28" s="18"/>
      <c r="ILW28" s="745"/>
      <c r="ILX28" s="745"/>
      <c r="ILY28" s="1095"/>
      <c r="ILZ28" s="18"/>
      <c r="IMA28" s="745"/>
      <c r="IMB28" s="745"/>
      <c r="IMC28" s="1095"/>
      <c r="IMD28" s="18"/>
      <c r="IME28" s="745"/>
      <c r="IMF28" s="745"/>
      <c r="IMG28" s="1095"/>
      <c r="IMH28" s="18"/>
      <c r="IMI28" s="745"/>
      <c r="IMJ28" s="745"/>
      <c r="IMK28" s="1095"/>
      <c r="IML28" s="18"/>
      <c r="IMM28" s="745"/>
      <c r="IMN28" s="745"/>
      <c r="IMO28" s="1095"/>
      <c r="IMP28" s="18"/>
      <c r="IMQ28" s="745"/>
      <c r="IMR28" s="745"/>
      <c r="IMS28" s="1095"/>
      <c r="IMT28" s="18"/>
      <c r="IMU28" s="745"/>
      <c r="IMV28" s="745"/>
      <c r="IMW28" s="1095"/>
      <c r="IMX28" s="18"/>
      <c r="IMY28" s="745"/>
      <c r="IMZ28" s="745"/>
      <c r="INA28" s="1095"/>
      <c r="INB28" s="18"/>
      <c r="INC28" s="745"/>
      <c r="IND28" s="745"/>
      <c r="INE28" s="1095"/>
      <c r="INF28" s="18"/>
      <c r="ING28" s="745"/>
      <c r="INH28" s="745"/>
      <c r="INI28" s="1095"/>
      <c r="INJ28" s="18"/>
      <c r="INK28" s="745"/>
      <c r="INL28" s="745"/>
      <c r="INM28" s="1095"/>
      <c r="INN28" s="18"/>
      <c r="INO28" s="745"/>
      <c r="INP28" s="745"/>
      <c r="INQ28" s="1095"/>
      <c r="INR28" s="18"/>
      <c r="INS28" s="745"/>
      <c r="INT28" s="745"/>
      <c r="INU28" s="1095"/>
      <c r="INV28" s="18"/>
      <c r="INW28" s="745"/>
      <c r="INX28" s="745"/>
      <c r="INY28" s="1095"/>
      <c r="INZ28" s="18"/>
      <c r="IOA28" s="745"/>
      <c r="IOB28" s="745"/>
      <c r="IOC28" s="1095"/>
      <c r="IOD28" s="18"/>
      <c r="IOE28" s="745"/>
      <c r="IOF28" s="745"/>
      <c r="IOG28" s="1095"/>
      <c r="IOH28" s="18"/>
      <c r="IOI28" s="745"/>
      <c r="IOJ28" s="745"/>
      <c r="IOK28" s="1095"/>
      <c r="IOL28" s="18"/>
      <c r="IOM28" s="745"/>
      <c r="ION28" s="745"/>
      <c r="IOO28" s="1095"/>
      <c r="IOP28" s="18"/>
      <c r="IOQ28" s="745"/>
      <c r="IOR28" s="745"/>
      <c r="IOS28" s="1095"/>
      <c r="IOT28" s="18"/>
      <c r="IOU28" s="745"/>
      <c r="IOV28" s="745"/>
      <c r="IOW28" s="1095"/>
      <c r="IOX28" s="18"/>
      <c r="IOY28" s="745"/>
      <c r="IOZ28" s="745"/>
      <c r="IPA28" s="1095"/>
      <c r="IPB28" s="18"/>
      <c r="IPC28" s="745"/>
      <c r="IPD28" s="745"/>
      <c r="IPE28" s="1095"/>
      <c r="IPF28" s="18"/>
      <c r="IPG28" s="745"/>
      <c r="IPH28" s="745"/>
      <c r="IPI28" s="1095"/>
      <c r="IPJ28" s="18"/>
      <c r="IPK28" s="745"/>
      <c r="IPL28" s="745"/>
      <c r="IPM28" s="1095"/>
      <c r="IPN28" s="18"/>
      <c r="IPO28" s="745"/>
      <c r="IPP28" s="745"/>
      <c r="IPQ28" s="1095"/>
      <c r="IPR28" s="18"/>
      <c r="IPS28" s="745"/>
      <c r="IPT28" s="745"/>
      <c r="IPU28" s="1095"/>
      <c r="IPV28" s="18"/>
      <c r="IPW28" s="745"/>
      <c r="IPX28" s="745"/>
      <c r="IPY28" s="1095"/>
      <c r="IPZ28" s="18"/>
      <c r="IQA28" s="745"/>
      <c r="IQB28" s="745"/>
      <c r="IQC28" s="1095"/>
      <c r="IQD28" s="18"/>
      <c r="IQE28" s="745"/>
      <c r="IQF28" s="745"/>
      <c r="IQG28" s="1095"/>
      <c r="IQH28" s="18"/>
      <c r="IQI28" s="745"/>
      <c r="IQJ28" s="745"/>
      <c r="IQK28" s="1095"/>
      <c r="IQL28" s="18"/>
      <c r="IQM28" s="745"/>
      <c r="IQN28" s="745"/>
      <c r="IQO28" s="1095"/>
      <c r="IQP28" s="18"/>
      <c r="IQQ28" s="745"/>
      <c r="IQR28" s="745"/>
      <c r="IQS28" s="1095"/>
      <c r="IQT28" s="18"/>
      <c r="IQU28" s="745"/>
      <c r="IQV28" s="745"/>
      <c r="IQW28" s="1095"/>
      <c r="IQX28" s="18"/>
      <c r="IQY28" s="745"/>
      <c r="IQZ28" s="745"/>
      <c r="IRA28" s="1095"/>
      <c r="IRB28" s="18"/>
      <c r="IRC28" s="745"/>
      <c r="IRD28" s="745"/>
      <c r="IRE28" s="1095"/>
      <c r="IRF28" s="18"/>
      <c r="IRG28" s="745"/>
      <c r="IRH28" s="745"/>
      <c r="IRI28" s="1095"/>
      <c r="IRJ28" s="18"/>
      <c r="IRK28" s="745"/>
      <c r="IRL28" s="745"/>
      <c r="IRM28" s="1095"/>
      <c r="IRN28" s="18"/>
      <c r="IRO28" s="745"/>
      <c r="IRP28" s="745"/>
      <c r="IRQ28" s="1095"/>
      <c r="IRR28" s="18"/>
      <c r="IRS28" s="745"/>
      <c r="IRT28" s="745"/>
      <c r="IRU28" s="1095"/>
      <c r="IRV28" s="18"/>
      <c r="IRW28" s="745"/>
      <c r="IRX28" s="745"/>
      <c r="IRY28" s="1095"/>
      <c r="IRZ28" s="18"/>
      <c r="ISA28" s="745"/>
      <c r="ISB28" s="745"/>
      <c r="ISC28" s="1095"/>
      <c r="ISD28" s="18"/>
      <c r="ISE28" s="745"/>
      <c r="ISF28" s="745"/>
      <c r="ISG28" s="1095"/>
      <c r="ISH28" s="18"/>
      <c r="ISI28" s="745"/>
      <c r="ISJ28" s="745"/>
      <c r="ISK28" s="1095"/>
      <c r="ISL28" s="18"/>
      <c r="ISM28" s="745"/>
      <c r="ISN28" s="745"/>
      <c r="ISO28" s="1095"/>
      <c r="ISP28" s="18"/>
      <c r="ISQ28" s="745"/>
      <c r="ISR28" s="745"/>
      <c r="ISS28" s="1095"/>
      <c r="IST28" s="18"/>
      <c r="ISU28" s="745"/>
      <c r="ISV28" s="745"/>
      <c r="ISW28" s="1095"/>
      <c r="ISX28" s="18"/>
      <c r="ISY28" s="745"/>
      <c r="ISZ28" s="745"/>
      <c r="ITA28" s="1095"/>
      <c r="ITB28" s="18"/>
      <c r="ITC28" s="745"/>
      <c r="ITD28" s="745"/>
      <c r="ITE28" s="1095"/>
      <c r="ITF28" s="18"/>
      <c r="ITG28" s="745"/>
      <c r="ITH28" s="745"/>
      <c r="ITI28" s="1095"/>
      <c r="ITJ28" s="18"/>
      <c r="ITK28" s="745"/>
      <c r="ITL28" s="745"/>
      <c r="ITM28" s="1095"/>
      <c r="ITN28" s="18"/>
      <c r="ITO28" s="745"/>
      <c r="ITP28" s="745"/>
      <c r="ITQ28" s="1095"/>
      <c r="ITR28" s="18"/>
      <c r="ITS28" s="745"/>
      <c r="ITT28" s="745"/>
      <c r="ITU28" s="1095"/>
      <c r="ITV28" s="18"/>
      <c r="ITW28" s="745"/>
      <c r="ITX28" s="745"/>
      <c r="ITY28" s="1095"/>
      <c r="ITZ28" s="18"/>
      <c r="IUA28" s="745"/>
      <c r="IUB28" s="745"/>
      <c r="IUC28" s="1095"/>
      <c r="IUD28" s="18"/>
      <c r="IUE28" s="745"/>
      <c r="IUF28" s="745"/>
      <c r="IUG28" s="1095"/>
      <c r="IUH28" s="18"/>
      <c r="IUI28" s="745"/>
      <c r="IUJ28" s="745"/>
      <c r="IUK28" s="1095"/>
      <c r="IUL28" s="18"/>
      <c r="IUM28" s="745"/>
      <c r="IUN28" s="745"/>
      <c r="IUO28" s="1095"/>
      <c r="IUP28" s="18"/>
      <c r="IUQ28" s="745"/>
      <c r="IUR28" s="745"/>
      <c r="IUS28" s="1095"/>
      <c r="IUT28" s="18"/>
      <c r="IUU28" s="745"/>
      <c r="IUV28" s="745"/>
      <c r="IUW28" s="1095"/>
      <c r="IUX28" s="18"/>
      <c r="IUY28" s="745"/>
      <c r="IUZ28" s="745"/>
      <c r="IVA28" s="1095"/>
      <c r="IVB28" s="18"/>
      <c r="IVC28" s="745"/>
      <c r="IVD28" s="745"/>
      <c r="IVE28" s="1095"/>
      <c r="IVF28" s="18"/>
      <c r="IVG28" s="745"/>
      <c r="IVH28" s="745"/>
      <c r="IVI28" s="1095"/>
      <c r="IVJ28" s="18"/>
      <c r="IVK28" s="745"/>
      <c r="IVL28" s="745"/>
      <c r="IVM28" s="1095"/>
      <c r="IVN28" s="18"/>
      <c r="IVO28" s="745"/>
      <c r="IVP28" s="745"/>
      <c r="IVQ28" s="1095"/>
      <c r="IVR28" s="18"/>
      <c r="IVS28" s="745"/>
      <c r="IVT28" s="745"/>
      <c r="IVU28" s="1095"/>
      <c r="IVV28" s="18"/>
      <c r="IVW28" s="745"/>
      <c r="IVX28" s="745"/>
      <c r="IVY28" s="1095"/>
      <c r="IVZ28" s="18"/>
      <c r="IWA28" s="745"/>
      <c r="IWB28" s="745"/>
      <c r="IWC28" s="1095"/>
      <c r="IWD28" s="18"/>
      <c r="IWE28" s="745"/>
      <c r="IWF28" s="745"/>
      <c r="IWG28" s="1095"/>
      <c r="IWH28" s="18"/>
      <c r="IWI28" s="745"/>
      <c r="IWJ28" s="745"/>
      <c r="IWK28" s="1095"/>
      <c r="IWL28" s="18"/>
      <c r="IWM28" s="745"/>
      <c r="IWN28" s="745"/>
      <c r="IWO28" s="1095"/>
      <c r="IWP28" s="18"/>
      <c r="IWQ28" s="745"/>
      <c r="IWR28" s="745"/>
      <c r="IWS28" s="1095"/>
      <c r="IWT28" s="18"/>
      <c r="IWU28" s="745"/>
      <c r="IWV28" s="745"/>
      <c r="IWW28" s="1095"/>
      <c r="IWX28" s="18"/>
      <c r="IWY28" s="745"/>
      <c r="IWZ28" s="745"/>
      <c r="IXA28" s="1095"/>
      <c r="IXB28" s="18"/>
      <c r="IXC28" s="745"/>
      <c r="IXD28" s="745"/>
      <c r="IXE28" s="1095"/>
      <c r="IXF28" s="18"/>
      <c r="IXG28" s="745"/>
      <c r="IXH28" s="745"/>
      <c r="IXI28" s="1095"/>
      <c r="IXJ28" s="18"/>
      <c r="IXK28" s="745"/>
      <c r="IXL28" s="745"/>
      <c r="IXM28" s="1095"/>
      <c r="IXN28" s="18"/>
      <c r="IXO28" s="745"/>
      <c r="IXP28" s="745"/>
      <c r="IXQ28" s="1095"/>
      <c r="IXR28" s="18"/>
      <c r="IXS28" s="745"/>
      <c r="IXT28" s="745"/>
      <c r="IXU28" s="1095"/>
      <c r="IXV28" s="18"/>
      <c r="IXW28" s="745"/>
      <c r="IXX28" s="745"/>
      <c r="IXY28" s="1095"/>
      <c r="IXZ28" s="18"/>
      <c r="IYA28" s="745"/>
      <c r="IYB28" s="745"/>
      <c r="IYC28" s="1095"/>
      <c r="IYD28" s="18"/>
      <c r="IYE28" s="745"/>
      <c r="IYF28" s="745"/>
      <c r="IYG28" s="1095"/>
      <c r="IYH28" s="18"/>
      <c r="IYI28" s="745"/>
      <c r="IYJ28" s="745"/>
      <c r="IYK28" s="1095"/>
      <c r="IYL28" s="18"/>
      <c r="IYM28" s="745"/>
      <c r="IYN28" s="745"/>
      <c r="IYO28" s="1095"/>
      <c r="IYP28" s="18"/>
      <c r="IYQ28" s="745"/>
      <c r="IYR28" s="745"/>
      <c r="IYS28" s="1095"/>
      <c r="IYT28" s="18"/>
      <c r="IYU28" s="745"/>
      <c r="IYV28" s="745"/>
      <c r="IYW28" s="1095"/>
      <c r="IYX28" s="18"/>
      <c r="IYY28" s="745"/>
      <c r="IYZ28" s="745"/>
      <c r="IZA28" s="1095"/>
      <c r="IZB28" s="18"/>
      <c r="IZC28" s="745"/>
      <c r="IZD28" s="745"/>
      <c r="IZE28" s="1095"/>
      <c r="IZF28" s="18"/>
      <c r="IZG28" s="745"/>
      <c r="IZH28" s="745"/>
      <c r="IZI28" s="1095"/>
      <c r="IZJ28" s="18"/>
      <c r="IZK28" s="745"/>
      <c r="IZL28" s="745"/>
      <c r="IZM28" s="1095"/>
      <c r="IZN28" s="18"/>
      <c r="IZO28" s="745"/>
      <c r="IZP28" s="745"/>
      <c r="IZQ28" s="1095"/>
      <c r="IZR28" s="18"/>
      <c r="IZS28" s="745"/>
      <c r="IZT28" s="745"/>
      <c r="IZU28" s="1095"/>
      <c r="IZV28" s="18"/>
      <c r="IZW28" s="745"/>
      <c r="IZX28" s="745"/>
      <c r="IZY28" s="1095"/>
      <c r="IZZ28" s="18"/>
      <c r="JAA28" s="745"/>
      <c r="JAB28" s="745"/>
      <c r="JAC28" s="1095"/>
      <c r="JAD28" s="18"/>
      <c r="JAE28" s="745"/>
      <c r="JAF28" s="745"/>
      <c r="JAG28" s="1095"/>
      <c r="JAH28" s="18"/>
      <c r="JAI28" s="745"/>
      <c r="JAJ28" s="745"/>
      <c r="JAK28" s="1095"/>
      <c r="JAL28" s="18"/>
      <c r="JAM28" s="745"/>
      <c r="JAN28" s="745"/>
      <c r="JAO28" s="1095"/>
      <c r="JAP28" s="18"/>
      <c r="JAQ28" s="745"/>
      <c r="JAR28" s="745"/>
      <c r="JAS28" s="1095"/>
      <c r="JAT28" s="18"/>
      <c r="JAU28" s="745"/>
      <c r="JAV28" s="745"/>
      <c r="JAW28" s="1095"/>
      <c r="JAX28" s="18"/>
      <c r="JAY28" s="745"/>
      <c r="JAZ28" s="745"/>
      <c r="JBA28" s="1095"/>
      <c r="JBB28" s="18"/>
      <c r="JBC28" s="745"/>
      <c r="JBD28" s="745"/>
      <c r="JBE28" s="1095"/>
      <c r="JBF28" s="18"/>
      <c r="JBG28" s="745"/>
      <c r="JBH28" s="745"/>
      <c r="JBI28" s="1095"/>
      <c r="JBJ28" s="18"/>
      <c r="JBK28" s="745"/>
      <c r="JBL28" s="745"/>
      <c r="JBM28" s="1095"/>
      <c r="JBN28" s="18"/>
      <c r="JBO28" s="745"/>
      <c r="JBP28" s="745"/>
      <c r="JBQ28" s="1095"/>
      <c r="JBR28" s="18"/>
      <c r="JBS28" s="745"/>
      <c r="JBT28" s="745"/>
      <c r="JBU28" s="1095"/>
      <c r="JBV28" s="18"/>
      <c r="JBW28" s="745"/>
      <c r="JBX28" s="745"/>
      <c r="JBY28" s="1095"/>
      <c r="JBZ28" s="18"/>
      <c r="JCA28" s="745"/>
      <c r="JCB28" s="745"/>
      <c r="JCC28" s="1095"/>
      <c r="JCD28" s="18"/>
      <c r="JCE28" s="745"/>
      <c r="JCF28" s="745"/>
      <c r="JCG28" s="1095"/>
      <c r="JCH28" s="18"/>
      <c r="JCI28" s="745"/>
      <c r="JCJ28" s="745"/>
      <c r="JCK28" s="1095"/>
      <c r="JCL28" s="18"/>
      <c r="JCM28" s="745"/>
      <c r="JCN28" s="745"/>
      <c r="JCO28" s="1095"/>
      <c r="JCP28" s="18"/>
      <c r="JCQ28" s="745"/>
      <c r="JCR28" s="745"/>
      <c r="JCS28" s="1095"/>
      <c r="JCT28" s="18"/>
      <c r="JCU28" s="745"/>
      <c r="JCV28" s="745"/>
      <c r="JCW28" s="1095"/>
      <c r="JCX28" s="18"/>
      <c r="JCY28" s="745"/>
      <c r="JCZ28" s="745"/>
      <c r="JDA28" s="1095"/>
      <c r="JDB28" s="18"/>
      <c r="JDC28" s="745"/>
      <c r="JDD28" s="745"/>
      <c r="JDE28" s="1095"/>
      <c r="JDF28" s="18"/>
      <c r="JDG28" s="745"/>
      <c r="JDH28" s="745"/>
      <c r="JDI28" s="1095"/>
      <c r="JDJ28" s="18"/>
      <c r="JDK28" s="745"/>
      <c r="JDL28" s="745"/>
      <c r="JDM28" s="1095"/>
      <c r="JDN28" s="18"/>
      <c r="JDO28" s="745"/>
      <c r="JDP28" s="745"/>
      <c r="JDQ28" s="1095"/>
      <c r="JDR28" s="18"/>
      <c r="JDS28" s="745"/>
      <c r="JDT28" s="745"/>
      <c r="JDU28" s="1095"/>
      <c r="JDV28" s="18"/>
      <c r="JDW28" s="745"/>
      <c r="JDX28" s="745"/>
      <c r="JDY28" s="1095"/>
      <c r="JDZ28" s="18"/>
      <c r="JEA28" s="745"/>
      <c r="JEB28" s="745"/>
      <c r="JEC28" s="1095"/>
      <c r="JED28" s="18"/>
      <c r="JEE28" s="745"/>
      <c r="JEF28" s="745"/>
      <c r="JEG28" s="1095"/>
      <c r="JEH28" s="18"/>
      <c r="JEI28" s="745"/>
      <c r="JEJ28" s="745"/>
      <c r="JEK28" s="1095"/>
      <c r="JEL28" s="18"/>
      <c r="JEM28" s="745"/>
      <c r="JEN28" s="745"/>
      <c r="JEO28" s="1095"/>
      <c r="JEP28" s="18"/>
      <c r="JEQ28" s="745"/>
      <c r="JER28" s="745"/>
      <c r="JES28" s="1095"/>
      <c r="JET28" s="18"/>
      <c r="JEU28" s="745"/>
      <c r="JEV28" s="745"/>
      <c r="JEW28" s="1095"/>
      <c r="JEX28" s="18"/>
      <c r="JEY28" s="745"/>
      <c r="JEZ28" s="745"/>
      <c r="JFA28" s="1095"/>
      <c r="JFB28" s="18"/>
      <c r="JFC28" s="745"/>
      <c r="JFD28" s="745"/>
      <c r="JFE28" s="1095"/>
      <c r="JFF28" s="18"/>
      <c r="JFG28" s="745"/>
      <c r="JFH28" s="745"/>
      <c r="JFI28" s="1095"/>
      <c r="JFJ28" s="18"/>
      <c r="JFK28" s="745"/>
      <c r="JFL28" s="745"/>
      <c r="JFM28" s="1095"/>
      <c r="JFN28" s="18"/>
      <c r="JFO28" s="745"/>
      <c r="JFP28" s="745"/>
      <c r="JFQ28" s="1095"/>
      <c r="JFR28" s="18"/>
      <c r="JFS28" s="745"/>
      <c r="JFT28" s="745"/>
      <c r="JFU28" s="1095"/>
      <c r="JFV28" s="18"/>
      <c r="JFW28" s="745"/>
      <c r="JFX28" s="745"/>
      <c r="JFY28" s="1095"/>
      <c r="JFZ28" s="18"/>
      <c r="JGA28" s="745"/>
      <c r="JGB28" s="745"/>
      <c r="JGC28" s="1095"/>
      <c r="JGD28" s="18"/>
      <c r="JGE28" s="745"/>
      <c r="JGF28" s="745"/>
      <c r="JGG28" s="1095"/>
      <c r="JGH28" s="18"/>
      <c r="JGI28" s="745"/>
      <c r="JGJ28" s="745"/>
      <c r="JGK28" s="1095"/>
      <c r="JGL28" s="18"/>
      <c r="JGM28" s="745"/>
      <c r="JGN28" s="745"/>
      <c r="JGO28" s="1095"/>
      <c r="JGP28" s="18"/>
      <c r="JGQ28" s="745"/>
      <c r="JGR28" s="745"/>
      <c r="JGS28" s="1095"/>
      <c r="JGT28" s="18"/>
      <c r="JGU28" s="745"/>
      <c r="JGV28" s="745"/>
      <c r="JGW28" s="1095"/>
      <c r="JGX28" s="18"/>
      <c r="JGY28" s="745"/>
      <c r="JGZ28" s="745"/>
      <c r="JHA28" s="1095"/>
      <c r="JHB28" s="18"/>
      <c r="JHC28" s="745"/>
      <c r="JHD28" s="745"/>
      <c r="JHE28" s="1095"/>
      <c r="JHF28" s="18"/>
      <c r="JHG28" s="745"/>
      <c r="JHH28" s="745"/>
      <c r="JHI28" s="1095"/>
      <c r="JHJ28" s="18"/>
      <c r="JHK28" s="745"/>
      <c r="JHL28" s="745"/>
      <c r="JHM28" s="1095"/>
      <c r="JHN28" s="18"/>
      <c r="JHO28" s="745"/>
      <c r="JHP28" s="745"/>
      <c r="JHQ28" s="1095"/>
      <c r="JHR28" s="18"/>
      <c r="JHS28" s="745"/>
      <c r="JHT28" s="745"/>
      <c r="JHU28" s="1095"/>
      <c r="JHV28" s="18"/>
      <c r="JHW28" s="745"/>
      <c r="JHX28" s="745"/>
      <c r="JHY28" s="1095"/>
      <c r="JHZ28" s="18"/>
      <c r="JIA28" s="745"/>
      <c r="JIB28" s="745"/>
      <c r="JIC28" s="1095"/>
      <c r="JID28" s="18"/>
      <c r="JIE28" s="745"/>
      <c r="JIF28" s="745"/>
      <c r="JIG28" s="1095"/>
      <c r="JIH28" s="18"/>
      <c r="JII28" s="745"/>
      <c r="JIJ28" s="745"/>
      <c r="JIK28" s="1095"/>
      <c r="JIL28" s="18"/>
      <c r="JIM28" s="745"/>
      <c r="JIN28" s="745"/>
      <c r="JIO28" s="1095"/>
      <c r="JIP28" s="18"/>
      <c r="JIQ28" s="745"/>
      <c r="JIR28" s="745"/>
      <c r="JIS28" s="1095"/>
      <c r="JIT28" s="18"/>
      <c r="JIU28" s="745"/>
      <c r="JIV28" s="745"/>
      <c r="JIW28" s="1095"/>
      <c r="JIX28" s="18"/>
      <c r="JIY28" s="745"/>
      <c r="JIZ28" s="745"/>
      <c r="JJA28" s="1095"/>
      <c r="JJB28" s="18"/>
      <c r="JJC28" s="745"/>
      <c r="JJD28" s="745"/>
      <c r="JJE28" s="1095"/>
      <c r="JJF28" s="18"/>
      <c r="JJG28" s="745"/>
      <c r="JJH28" s="745"/>
      <c r="JJI28" s="1095"/>
      <c r="JJJ28" s="18"/>
      <c r="JJK28" s="745"/>
      <c r="JJL28" s="745"/>
      <c r="JJM28" s="1095"/>
      <c r="JJN28" s="18"/>
      <c r="JJO28" s="745"/>
      <c r="JJP28" s="745"/>
      <c r="JJQ28" s="1095"/>
      <c r="JJR28" s="18"/>
      <c r="JJS28" s="745"/>
      <c r="JJT28" s="745"/>
      <c r="JJU28" s="1095"/>
      <c r="JJV28" s="18"/>
      <c r="JJW28" s="745"/>
      <c r="JJX28" s="745"/>
      <c r="JJY28" s="1095"/>
      <c r="JJZ28" s="18"/>
      <c r="JKA28" s="745"/>
      <c r="JKB28" s="745"/>
      <c r="JKC28" s="1095"/>
      <c r="JKD28" s="18"/>
      <c r="JKE28" s="745"/>
      <c r="JKF28" s="745"/>
      <c r="JKG28" s="1095"/>
      <c r="JKH28" s="18"/>
      <c r="JKI28" s="745"/>
      <c r="JKJ28" s="745"/>
      <c r="JKK28" s="1095"/>
      <c r="JKL28" s="18"/>
      <c r="JKM28" s="745"/>
      <c r="JKN28" s="745"/>
      <c r="JKO28" s="1095"/>
      <c r="JKP28" s="18"/>
      <c r="JKQ28" s="745"/>
      <c r="JKR28" s="745"/>
      <c r="JKS28" s="1095"/>
      <c r="JKT28" s="18"/>
      <c r="JKU28" s="745"/>
      <c r="JKV28" s="745"/>
      <c r="JKW28" s="1095"/>
      <c r="JKX28" s="18"/>
      <c r="JKY28" s="745"/>
      <c r="JKZ28" s="745"/>
      <c r="JLA28" s="1095"/>
      <c r="JLB28" s="18"/>
      <c r="JLC28" s="745"/>
      <c r="JLD28" s="745"/>
      <c r="JLE28" s="1095"/>
      <c r="JLF28" s="18"/>
      <c r="JLG28" s="745"/>
      <c r="JLH28" s="745"/>
      <c r="JLI28" s="1095"/>
      <c r="JLJ28" s="18"/>
      <c r="JLK28" s="745"/>
      <c r="JLL28" s="745"/>
      <c r="JLM28" s="1095"/>
      <c r="JLN28" s="18"/>
      <c r="JLO28" s="745"/>
      <c r="JLP28" s="745"/>
      <c r="JLQ28" s="1095"/>
      <c r="JLR28" s="18"/>
      <c r="JLS28" s="745"/>
      <c r="JLT28" s="745"/>
      <c r="JLU28" s="1095"/>
      <c r="JLV28" s="18"/>
      <c r="JLW28" s="745"/>
      <c r="JLX28" s="745"/>
      <c r="JLY28" s="1095"/>
      <c r="JLZ28" s="18"/>
      <c r="JMA28" s="745"/>
      <c r="JMB28" s="745"/>
      <c r="JMC28" s="1095"/>
      <c r="JMD28" s="18"/>
      <c r="JME28" s="745"/>
      <c r="JMF28" s="745"/>
      <c r="JMG28" s="1095"/>
      <c r="JMH28" s="18"/>
      <c r="JMI28" s="745"/>
      <c r="JMJ28" s="745"/>
      <c r="JMK28" s="1095"/>
      <c r="JML28" s="18"/>
      <c r="JMM28" s="745"/>
      <c r="JMN28" s="745"/>
      <c r="JMO28" s="1095"/>
      <c r="JMP28" s="18"/>
      <c r="JMQ28" s="745"/>
      <c r="JMR28" s="745"/>
      <c r="JMS28" s="1095"/>
      <c r="JMT28" s="18"/>
      <c r="JMU28" s="745"/>
      <c r="JMV28" s="745"/>
      <c r="JMW28" s="1095"/>
      <c r="JMX28" s="18"/>
      <c r="JMY28" s="745"/>
      <c r="JMZ28" s="745"/>
      <c r="JNA28" s="1095"/>
      <c r="JNB28" s="18"/>
      <c r="JNC28" s="745"/>
      <c r="JND28" s="745"/>
      <c r="JNE28" s="1095"/>
      <c r="JNF28" s="18"/>
      <c r="JNG28" s="745"/>
      <c r="JNH28" s="745"/>
      <c r="JNI28" s="1095"/>
      <c r="JNJ28" s="18"/>
      <c r="JNK28" s="745"/>
      <c r="JNL28" s="745"/>
      <c r="JNM28" s="1095"/>
      <c r="JNN28" s="18"/>
      <c r="JNO28" s="745"/>
      <c r="JNP28" s="745"/>
      <c r="JNQ28" s="1095"/>
      <c r="JNR28" s="18"/>
      <c r="JNS28" s="745"/>
      <c r="JNT28" s="745"/>
      <c r="JNU28" s="1095"/>
      <c r="JNV28" s="18"/>
      <c r="JNW28" s="745"/>
      <c r="JNX28" s="745"/>
      <c r="JNY28" s="1095"/>
      <c r="JNZ28" s="18"/>
      <c r="JOA28" s="745"/>
      <c r="JOB28" s="745"/>
      <c r="JOC28" s="1095"/>
      <c r="JOD28" s="18"/>
      <c r="JOE28" s="745"/>
      <c r="JOF28" s="745"/>
      <c r="JOG28" s="1095"/>
      <c r="JOH28" s="18"/>
      <c r="JOI28" s="745"/>
      <c r="JOJ28" s="745"/>
      <c r="JOK28" s="1095"/>
      <c r="JOL28" s="18"/>
      <c r="JOM28" s="745"/>
      <c r="JON28" s="745"/>
      <c r="JOO28" s="1095"/>
      <c r="JOP28" s="18"/>
      <c r="JOQ28" s="745"/>
      <c r="JOR28" s="745"/>
      <c r="JOS28" s="1095"/>
      <c r="JOT28" s="18"/>
      <c r="JOU28" s="745"/>
      <c r="JOV28" s="745"/>
      <c r="JOW28" s="1095"/>
      <c r="JOX28" s="18"/>
      <c r="JOY28" s="745"/>
      <c r="JOZ28" s="745"/>
      <c r="JPA28" s="1095"/>
      <c r="JPB28" s="18"/>
      <c r="JPC28" s="745"/>
      <c r="JPD28" s="745"/>
      <c r="JPE28" s="1095"/>
      <c r="JPF28" s="18"/>
      <c r="JPG28" s="745"/>
      <c r="JPH28" s="745"/>
      <c r="JPI28" s="1095"/>
      <c r="JPJ28" s="18"/>
      <c r="JPK28" s="745"/>
      <c r="JPL28" s="745"/>
      <c r="JPM28" s="1095"/>
      <c r="JPN28" s="18"/>
      <c r="JPO28" s="745"/>
      <c r="JPP28" s="745"/>
      <c r="JPQ28" s="1095"/>
      <c r="JPR28" s="18"/>
      <c r="JPS28" s="745"/>
      <c r="JPT28" s="745"/>
      <c r="JPU28" s="1095"/>
      <c r="JPV28" s="18"/>
      <c r="JPW28" s="745"/>
      <c r="JPX28" s="745"/>
      <c r="JPY28" s="1095"/>
      <c r="JPZ28" s="18"/>
      <c r="JQA28" s="745"/>
      <c r="JQB28" s="745"/>
      <c r="JQC28" s="1095"/>
      <c r="JQD28" s="18"/>
      <c r="JQE28" s="745"/>
      <c r="JQF28" s="745"/>
      <c r="JQG28" s="1095"/>
      <c r="JQH28" s="18"/>
      <c r="JQI28" s="745"/>
      <c r="JQJ28" s="745"/>
      <c r="JQK28" s="1095"/>
      <c r="JQL28" s="18"/>
      <c r="JQM28" s="745"/>
      <c r="JQN28" s="745"/>
      <c r="JQO28" s="1095"/>
      <c r="JQP28" s="18"/>
      <c r="JQQ28" s="745"/>
      <c r="JQR28" s="745"/>
      <c r="JQS28" s="1095"/>
      <c r="JQT28" s="18"/>
      <c r="JQU28" s="745"/>
      <c r="JQV28" s="745"/>
      <c r="JQW28" s="1095"/>
      <c r="JQX28" s="18"/>
      <c r="JQY28" s="745"/>
      <c r="JQZ28" s="745"/>
      <c r="JRA28" s="1095"/>
      <c r="JRB28" s="18"/>
      <c r="JRC28" s="745"/>
      <c r="JRD28" s="745"/>
      <c r="JRE28" s="1095"/>
      <c r="JRF28" s="18"/>
      <c r="JRG28" s="745"/>
      <c r="JRH28" s="745"/>
      <c r="JRI28" s="1095"/>
      <c r="JRJ28" s="18"/>
      <c r="JRK28" s="745"/>
      <c r="JRL28" s="745"/>
      <c r="JRM28" s="1095"/>
      <c r="JRN28" s="18"/>
      <c r="JRO28" s="745"/>
      <c r="JRP28" s="745"/>
      <c r="JRQ28" s="1095"/>
      <c r="JRR28" s="18"/>
      <c r="JRS28" s="745"/>
      <c r="JRT28" s="745"/>
      <c r="JRU28" s="1095"/>
      <c r="JRV28" s="18"/>
      <c r="JRW28" s="745"/>
      <c r="JRX28" s="745"/>
      <c r="JRY28" s="1095"/>
      <c r="JRZ28" s="18"/>
      <c r="JSA28" s="745"/>
      <c r="JSB28" s="745"/>
      <c r="JSC28" s="1095"/>
      <c r="JSD28" s="18"/>
      <c r="JSE28" s="745"/>
      <c r="JSF28" s="745"/>
      <c r="JSG28" s="1095"/>
      <c r="JSH28" s="18"/>
      <c r="JSI28" s="745"/>
      <c r="JSJ28" s="745"/>
      <c r="JSK28" s="1095"/>
      <c r="JSL28" s="18"/>
      <c r="JSM28" s="745"/>
      <c r="JSN28" s="745"/>
      <c r="JSO28" s="1095"/>
      <c r="JSP28" s="18"/>
      <c r="JSQ28" s="745"/>
      <c r="JSR28" s="745"/>
      <c r="JSS28" s="1095"/>
      <c r="JST28" s="18"/>
      <c r="JSU28" s="745"/>
      <c r="JSV28" s="745"/>
      <c r="JSW28" s="1095"/>
      <c r="JSX28" s="18"/>
      <c r="JSY28" s="745"/>
      <c r="JSZ28" s="745"/>
      <c r="JTA28" s="1095"/>
      <c r="JTB28" s="18"/>
      <c r="JTC28" s="745"/>
      <c r="JTD28" s="745"/>
      <c r="JTE28" s="1095"/>
      <c r="JTF28" s="18"/>
      <c r="JTG28" s="745"/>
      <c r="JTH28" s="745"/>
      <c r="JTI28" s="1095"/>
      <c r="JTJ28" s="18"/>
      <c r="JTK28" s="745"/>
      <c r="JTL28" s="745"/>
      <c r="JTM28" s="1095"/>
      <c r="JTN28" s="18"/>
      <c r="JTO28" s="745"/>
      <c r="JTP28" s="745"/>
      <c r="JTQ28" s="1095"/>
      <c r="JTR28" s="18"/>
      <c r="JTS28" s="745"/>
      <c r="JTT28" s="745"/>
      <c r="JTU28" s="1095"/>
      <c r="JTV28" s="18"/>
      <c r="JTW28" s="745"/>
      <c r="JTX28" s="745"/>
      <c r="JTY28" s="1095"/>
      <c r="JTZ28" s="18"/>
      <c r="JUA28" s="745"/>
      <c r="JUB28" s="745"/>
      <c r="JUC28" s="1095"/>
      <c r="JUD28" s="18"/>
      <c r="JUE28" s="745"/>
      <c r="JUF28" s="745"/>
      <c r="JUG28" s="1095"/>
      <c r="JUH28" s="18"/>
      <c r="JUI28" s="745"/>
      <c r="JUJ28" s="745"/>
      <c r="JUK28" s="1095"/>
      <c r="JUL28" s="18"/>
      <c r="JUM28" s="745"/>
      <c r="JUN28" s="745"/>
      <c r="JUO28" s="1095"/>
      <c r="JUP28" s="18"/>
      <c r="JUQ28" s="745"/>
      <c r="JUR28" s="745"/>
      <c r="JUS28" s="1095"/>
      <c r="JUT28" s="18"/>
      <c r="JUU28" s="745"/>
      <c r="JUV28" s="745"/>
      <c r="JUW28" s="1095"/>
      <c r="JUX28" s="18"/>
      <c r="JUY28" s="745"/>
      <c r="JUZ28" s="745"/>
      <c r="JVA28" s="1095"/>
      <c r="JVB28" s="18"/>
      <c r="JVC28" s="745"/>
      <c r="JVD28" s="745"/>
      <c r="JVE28" s="1095"/>
      <c r="JVF28" s="18"/>
      <c r="JVG28" s="745"/>
      <c r="JVH28" s="745"/>
      <c r="JVI28" s="1095"/>
      <c r="JVJ28" s="18"/>
      <c r="JVK28" s="745"/>
      <c r="JVL28" s="745"/>
      <c r="JVM28" s="1095"/>
      <c r="JVN28" s="18"/>
      <c r="JVO28" s="745"/>
      <c r="JVP28" s="745"/>
      <c r="JVQ28" s="1095"/>
      <c r="JVR28" s="18"/>
      <c r="JVS28" s="745"/>
      <c r="JVT28" s="745"/>
      <c r="JVU28" s="1095"/>
      <c r="JVV28" s="18"/>
      <c r="JVW28" s="745"/>
      <c r="JVX28" s="745"/>
      <c r="JVY28" s="1095"/>
      <c r="JVZ28" s="18"/>
      <c r="JWA28" s="745"/>
      <c r="JWB28" s="745"/>
      <c r="JWC28" s="1095"/>
      <c r="JWD28" s="18"/>
      <c r="JWE28" s="745"/>
      <c r="JWF28" s="745"/>
      <c r="JWG28" s="1095"/>
      <c r="JWH28" s="18"/>
      <c r="JWI28" s="745"/>
      <c r="JWJ28" s="745"/>
      <c r="JWK28" s="1095"/>
      <c r="JWL28" s="18"/>
      <c r="JWM28" s="745"/>
      <c r="JWN28" s="745"/>
      <c r="JWO28" s="1095"/>
      <c r="JWP28" s="18"/>
      <c r="JWQ28" s="745"/>
      <c r="JWR28" s="745"/>
      <c r="JWS28" s="1095"/>
      <c r="JWT28" s="18"/>
      <c r="JWU28" s="745"/>
      <c r="JWV28" s="745"/>
      <c r="JWW28" s="1095"/>
      <c r="JWX28" s="18"/>
      <c r="JWY28" s="745"/>
      <c r="JWZ28" s="745"/>
      <c r="JXA28" s="1095"/>
      <c r="JXB28" s="18"/>
      <c r="JXC28" s="745"/>
      <c r="JXD28" s="745"/>
      <c r="JXE28" s="1095"/>
      <c r="JXF28" s="18"/>
      <c r="JXG28" s="745"/>
      <c r="JXH28" s="745"/>
      <c r="JXI28" s="1095"/>
      <c r="JXJ28" s="18"/>
      <c r="JXK28" s="745"/>
      <c r="JXL28" s="745"/>
      <c r="JXM28" s="1095"/>
      <c r="JXN28" s="18"/>
      <c r="JXO28" s="745"/>
      <c r="JXP28" s="745"/>
      <c r="JXQ28" s="1095"/>
      <c r="JXR28" s="18"/>
      <c r="JXS28" s="745"/>
      <c r="JXT28" s="745"/>
      <c r="JXU28" s="1095"/>
      <c r="JXV28" s="18"/>
      <c r="JXW28" s="745"/>
      <c r="JXX28" s="745"/>
      <c r="JXY28" s="1095"/>
      <c r="JXZ28" s="18"/>
      <c r="JYA28" s="745"/>
      <c r="JYB28" s="745"/>
      <c r="JYC28" s="1095"/>
      <c r="JYD28" s="18"/>
      <c r="JYE28" s="745"/>
      <c r="JYF28" s="745"/>
      <c r="JYG28" s="1095"/>
      <c r="JYH28" s="18"/>
      <c r="JYI28" s="745"/>
      <c r="JYJ28" s="745"/>
      <c r="JYK28" s="1095"/>
      <c r="JYL28" s="18"/>
      <c r="JYM28" s="745"/>
      <c r="JYN28" s="745"/>
      <c r="JYO28" s="1095"/>
      <c r="JYP28" s="18"/>
      <c r="JYQ28" s="745"/>
      <c r="JYR28" s="745"/>
      <c r="JYS28" s="1095"/>
      <c r="JYT28" s="18"/>
      <c r="JYU28" s="745"/>
      <c r="JYV28" s="745"/>
      <c r="JYW28" s="1095"/>
      <c r="JYX28" s="18"/>
      <c r="JYY28" s="745"/>
      <c r="JYZ28" s="745"/>
      <c r="JZA28" s="1095"/>
      <c r="JZB28" s="18"/>
      <c r="JZC28" s="745"/>
      <c r="JZD28" s="745"/>
      <c r="JZE28" s="1095"/>
      <c r="JZF28" s="18"/>
      <c r="JZG28" s="745"/>
      <c r="JZH28" s="745"/>
      <c r="JZI28" s="1095"/>
      <c r="JZJ28" s="18"/>
      <c r="JZK28" s="745"/>
      <c r="JZL28" s="745"/>
      <c r="JZM28" s="1095"/>
      <c r="JZN28" s="18"/>
      <c r="JZO28" s="745"/>
      <c r="JZP28" s="745"/>
      <c r="JZQ28" s="1095"/>
      <c r="JZR28" s="18"/>
      <c r="JZS28" s="745"/>
      <c r="JZT28" s="745"/>
      <c r="JZU28" s="1095"/>
      <c r="JZV28" s="18"/>
      <c r="JZW28" s="745"/>
      <c r="JZX28" s="745"/>
      <c r="JZY28" s="1095"/>
      <c r="JZZ28" s="18"/>
      <c r="KAA28" s="745"/>
      <c r="KAB28" s="745"/>
      <c r="KAC28" s="1095"/>
      <c r="KAD28" s="18"/>
      <c r="KAE28" s="745"/>
      <c r="KAF28" s="745"/>
      <c r="KAG28" s="1095"/>
      <c r="KAH28" s="18"/>
      <c r="KAI28" s="745"/>
      <c r="KAJ28" s="745"/>
      <c r="KAK28" s="1095"/>
      <c r="KAL28" s="18"/>
      <c r="KAM28" s="745"/>
      <c r="KAN28" s="745"/>
      <c r="KAO28" s="1095"/>
      <c r="KAP28" s="18"/>
      <c r="KAQ28" s="745"/>
      <c r="KAR28" s="745"/>
      <c r="KAS28" s="1095"/>
      <c r="KAT28" s="18"/>
      <c r="KAU28" s="745"/>
      <c r="KAV28" s="745"/>
      <c r="KAW28" s="1095"/>
      <c r="KAX28" s="18"/>
      <c r="KAY28" s="745"/>
      <c r="KAZ28" s="745"/>
      <c r="KBA28" s="1095"/>
      <c r="KBB28" s="18"/>
      <c r="KBC28" s="745"/>
      <c r="KBD28" s="745"/>
      <c r="KBE28" s="1095"/>
      <c r="KBF28" s="18"/>
      <c r="KBG28" s="745"/>
      <c r="KBH28" s="745"/>
      <c r="KBI28" s="1095"/>
      <c r="KBJ28" s="18"/>
      <c r="KBK28" s="745"/>
      <c r="KBL28" s="745"/>
      <c r="KBM28" s="1095"/>
      <c r="KBN28" s="18"/>
      <c r="KBO28" s="745"/>
      <c r="KBP28" s="745"/>
      <c r="KBQ28" s="1095"/>
      <c r="KBR28" s="18"/>
      <c r="KBS28" s="745"/>
      <c r="KBT28" s="745"/>
      <c r="KBU28" s="1095"/>
      <c r="KBV28" s="18"/>
      <c r="KBW28" s="745"/>
      <c r="KBX28" s="745"/>
      <c r="KBY28" s="1095"/>
      <c r="KBZ28" s="18"/>
      <c r="KCA28" s="745"/>
      <c r="KCB28" s="745"/>
      <c r="KCC28" s="1095"/>
      <c r="KCD28" s="18"/>
      <c r="KCE28" s="745"/>
      <c r="KCF28" s="745"/>
      <c r="KCG28" s="1095"/>
      <c r="KCH28" s="18"/>
      <c r="KCI28" s="745"/>
      <c r="KCJ28" s="745"/>
      <c r="KCK28" s="1095"/>
      <c r="KCL28" s="18"/>
      <c r="KCM28" s="745"/>
      <c r="KCN28" s="745"/>
      <c r="KCO28" s="1095"/>
      <c r="KCP28" s="18"/>
      <c r="KCQ28" s="745"/>
      <c r="KCR28" s="745"/>
      <c r="KCS28" s="1095"/>
      <c r="KCT28" s="18"/>
      <c r="KCU28" s="745"/>
      <c r="KCV28" s="745"/>
      <c r="KCW28" s="1095"/>
      <c r="KCX28" s="18"/>
      <c r="KCY28" s="745"/>
      <c r="KCZ28" s="745"/>
      <c r="KDA28" s="1095"/>
      <c r="KDB28" s="18"/>
      <c r="KDC28" s="745"/>
      <c r="KDD28" s="745"/>
      <c r="KDE28" s="1095"/>
      <c r="KDF28" s="18"/>
      <c r="KDG28" s="745"/>
      <c r="KDH28" s="745"/>
      <c r="KDI28" s="1095"/>
      <c r="KDJ28" s="18"/>
      <c r="KDK28" s="745"/>
      <c r="KDL28" s="745"/>
      <c r="KDM28" s="1095"/>
      <c r="KDN28" s="18"/>
      <c r="KDO28" s="745"/>
      <c r="KDP28" s="745"/>
      <c r="KDQ28" s="1095"/>
      <c r="KDR28" s="18"/>
      <c r="KDS28" s="745"/>
      <c r="KDT28" s="745"/>
      <c r="KDU28" s="1095"/>
      <c r="KDV28" s="18"/>
      <c r="KDW28" s="745"/>
      <c r="KDX28" s="745"/>
      <c r="KDY28" s="1095"/>
      <c r="KDZ28" s="18"/>
      <c r="KEA28" s="745"/>
      <c r="KEB28" s="745"/>
      <c r="KEC28" s="1095"/>
      <c r="KED28" s="18"/>
      <c r="KEE28" s="745"/>
      <c r="KEF28" s="745"/>
      <c r="KEG28" s="1095"/>
      <c r="KEH28" s="18"/>
      <c r="KEI28" s="745"/>
      <c r="KEJ28" s="745"/>
      <c r="KEK28" s="1095"/>
      <c r="KEL28" s="18"/>
      <c r="KEM28" s="745"/>
      <c r="KEN28" s="745"/>
      <c r="KEO28" s="1095"/>
      <c r="KEP28" s="18"/>
      <c r="KEQ28" s="745"/>
      <c r="KER28" s="745"/>
      <c r="KES28" s="1095"/>
      <c r="KET28" s="18"/>
      <c r="KEU28" s="745"/>
      <c r="KEV28" s="745"/>
      <c r="KEW28" s="1095"/>
      <c r="KEX28" s="18"/>
      <c r="KEY28" s="745"/>
      <c r="KEZ28" s="745"/>
      <c r="KFA28" s="1095"/>
      <c r="KFB28" s="18"/>
      <c r="KFC28" s="745"/>
      <c r="KFD28" s="745"/>
      <c r="KFE28" s="1095"/>
      <c r="KFF28" s="18"/>
      <c r="KFG28" s="745"/>
      <c r="KFH28" s="745"/>
      <c r="KFI28" s="1095"/>
      <c r="KFJ28" s="18"/>
      <c r="KFK28" s="745"/>
      <c r="KFL28" s="745"/>
      <c r="KFM28" s="1095"/>
      <c r="KFN28" s="18"/>
      <c r="KFO28" s="745"/>
      <c r="KFP28" s="745"/>
      <c r="KFQ28" s="1095"/>
      <c r="KFR28" s="18"/>
      <c r="KFS28" s="745"/>
      <c r="KFT28" s="745"/>
      <c r="KFU28" s="1095"/>
      <c r="KFV28" s="18"/>
      <c r="KFW28" s="745"/>
      <c r="KFX28" s="745"/>
      <c r="KFY28" s="1095"/>
      <c r="KFZ28" s="18"/>
      <c r="KGA28" s="745"/>
      <c r="KGB28" s="745"/>
      <c r="KGC28" s="1095"/>
      <c r="KGD28" s="18"/>
      <c r="KGE28" s="745"/>
      <c r="KGF28" s="745"/>
      <c r="KGG28" s="1095"/>
      <c r="KGH28" s="18"/>
      <c r="KGI28" s="745"/>
      <c r="KGJ28" s="745"/>
      <c r="KGK28" s="1095"/>
      <c r="KGL28" s="18"/>
      <c r="KGM28" s="745"/>
      <c r="KGN28" s="745"/>
      <c r="KGO28" s="1095"/>
      <c r="KGP28" s="18"/>
      <c r="KGQ28" s="745"/>
      <c r="KGR28" s="745"/>
      <c r="KGS28" s="1095"/>
      <c r="KGT28" s="18"/>
      <c r="KGU28" s="745"/>
      <c r="KGV28" s="745"/>
      <c r="KGW28" s="1095"/>
      <c r="KGX28" s="18"/>
      <c r="KGY28" s="745"/>
      <c r="KGZ28" s="745"/>
      <c r="KHA28" s="1095"/>
      <c r="KHB28" s="18"/>
      <c r="KHC28" s="745"/>
      <c r="KHD28" s="745"/>
      <c r="KHE28" s="1095"/>
      <c r="KHF28" s="18"/>
      <c r="KHG28" s="745"/>
      <c r="KHH28" s="745"/>
      <c r="KHI28" s="1095"/>
      <c r="KHJ28" s="18"/>
      <c r="KHK28" s="745"/>
      <c r="KHL28" s="745"/>
      <c r="KHM28" s="1095"/>
      <c r="KHN28" s="18"/>
      <c r="KHO28" s="745"/>
      <c r="KHP28" s="745"/>
      <c r="KHQ28" s="1095"/>
      <c r="KHR28" s="18"/>
      <c r="KHS28" s="745"/>
      <c r="KHT28" s="745"/>
      <c r="KHU28" s="1095"/>
      <c r="KHV28" s="18"/>
      <c r="KHW28" s="745"/>
      <c r="KHX28" s="745"/>
      <c r="KHY28" s="1095"/>
      <c r="KHZ28" s="18"/>
      <c r="KIA28" s="745"/>
      <c r="KIB28" s="745"/>
      <c r="KIC28" s="1095"/>
      <c r="KID28" s="18"/>
      <c r="KIE28" s="745"/>
      <c r="KIF28" s="745"/>
      <c r="KIG28" s="1095"/>
      <c r="KIH28" s="18"/>
      <c r="KII28" s="745"/>
      <c r="KIJ28" s="745"/>
      <c r="KIK28" s="1095"/>
      <c r="KIL28" s="18"/>
      <c r="KIM28" s="745"/>
      <c r="KIN28" s="745"/>
      <c r="KIO28" s="1095"/>
      <c r="KIP28" s="18"/>
      <c r="KIQ28" s="745"/>
      <c r="KIR28" s="745"/>
      <c r="KIS28" s="1095"/>
      <c r="KIT28" s="18"/>
      <c r="KIU28" s="745"/>
      <c r="KIV28" s="745"/>
      <c r="KIW28" s="1095"/>
      <c r="KIX28" s="18"/>
      <c r="KIY28" s="745"/>
      <c r="KIZ28" s="745"/>
      <c r="KJA28" s="1095"/>
      <c r="KJB28" s="18"/>
      <c r="KJC28" s="745"/>
      <c r="KJD28" s="745"/>
      <c r="KJE28" s="1095"/>
      <c r="KJF28" s="18"/>
      <c r="KJG28" s="745"/>
      <c r="KJH28" s="745"/>
      <c r="KJI28" s="1095"/>
      <c r="KJJ28" s="18"/>
      <c r="KJK28" s="745"/>
      <c r="KJL28" s="745"/>
      <c r="KJM28" s="1095"/>
      <c r="KJN28" s="18"/>
      <c r="KJO28" s="745"/>
      <c r="KJP28" s="745"/>
      <c r="KJQ28" s="1095"/>
      <c r="KJR28" s="18"/>
      <c r="KJS28" s="745"/>
      <c r="KJT28" s="745"/>
      <c r="KJU28" s="1095"/>
      <c r="KJV28" s="18"/>
      <c r="KJW28" s="745"/>
      <c r="KJX28" s="745"/>
      <c r="KJY28" s="1095"/>
      <c r="KJZ28" s="18"/>
      <c r="KKA28" s="745"/>
      <c r="KKB28" s="745"/>
      <c r="KKC28" s="1095"/>
      <c r="KKD28" s="18"/>
      <c r="KKE28" s="745"/>
      <c r="KKF28" s="745"/>
      <c r="KKG28" s="1095"/>
      <c r="KKH28" s="18"/>
      <c r="KKI28" s="745"/>
      <c r="KKJ28" s="745"/>
      <c r="KKK28" s="1095"/>
      <c r="KKL28" s="18"/>
      <c r="KKM28" s="745"/>
      <c r="KKN28" s="745"/>
      <c r="KKO28" s="1095"/>
      <c r="KKP28" s="18"/>
      <c r="KKQ28" s="745"/>
      <c r="KKR28" s="745"/>
      <c r="KKS28" s="1095"/>
      <c r="KKT28" s="18"/>
      <c r="KKU28" s="745"/>
      <c r="KKV28" s="745"/>
      <c r="KKW28" s="1095"/>
      <c r="KKX28" s="18"/>
      <c r="KKY28" s="745"/>
      <c r="KKZ28" s="745"/>
      <c r="KLA28" s="1095"/>
      <c r="KLB28" s="18"/>
      <c r="KLC28" s="745"/>
      <c r="KLD28" s="745"/>
      <c r="KLE28" s="1095"/>
      <c r="KLF28" s="18"/>
      <c r="KLG28" s="745"/>
      <c r="KLH28" s="745"/>
      <c r="KLI28" s="1095"/>
      <c r="KLJ28" s="18"/>
      <c r="KLK28" s="745"/>
      <c r="KLL28" s="745"/>
      <c r="KLM28" s="1095"/>
      <c r="KLN28" s="18"/>
      <c r="KLO28" s="745"/>
      <c r="KLP28" s="745"/>
      <c r="KLQ28" s="1095"/>
      <c r="KLR28" s="18"/>
      <c r="KLS28" s="745"/>
      <c r="KLT28" s="745"/>
      <c r="KLU28" s="1095"/>
      <c r="KLV28" s="18"/>
      <c r="KLW28" s="745"/>
      <c r="KLX28" s="745"/>
      <c r="KLY28" s="1095"/>
      <c r="KLZ28" s="18"/>
      <c r="KMA28" s="745"/>
      <c r="KMB28" s="745"/>
      <c r="KMC28" s="1095"/>
      <c r="KMD28" s="18"/>
      <c r="KME28" s="745"/>
      <c r="KMF28" s="745"/>
      <c r="KMG28" s="1095"/>
      <c r="KMH28" s="18"/>
      <c r="KMI28" s="745"/>
      <c r="KMJ28" s="745"/>
      <c r="KMK28" s="1095"/>
      <c r="KML28" s="18"/>
      <c r="KMM28" s="745"/>
      <c r="KMN28" s="745"/>
      <c r="KMO28" s="1095"/>
      <c r="KMP28" s="18"/>
      <c r="KMQ28" s="745"/>
      <c r="KMR28" s="745"/>
      <c r="KMS28" s="1095"/>
      <c r="KMT28" s="18"/>
      <c r="KMU28" s="745"/>
      <c r="KMV28" s="745"/>
      <c r="KMW28" s="1095"/>
      <c r="KMX28" s="18"/>
      <c r="KMY28" s="745"/>
      <c r="KMZ28" s="745"/>
      <c r="KNA28" s="1095"/>
      <c r="KNB28" s="18"/>
      <c r="KNC28" s="745"/>
      <c r="KND28" s="745"/>
      <c r="KNE28" s="1095"/>
      <c r="KNF28" s="18"/>
      <c r="KNG28" s="745"/>
      <c r="KNH28" s="745"/>
      <c r="KNI28" s="1095"/>
      <c r="KNJ28" s="18"/>
      <c r="KNK28" s="745"/>
      <c r="KNL28" s="745"/>
      <c r="KNM28" s="1095"/>
      <c r="KNN28" s="18"/>
      <c r="KNO28" s="745"/>
      <c r="KNP28" s="745"/>
      <c r="KNQ28" s="1095"/>
      <c r="KNR28" s="18"/>
      <c r="KNS28" s="745"/>
      <c r="KNT28" s="745"/>
      <c r="KNU28" s="1095"/>
      <c r="KNV28" s="18"/>
      <c r="KNW28" s="745"/>
      <c r="KNX28" s="745"/>
      <c r="KNY28" s="1095"/>
      <c r="KNZ28" s="18"/>
      <c r="KOA28" s="745"/>
      <c r="KOB28" s="745"/>
      <c r="KOC28" s="1095"/>
      <c r="KOD28" s="18"/>
      <c r="KOE28" s="745"/>
      <c r="KOF28" s="745"/>
      <c r="KOG28" s="1095"/>
      <c r="KOH28" s="18"/>
      <c r="KOI28" s="745"/>
      <c r="KOJ28" s="745"/>
      <c r="KOK28" s="1095"/>
      <c r="KOL28" s="18"/>
      <c r="KOM28" s="745"/>
      <c r="KON28" s="745"/>
      <c r="KOO28" s="1095"/>
      <c r="KOP28" s="18"/>
      <c r="KOQ28" s="745"/>
      <c r="KOR28" s="745"/>
      <c r="KOS28" s="1095"/>
      <c r="KOT28" s="18"/>
      <c r="KOU28" s="745"/>
      <c r="KOV28" s="745"/>
      <c r="KOW28" s="1095"/>
      <c r="KOX28" s="18"/>
      <c r="KOY28" s="745"/>
      <c r="KOZ28" s="745"/>
      <c r="KPA28" s="1095"/>
      <c r="KPB28" s="18"/>
      <c r="KPC28" s="745"/>
      <c r="KPD28" s="745"/>
      <c r="KPE28" s="1095"/>
      <c r="KPF28" s="18"/>
      <c r="KPG28" s="745"/>
      <c r="KPH28" s="745"/>
      <c r="KPI28" s="1095"/>
      <c r="KPJ28" s="18"/>
      <c r="KPK28" s="745"/>
      <c r="KPL28" s="745"/>
      <c r="KPM28" s="1095"/>
      <c r="KPN28" s="18"/>
      <c r="KPO28" s="745"/>
      <c r="KPP28" s="745"/>
      <c r="KPQ28" s="1095"/>
      <c r="KPR28" s="18"/>
      <c r="KPS28" s="745"/>
      <c r="KPT28" s="745"/>
      <c r="KPU28" s="1095"/>
      <c r="KPV28" s="18"/>
      <c r="KPW28" s="745"/>
      <c r="KPX28" s="745"/>
      <c r="KPY28" s="1095"/>
      <c r="KPZ28" s="18"/>
      <c r="KQA28" s="745"/>
      <c r="KQB28" s="745"/>
      <c r="KQC28" s="1095"/>
      <c r="KQD28" s="18"/>
      <c r="KQE28" s="745"/>
      <c r="KQF28" s="745"/>
      <c r="KQG28" s="1095"/>
      <c r="KQH28" s="18"/>
      <c r="KQI28" s="745"/>
      <c r="KQJ28" s="745"/>
      <c r="KQK28" s="1095"/>
      <c r="KQL28" s="18"/>
      <c r="KQM28" s="745"/>
      <c r="KQN28" s="745"/>
      <c r="KQO28" s="1095"/>
      <c r="KQP28" s="18"/>
      <c r="KQQ28" s="745"/>
      <c r="KQR28" s="745"/>
      <c r="KQS28" s="1095"/>
      <c r="KQT28" s="18"/>
      <c r="KQU28" s="745"/>
      <c r="KQV28" s="745"/>
      <c r="KQW28" s="1095"/>
      <c r="KQX28" s="18"/>
      <c r="KQY28" s="745"/>
      <c r="KQZ28" s="745"/>
      <c r="KRA28" s="1095"/>
      <c r="KRB28" s="18"/>
      <c r="KRC28" s="745"/>
      <c r="KRD28" s="745"/>
      <c r="KRE28" s="1095"/>
      <c r="KRF28" s="18"/>
      <c r="KRG28" s="745"/>
      <c r="KRH28" s="745"/>
      <c r="KRI28" s="1095"/>
      <c r="KRJ28" s="18"/>
      <c r="KRK28" s="745"/>
      <c r="KRL28" s="745"/>
      <c r="KRM28" s="1095"/>
      <c r="KRN28" s="18"/>
      <c r="KRO28" s="745"/>
      <c r="KRP28" s="745"/>
      <c r="KRQ28" s="1095"/>
      <c r="KRR28" s="18"/>
      <c r="KRS28" s="745"/>
      <c r="KRT28" s="745"/>
      <c r="KRU28" s="1095"/>
      <c r="KRV28" s="18"/>
      <c r="KRW28" s="745"/>
      <c r="KRX28" s="745"/>
      <c r="KRY28" s="1095"/>
      <c r="KRZ28" s="18"/>
      <c r="KSA28" s="745"/>
      <c r="KSB28" s="745"/>
      <c r="KSC28" s="1095"/>
      <c r="KSD28" s="18"/>
      <c r="KSE28" s="745"/>
      <c r="KSF28" s="745"/>
      <c r="KSG28" s="1095"/>
      <c r="KSH28" s="18"/>
      <c r="KSI28" s="745"/>
      <c r="KSJ28" s="745"/>
      <c r="KSK28" s="1095"/>
      <c r="KSL28" s="18"/>
      <c r="KSM28" s="745"/>
      <c r="KSN28" s="745"/>
      <c r="KSO28" s="1095"/>
      <c r="KSP28" s="18"/>
      <c r="KSQ28" s="745"/>
      <c r="KSR28" s="745"/>
      <c r="KSS28" s="1095"/>
      <c r="KST28" s="18"/>
      <c r="KSU28" s="745"/>
      <c r="KSV28" s="745"/>
      <c r="KSW28" s="1095"/>
      <c r="KSX28" s="18"/>
      <c r="KSY28" s="745"/>
      <c r="KSZ28" s="745"/>
      <c r="KTA28" s="1095"/>
      <c r="KTB28" s="18"/>
      <c r="KTC28" s="745"/>
      <c r="KTD28" s="745"/>
      <c r="KTE28" s="1095"/>
      <c r="KTF28" s="18"/>
      <c r="KTG28" s="745"/>
      <c r="KTH28" s="745"/>
      <c r="KTI28" s="1095"/>
      <c r="KTJ28" s="18"/>
      <c r="KTK28" s="745"/>
      <c r="KTL28" s="745"/>
      <c r="KTM28" s="1095"/>
      <c r="KTN28" s="18"/>
      <c r="KTO28" s="745"/>
      <c r="KTP28" s="745"/>
      <c r="KTQ28" s="1095"/>
      <c r="KTR28" s="18"/>
      <c r="KTS28" s="745"/>
      <c r="KTT28" s="745"/>
      <c r="KTU28" s="1095"/>
      <c r="KTV28" s="18"/>
      <c r="KTW28" s="745"/>
      <c r="KTX28" s="745"/>
      <c r="KTY28" s="1095"/>
      <c r="KTZ28" s="18"/>
      <c r="KUA28" s="745"/>
      <c r="KUB28" s="745"/>
      <c r="KUC28" s="1095"/>
      <c r="KUD28" s="18"/>
      <c r="KUE28" s="745"/>
      <c r="KUF28" s="745"/>
      <c r="KUG28" s="1095"/>
      <c r="KUH28" s="18"/>
      <c r="KUI28" s="745"/>
      <c r="KUJ28" s="745"/>
      <c r="KUK28" s="1095"/>
      <c r="KUL28" s="18"/>
      <c r="KUM28" s="745"/>
      <c r="KUN28" s="745"/>
      <c r="KUO28" s="1095"/>
      <c r="KUP28" s="18"/>
      <c r="KUQ28" s="745"/>
      <c r="KUR28" s="745"/>
      <c r="KUS28" s="1095"/>
      <c r="KUT28" s="18"/>
      <c r="KUU28" s="745"/>
      <c r="KUV28" s="745"/>
      <c r="KUW28" s="1095"/>
      <c r="KUX28" s="18"/>
      <c r="KUY28" s="745"/>
      <c r="KUZ28" s="745"/>
      <c r="KVA28" s="1095"/>
      <c r="KVB28" s="18"/>
      <c r="KVC28" s="745"/>
      <c r="KVD28" s="745"/>
      <c r="KVE28" s="1095"/>
      <c r="KVF28" s="18"/>
      <c r="KVG28" s="745"/>
      <c r="KVH28" s="745"/>
      <c r="KVI28" s="1095"/>
      <c r="KVJ28" s="18"/>
      <c r="KVK28" s="745"/>
      <c r="KVL28" s="745"/>
      <c r="KVM28" s="1095"/>
      <c r="KVN28" s="18"/>
      <c r="KVO28" s="745"/>
      <c r="KVP28" s="745"/>
      <c r="KVQ28" s="1095"/>
      <c r="KVR28" s="18"/>
      <c r="KVS28" s="745"/>
      <c r="KVT28" s="745"/>
      <c r="KVU28" s="1095"/>
      <c r="KVV28" s="18"/>
      <c r="KVW28" s="745"/>
      <c r="KVX28" s="745"/>
      <c r="KVY28" s="1095"/>
      <c r="KVZ28" s="18"/>
      <c r="KWA28" s="745"/>
      <c r="KWB28" s="745"/>
      <c r="KWC28" s="1095"/>
      <c r="KWD28" s="18"/>
      <c r="KWE28" s="745"/>
      <c r="KWF28" s="745"/>
      <c r="KWG28" s="1095"/>
      <c r="KWH28" s="18"/>
      <c r="KWI28" s="745"/>
      <c r="KWJ28" s="745"/>
      <c r="KWK28" s="1095"/>
      <c r="KWL28" s="18"/>
      <c r="KWM28" s="745"/>
      <c r="KWN28" s="745"/>
      <c r="KWO28" s="1095"/>
      <c r="KWP28" s="18"/>
      <c r="KWQ28" s="745"/>
      <c r="KWR28" s="745"/>
      <c r="KWS28" s="1095"/>
      <c r="KWT28" s="18"/>
      <c r="KWU28" s="745"/>
      <c r="KWV28" s="745"/>
      <c r="KWW28" s="1095"/>
      <c r="KWX28" s="18"/>
      <c r="KWY28" s="745"/>
      <c r="KWZ28" s="745"/>
      <c r="KXA28" s="1095"/>
      <c r="KXB28" s="18"/>
      <c r="KXC28" s="745"/>
      <c r="KXD28" s="745"/>
      <c r="KXE28" s="1095"/>
      <c r="KXF28" s="18"/>
      <c r="KXG28" s="745"/>
      <c r="KXH28" s="745"/>
      <c r="KXI28" s="1095"/>
      <c r="KXJ28" s="18"/>
      <c r="KXK28" s="745"/>
      <c r="KXL28" s="745"/>
      <c r="KXM28" s="1095"/>
      <c r="KXN28" s="18"/>
      <c r="KXO28" s="745"/>
      <c r="KXP28" s="745"/>
      <c r="KXQ28" s="1095"/>
      <c r="KXR28" s="18"/>
      <c r="KXS28" s="745"/>
      <c r="KXT28" s="745"/>
      <c r="KXU28" s="1095"/>
      <c r="KXV28" s="18"/>
      <c r="KXW28" s="745"/>
      <c r="KXX28" s="745"/>
      <c r="KXY28" s="1095"/>
      <c r="KXZ28" s="18"/>
      <c r="KYA28" s="745"/>
      <c r="KYB28" s="745"/>
      <c r="KYC28" s="1095"/>
      <c r="KYD28" s="18"/>
      <c r="KYE28" s="745"/>
      <c r="KYF28" s="745"/>
      <c r="KYG28" s="1095"/>
      <c r="KYH28" s="18"/>
      <c r="KYI28" s="745"/>
      <c r="KYJ28" s="745"/>
      <c r="KYK28" s="1095"/>
      <c r="KYL28" s="18"/>
      <c r="KYM28" s="745"/>
      <c r="KYN28" s="745"/>
      <c r="KYO28" s="1095"/>
      <c r="KYP28" s="18"/>
      <c r="KYQ28" s="745"/>
      <c r="KYR28" s="745"/>
      <c r="KYS28" s="1095"/>
      <c r="KYT28" s="18"/>
      <c r="KYU28" s="745"/>
      <c r="KYV28" s="745"/>
      <c r="KYW28" s="1095"/>
      <c r="KYX28" s="18"/>
      <c r="KYY28" s="745"/>
      <c r="KYZ28" s="745"/>
      <c r="KZA28" s="1095"/>
      <c r="KZB28" s="18"/>
      <c r="KZC28" s="745"/>
      <c r="KZD28" s="745"/>
      <c r="KZE28" s="1095"/>
      <c r="KZF28" s="18"/>
      <c r="KZG28" s="745"/>
      <c r="KZH28" s="745"/>
      <c r="KZI28" s="1095"/>
      <c r="KZJ28" s="18"/>
      <c r="KZK28" s="745"/>
      <c r="KZL28" s="745"/>
      <c r="KZM28" s="1095"/>
      <c r="KZN28" s="18"/>
      <c r="KZO28" s="745"/>
      <c r="KZP28" s="745"/>
      <c r="KZQ28" s="1095"/>
      <c r="KZR28" s="18"/>
      <c r="KZS28" s="745"/>
      <c r="KZT28" s="745"/>
      <c r="KZU28" s="1095"/>
      <c r="KZV28" s="18"/>
      <c r="KZW28" s="745"/>
      <c r="KZX28" s="745"/>
      <c r="KZY28" s="1095"/>
      <c r="KZZ28" s="18"/>
      <c r="LAA28" s="745"/>
      <c r="LAB28" s="745"/>
      <c r="LAC28" s="1095"/>
      <c r="LAD28" s="18"/>
      <c r="LAE28" s="745"/>
      <c r="LAF28" s="745"/>
      <c r="LAG28" s="1095"/>
      <c r="LAH28" s="18"/>
      <c r="LAI28" s="745"/>
      <c r="LAJ28" s="745"/>
      <c r="LAK28" s="1095"/>
      <c r="LAL28" s="18"/>
      <c r="LAM28" s="745"/>
      <c r="LAN28" s="745"/>
      <c r="LAO28" s="1095"/>
      <c r="LAP28" s="18"/>
      <c r="LAQ28" s="745"/>
      <c r="LAR28" s="745"/>
      <c r="LAS28" s="1095"/>
      <c r="LAT28" s="18"/>
      <c r="LAU28" s="745"/>
      <c r="LAV28" s="745"/>
      <c r="LAW28" s="1095"/>
      <c r="LAX28" s="18"/>
      <c r="LAY28" s="745"/>
      <c r="LAZ28" s="745"/>
      <c r="LBA28" s="1095"/>
      <c r="LBB28" s="18"/>
      <c r="LBC28" s="745"/>
      <c r="LBD28" s="745"/>
      <c r="LBE28" s="1095"/>
      <c r="LBF28" s="18"/>
      <c r="LBG28" s="745"/>
      <c r="LBH28" s="745"/>
      <c r="LBI28" s="1095"/>
      <c r="LBJ28" s="18"/>
      <c r="LBK28" s="745"/>
      <c r="LBL28" s="745"/>
      <c r="LBM28" s="1095"/>
      <c r="LBN28" s="18"/>
      <c r="LBO28" s="745"/>
      <c r="LBP28" s="745"/>
      <c r="LBQ28" s="1095"/>
      <c r="LBR28" s="18"/>
      <c r="LBS28" s="745"/>
      <c r="LBT28" s="745"/>
      <c r="LBU28" s="1095"/>
      <c r="LBV28" s="18"/>
      <c r="LBW28" s="745"/>
      <c r="LBX28" s="745"/>
      <c r="LBY28" s="1095"/>
      <c r="LBZ28" s="18"/>
      <c r="LCA28" s="745"/>
      <c r="LCB28" s="745"/>
      <c r="LCC28" s="1095"/>
      <c r="LCD28" s="18"/>
      <c r="LCE28" s="745"/>
      <c r="LCF28" s="745"/>
      <c r="LCG28" s="1095"/>
      <c r="LCH28" s="18"/>
      <c r="LCI28" s="745"/>
      <c r="LCJ28" s="745"/>
      <c r="LCK28" s="1095"/>
      <c r="LCL28" s="18"/>
      <c r="LCM28" s="745"/>
      <c r="LCN28" s="745"/>
      <c r="LCO28" s="1095"/>
      <c r="LCP28" s="18"/>
      <c r="LCQ28" s="745"/>
      <c r="LCR28" s="745"/>
      <c r="LCS28" s="1095"/>
      <c r="LCT28" s="18"/>
      <c r="LCU28" s="745"/>
      <c r="LCV28" s="745"/>
      <c r="LCW28" s="1095"/>
      <c r="LCX28" s="18"/>
      <c r="LCY28" s="745"/>
      <c r="LCZ28" s="745"/>
      <c r="LDA28" s="1095"/>
      <c r="LDB28" s="18"/>
      <c r="LDC28" s="745"/>
      <c r="LDD28" s="745"/>
      <c r="LDE28" s="1095"/>
      <c r="LDF28" s="18"/>
      <c r="LDG28" s="745"/>
      <c r="LDH28" s="745"/>
      <c r="LDI28" s="1095"/>
      <c r="LDJ28" s="18"/>
      <c r="LDK28" s="745"/>
      <c r="LDL28" s="745"/>
      <c r="LDM28" s="1095"/>
      <c r="LDN28" s="18"/>
      <c r="LDO28" s="745"/>
      <c r="LDP28" s="745"/>
      <c r="LDQ28" s="1095"/>
      <c r="LDR28" s="18"/>
      <c r="LDS28" s="745"/>
      <c r="LDT28" s="745"/>
      <c r="LDU28" s="1095"/>
      <c r="LDV28" s="18"/>
      <c r="LDW28" s="745"/>
      <c r="LDX28" s="745"/>
      <c r="LDY28" s="1095"/>
      <c r="LDZ28" s="18"/>
      <c r="LEA28" s="745"/>
      <c r="LEB28" s="745"/>
      <c r="LEC28" s="1095"/>
      <c r="LED28" s="18"/>
      <c r="LEE28" s="745"/>
      <c r="LEF28" s="745"/>
      <c r="LEG28" s="1095"/>
      <c r="LEH28" s="18"/>
      <c r="LEI28" s="745"/>
      <c r="LEJ28" s="745"/>
      <c r="LEK28" s="1095"/>
      <c r="LEL28" s="18"/>
      <c r="LEM28" s="745"/>
      <c r="LEN28" s="745"/>
      <c r="LEO28" s="1095"/>
      <c r="LEP28" s="18"/>
      <c r="LEQ28" s="745"/>
      <c r="LER28" s="745"/>
      <c r="LES28" s="1095"/>
      <c r="LET28" s="18"/>
      <c r="LEU28" s="745"/>
      <c r="LEV28" s="745"/>
      <c r="LEW28" s="1095"/>
      <c r="LEX28" s="18"/>
      <c r="LEY28" s="745"/>
      <c r="LEZ28" s="745"/>
      <c r="LFA28" s="1095"/>
      <c r="LFB28" s="18"/>
      <c r="LFC28" s="745"/>
      <c r="LFD28" s="745"/>
      <c r="LFE28" s="1095"/>
      <c r="LFF28" s="18"/>
      <c r="LFG28" s="745"/>
      <c r="LFH28" s="745"/>
      <c r="LFI28" s="1095"/>
      <c r="LFJ28" s="18"/>
      <c r="LFK28" s="745"/>
      <c r="LFL28" s="745"/>
      <c r="LFM28" s="1095"/>
      <c r="LFN28" s="18"/>
      <c r="LFO28" s="745"/>
      <c r="LFP28" s="745"/>
      <c r="LFQ28" s="1095"/>
      <c r="LFR28" s="18"/>
      <c r="LFS28" s="745"/>
      <c r="LFT28" s="745"/>
      <c r="LFU28" s="1095"/>
      <c r="LFV28" s="18"/>
      <c r="LFW28" s="745"/>
      <c r="LFX28" s="745"/>
      <c r="LFY28" s="1095"/>
      <c r="LFZ28" s="18"/>
      <c r="LGA28" s="745"/>
      <c r="LGB28" s="745"/>
      <c r="LGC28" s="1095"/>
      <c r="LGD28" s="18"/>
      <c r="LGE28" s="745"/>
      <c r="LGF28" s="745"/>
      <c r="LGG28" s="1095"/>
      <c r="LGH28" s="18"/>
      <c r="LGI28" s="745"/>
      <c r="LGJ28" s="745"/>
      <c r="LGK28" s="1095"/>
      <c r="LGL28" s="18"/>
      <c r="LGM28" s="745"/>
      <c r="LGN28" s="745"/>
      <c r="LGO28" s="1095"/>
      <c r="LGP28" s="18"/>
      <c r="LGQ28" s="745"/>
      <c r="LGR28" s="745"/>
      <c r="LGS28" s="1095"/>
      <c r="LGT28" s="18"/>
      <c r="LGU28" s="745"/>
      <c r="LGV28" s="745"/>
      <c r="LGW28" s="1095"/>
      <c r="LGX28" s="18"/>
      <c r="LGY28" s="745"/>
      <c r="LGZ28" s="745"/>
      <c r="LHA28" s="1095"/>
      <c r="LHB28" s="18"/>
      <c r="LHC28" s="745"/>
      <c r="LHD28" s="745"/>
      <c r="LHE28" s="1095"/>
      <c r="LHF28" s="18"/>
      <c r="LHG28" s="745"/>
      <c r="LHH28" s="745"/>
      <c r="LHI28" s="1095"/>
      <c r="LHJ28" s="18"/>
      <c r="LHK28" s="745"/>
      <c r="LHL28" s="745"/>
      <c r="LHM28" s="1095"/>
      <c r="LHN28" s="18"/>
      <c r="LHO28" s="745"/>
      <c r="LHP28" s="745"/>
      <c r="LHQ28" s="1095"/>
      <c r="LHR28" s="18"/>
      <c r="LHS28" s="745"/>
      <c r="LHT28" s="745"/>
      <c r="LHU28" s="1095"/>
      <c r="LHV28" s="18"/>
      <c r="LHW28" s="745"/>
      <c r="LHX28" s="745"/>
      <c r="LHY28" s="1095"/>
      <c r="LHZ28" s="18"/>
      <c r="LIA28" s="745"/>
      <c r="LIB28" s="745"/>
      <c r="LIC28" s="1095"/>
      <c r="LID28" s="18"/>
      <c r="LIE28" s="745"/>
      <c r="LIF28" s="745"/>
      <c r="LIG28" s="1095"/>
      <c r="LIH28" s="18"/>
      <c r="LII28" s="745"/>
      <c r="LIJ28" s="745"/>
      <c r="LIK28" s="1095"/>
      <c r="LIL28" s="18"/>
      <c r="LIM28" s="745"/>
      <c r="LIN28" s="745"/>
      <c r="LIO28" s="1095"/>
      <c r="LIP28" s="18"/>
      <c r="LIQ28" s="745"/>
      <c r="LIR28" s="745"/>
      <c r="LIS28" s="1095"/>
      <c r="LIT28" s="18"/>
      <c r="LIU28" s="745"/>
      <c r="LIV28" s="745"/>
      <c r="LIW28" s="1095"/>
      <c r="LIX28" s="18"/>
      <c r="LIY28" s="745"/>
      <c r="LIZ28" s="745"/>
      <c r="LJA28" s="1095"/>
      <c r="LJB28" s="18"/>
      <c r="LJC28" s="745"/>
      <c r="LJD28" s="745"/>
      <c r="LJE28" s="1095"/>
      <c r="LJF28" s="18"/>
      <c r="LJG28" s="745"/>
      <c r="LJH28" s="745"/>
      <c r="LJI28" s="1095"/>
      <c r="LJJ28" s="18"/>
      <c r="LJK28" s="745"/>
      <c r="LJL28" s="745"/>
      <c r="LJM28" s="1095"/>
      <c r="LJN28" s="18"/>
      <c r="LJO28" s="745"/>
      <c r="LJP28" s="745"/>
      <c r="LJQ28" s="1095"/>
      <c r="LJR28" s="18"/>
      <c r="LJS28" s="745"/>
      <c r="LJT28" s="745"/>
      <c r="LJU28" s="1095"/>
      <c r="LJV28" s="18"/>
      <c r="LJW28" s="745"/>
      <c r="LJX28" s="745"/>
      <c r="LJY28" s="1095"/>
      <c r="LJZ28" s="18"/>
      <c r="LKA28" s="745"/>
      <c r="LKB28" s="745"/>
      <c r="LKC28" s="1095"/>
      <c r="LKD28" s="18"/>
      <c r="LKE28" s="745"/>
      <c r="LKF28" s="745"/>
      <c r="LKG28" s="1095"/>
      <c r="LKH28" s="18"/>
      <c r="LKI28" s="745"/>
      <c r="LKJ28" s="745"/>
      <c r="LKK28" s="1095"/>
      <c r="LKL28" s="18"/>
      <c r="LKM28" s="745"/>
      <c r="LKN28" s="745"/>
      <c r="LKO28" s="1095"/>
      <c r="LKP28" s="18"/>
      <c r="LKQ28" s="745"/>
      <c r="LKR28" s="745"/>
      <c r="LKS28" s="1095"/>
      <c r="LKT28" s="18"/>
      <c r="LKU28" s="745"/>
      <c r="LKV28" s="745"/>
      <c r="LKW28" s="1095"/>
      <c r="LKX28" s="18"/>
      <c r="LKY28" s="745"/>
      <c r="LKZ28" s="745"/>
      <c r="LLA28" s="1095"/>
      <c r="LLB28" s="18"/>
      <c r="LLC28" s="745"/>
      <c r="LLD28" s="745"/>
      <c r="LLE28" s="1095"/>
      <c r="LLF28" s="18"/>
      <c r="LLG28" s="745"/>
      <c r="LLH28" s="745"/>
      <c r="LLI28" s="1095"/>
      <c r="LLJ28" s="18"/>
      <c r="LLK28" s="745"/>
      <c r="LLL28" s="745"/>
      <c r="LLM28" s="1095"/>
      <c r="LLN28" s="18"/>
      <c r="LLO28" s="745"/>
      <c r="LLP28" s="745"/>
      <c r="LLQ28" s="1095"/>
      <c r="LLR28" s="18"/>
      <c r="LLS28" s="745"/>
      <c r="LLT28" s="745"/>
      <c r="LLU28" s="1095"/>
      <c r="LLV28" s="18"/>
      <c r="LLW28" s="745"/>
      <c r="LLX28" s="745"/>
      <c r="LLY28" s="1095"/>
      <c r="LLZ28" s="18"/>
      <c r="LMA28" s="745"/>
      <c r="LMB28" s="745"/>
      <c r="LMC28" s="1095"/>
      <c r="LMD28" s="18"/>
      <c r="LME28" s="745"/>
      <c r="LMF28" s="745"/>
      <c r="LMG28" s="1095"/>
      <c r="LMH28" s="18"/>
      <c r="LMI28" s="745"/>
      <c r="LMJ28" s="745"/>
      <c r="LMK28" s="1095"/>
      <c r="LML28" s="18"/>
      <c r="LMM28" s="745"/>
      <c r="LMN28" s="745"/>
      <c r="LMO28" s="1095"/>
      <c r="LMP28" s="18"/>
      <c r="LMQ28" s="745"/>
      <c r="LMR28" s="745"/>
      <c r="LMS28" s="1095"/>
      <c r="LMT28" s="18"/>
      <c r="LMU28" s="745"/>
      <c r="LMV28" s="745"/>
      <c r="LMW28" s="1095"/>
      <c r="LMX28" s="18"/>
      <c r="LMY28" s="745"/>
      <c r="LMZ28" s="745"/>
      <c r="LNA28" s="1095"/>
      <c r="LNB28" s="18"/>
      <c r="LNC28" s="745"/>
      <c r="LND28" s="745"/>
      <c r="LNE28" s="1095"/>
      <c r="LNF28" s="18"/>
      <c r="LNG28" s="745"/>
      <c r="LNH28" s="745"/>
      <c r="LNI28" s="1095"/>
      <c r="LNJ28" s="18"/>
      <c r="LNK28" s="745"/>
      <c r="LNL28" s="745"/>
      <c r="LNM28" s="1095"/>
      <c r="LNN28" s="18"/>
      <c r="LNO28" s="745"/>
      <c r="LNP28" s="745"/>
      <c r="LNQ28" s="1095"/>
      <c r="LNR28" s="18"/>
      <c r="LNS28" s="745"/>
      <c r="LNT28" s="745"/>
      <c r="LNU28" s="1095"/>
      <c r="LNV28" s="18"/>
      <c r="LNW28" s="745"/>
      <c r="LNX28" s="745"/>
      <c r="LNY28" s="1095"/>
      <c r="LNZ28" s="18"/>
      <c r="LOA28" s="745"/>
      <c r="LOB28" s="745"/>
      <c r="LOC28" s="1095"/>
      <c r="LOD28" s="18"/>
      <c r="LOE28" s="745"/>
      <c r="LOF28" s="745"/>
      <c r="LOG28" s="1095"/>
      <c r="LOH28" s="18"/>
      <c r="LOI28" s="745"/>
      <c r="LOJ28" s="745"/>
      <c r="LOK28" s="1095"/>
      <c r="LOL28" s="18"/>
      <c r="LOM28" s="745"/>
      <c r="LON28" s="745"/>
      <c r="LOO28" s="1095"/>
      <c r="LOP28" s="18"/>
      <c r="LOQ28" s="745"/>
      <c r="LOR28" s="745"/>
      <c r="LOS28" s="1095"/>
      <c r="LOT28" s="18"/>
      <c r="LOU28" s="745"/>
      <c r="LOV28" s="745"/>
      <c r="LOW28" s="1095"/>
      <c r="LOX28" s="18"/>
      <c r="LOY28" s="745"/>
      <c r="LOZ28" s="745"/>
      <c r="LPA28" s="1095"/>
      <c r="LPB28" s="18"/>
      <c r="LPC28" s="745"/>
      <c r="LPD28" s="745"/>
      <c r="LPE28" s="1095"/>
      <c r="LPF28" s="18"/>
      <c r="LPG28" s="745"/>
      <c r="LPH28" s="745"/>
      <c r="LPI28" s="1095"/>
      <c r="LPJ28" s="18"/>
      <c r="LPK28" s="745"/>
      <c r="LPL28" s="745"/>
      <c r="LPM28" s="1095"/>
      <c r="LPN28" s="18"/>
      <c r="LPO28" s="745"/>
      <c r="LPP28" s="745"/>
      <c r="LPQ28" s="1095"/>
      <c r="LPR28" s="18"/>
      <c r="LPS28" s="745"/>
      <c r="LPT28" s="745"/>
      <c r="LPU28" s="1095"/>
      <c r="LPV28" s="18"/>
      <c r="LPW28" s="745"/>
      <c r="LPX28" s="745"/>
      <c r="LPY28" s="1095"/>
      <c r="LPZ28" s="18"/>
      <c r="LQA28" s="745"/>
      <c r="LQB28" s="745"/>
      <c r="LQC28" s="1095"/>
      <c r="LQD28" s="18"/>
      <c r="LQE28" s="745"/>
      <c r="LQF28" s="745"/>
      <c r="LQG28" s="1095"/>
      <c r="LQH28" s="18"/>
      <c r="LQI28" s="745"/>
      <c r="LQJ28" s="745"/>
      <c r="LQK28" s="1095"/>
      <c r="LQL28" s="18"/>
      <c r="LQM28" s="745"/>
      <c r="LQN28" s="745"/>
      <c r="LQO28" s="1095"/>
      <c r="LQP28" s="18"/>
      <c r="LQQ28" s="745"/>
      <c r="LQR28" s="745"/>
      <c r="LQS28" s="1095"/>
      <c r="LQT28" s="18"/>
      <c r="LQU28" s="745"/>
      <c r="LQV28" s="745"/>
      <c r="LQW28" s="1095"/>
      <c r="LQX28" s="18"/>
      <c r="LQY28" s="745"/>
      <c r="LQZ28" s="745"/>
      <c r="LRA28" s="1095"/>
      <c r="LRB28" s="18"/>
      <c r="LRC28" s="745"/>
      <c r="LRD28" s="745"/>
      <c r="LRE28" s="1095"/>
      <c r="LRF28" s="18"/>
      <c r="LRG28" s="745"/>
      <c r="LRH28" s="745"/>
      <c r="LRI28" s="1095"/>
      <c r="LRJ28" s="18"/>
      <c r="LRK28" s="745"/>
      <c r="LRL28" s="745"/>
      <c r="LRM28" s="1095"/>
      <c r="LRN28" s="18"/>
      <c r="LRO28" s="745"/>
      <c r="LRP28" s="745"/>
      <c r="LRQ28" s="1095"/>
      <c r="LRR28" s="18"/>
      <c r="LRS28" s="745"/>
      <c r="LRT28" s="745"/>
      <c r="LRU28" s="1095"/>
      <c r="LRV28" s="18"/>
      <c r="LRW28" s="745"/>
      <c r="LRX28" s="745"/>
      <c r="LRY28" s="1095"/>
      <c r="LRZ28" s="18"/>
      <c r="LSA28" s="745"/>
      <c r="LSB28" s="745"/>
      <c r="LSC28" s="1095"/>
      <c r="LSD28" s="18"/>
      <c r="LSE28" s="745"/>
      <c r="LSF28" s="745"/>
      <c r="LSG28" s="1095"/>
      <c r="LSH28" s="18"/>
      <c r="LSI28" s="745"/>
      <c r="LSJ28" s="745"/>
      <c r="LSK28" s="1095"/>
      <c r="LSL28" s="18"/>
      <c r="LSM28" s="745"/>
      <c r="LSN28" s="745"/>
      <c r="LSO28" s="1095"/>
      <c r="LSP28" s="18"/>
      <c r="LSQ28" s="745"/>
      <c r="LSR28" s="745"/>
      <c r="LSS28" s="1095"/>
      <c r="LST28" s="18"/>
      <c r="LSU28" s="745"/>
      <c r="LSV28" s="745"/>
      <c r="LSW28" s="1095"/>
      <c r="LSX28" s="18"/>
      <c r="LSY28" s="745"/>
      <c r="LSZ28" s="745"/>
      <c r="LTA28" s="1095"/>
      <c r="LTB28" s="18"/>
      <c r="LTC28" s="745"/>
      <c r="LTD28" s="745"/>
      <c r="LTE28" s="1095"/>
      <c r="LTF28" s="18"/>
      <c r="LTG28" s="745"/>
      <c r="LTH28" s="745"/>
      <c r="LTI28" s="1095"/>
      <c r="LTJ28" s="18"/>
      <c r="LTK28" s="745"/>
      <c r="LTL28" s="745"/>
      <c r="LTM28" s="1095"/>
      <c r="LTN28" s="18"/>
      <c r="LTO28" s="745"/>
      <c r="LTP28" s="745"/>
      <c r="LTQ28" s="1095"/>
      <c r="LTR28" s="18"/>
      <c r="LTS28" s="745"/>
      <c r="LTT28" s="745"/>
      <c r="LTU28" s="1095"/>
      <c r="LTV28" s="18"/>
      <c r="LTW28" s="745"/>
      <c r="LTX28" s="745"/>
      <c r="LTY28" s="1095"/>
      <c r="LTZ28" s="18"/>
      <c r="LUA28" s="745"/>
      <c r="LUB28" s="745"/>
      <c r="LUC28" s="1095"/>
      <c r="LUD28" s="18"/>
      <c r="LUE28" s="745"/>
      <c r="LUF28" s="745"/>
      <c r="LUG28" s="1095"/>
      <c r="LUH28" s="18"/>
      <c r="LUI28" s="745"/>
      <c r="LUJ28" s="745"/>
      <c r="LUK28" s="1095"/>
      <c r="LUL28" s="18"/>
      <c r="LUM28" s="745"/>
      <c r="LUN28" s="745"/>
      <c r="LUO28" s="1095"/>
      <c r="LUP28" s="18"/>
      <c r="LUQ28" s="745"/>
      <c r="LUR28" s="745"/>
      <c r="LUS28" s="1095"/>
      <c r="LUT28" s="18"/>
      <c r="LUU28" s="745"/>
      <c r="LUV28" s="745"/>
      <c r="LUW28" s="1095"/>
      <c r="LUX28" s="18"/>
      <c r="LUY28" s="745"/>
      <c r="LUZ28" s="745"/>
      <c r="LVA28" s="1095"/>
      <c r="LVB28" s="18"/>
      <c r="LVC28" s="745"/>
      <c r="LVD28" s="745"/>
      <c r="LVE28" s="1095"/>
      <c r="LVF28" s="18"/>
      <c r="LVG28" s="745"/>
      <c r="LVH28" s="745"/>
      <c r="LVI28" s="1095"/>
      <c r="LVJ28" s="18"/>
      <c r="LVK28" s="745"/>
      <c r="LVL28" s="745"/>
      <c r="LVM28" s="1095"/>
      <c r="LVN28" s="18"/>
      <c r="LVO28" s="745"/>
      <c r="LVP28" s="745"/>
      <c r="LVQ28" s="1095"/>
      <c r="LVR28" s="18"/>
      <c r="LVS28" s="745"/>
      <c r="LVT28" s="745"/>
      <c r="LVU28" s="1095"/>
      <c r="LVV28" s="18"/>
      <c r="LVW28" s="745"/>
      <c r="LVX28" s="745"/>
      <c r="LVY28" s="1095"/>
      <c r="LVZ28" s="18"/>
      <c r="LWA28" s="745"/>
      <c r="LWB28" s="745"/>
      <c r="LWC28" s="1095"/>
      <c r="LWD28" s="18"/>
      <c r="LWE28" s="745"/>
      <c r="LWF28" s="745"/>
      <c r="LWG28" s="1095"/>
      <c r="LWH28" s="18"/>
      <c r="LWI28" s="745"/>
      <c r="LWJ28" s="745"/>
      <c r="LWK28" s="1095"/>
      <c r="LWL28" s="18"/>
      <c r="LWM28" s="745"/>
      <c r="LWN28" s="745"/>
      <c r="LWO28" s="1095"/>
      <c r="LWP28" s="18"/>
      <c r="LWQ28" s="745"/>
      <c r="LWR28" s="745"/>
      <c r="LWS28" s="1095"/>
      <c r="LWT28" s="18"/>
      <c r="LWU28" s="745"/>
      <c r="LWV28" s="745"/>
      <c r="LWW28" s="1095"/>
      <c r="LWX28" s="18"/>
      <c r="LWY28" s="745"/>
      <c r="LWZ28" s="745"/>
      <c r="LXA28" s="1095"/>
      <c r="LXB28" s="18"/>
      <c r="LXC28" s="745"/>
      <c r="LXD28" s="745"/>
      <c r="LXE28" s="1095"/>
      <c r="LXF28" s="18"/>
      <c r="LXG28" s="745"/>
      <c r="LXH28" s="745"/>
      <c r="LXI28" s="1095"/>
      <c r="LXJ28" s="18"/>
      <c r="LXK28" s="745"/>
      <c r="LXL28" s="745"/>
      <c r="LXM28" s="1095"/>
      <c r="LXN28" s="18"/>
      <c r="LXO28" s="745"/>
      <c r="LXP28" s="745"/>
      <c r="LXQ28" s="1095"/>
      <c r="LXR28" s="18"/>
      <c r="LXS28" s="745"/>
      <c r="LXT28" s="745"/>
      <c r="LXU28" s="1095"/>
      <c r="LXV28" s="18"/>
      <c r="LXW28" s="745"/>
      <c r="LXX28" s="745"/>
      <c r="LXY28" s="1095"/>
      <c r="LXZ28" s="18"/>
      <c r="LYA28" s="745"/>
      <c r="LYB28" s="745"/>
      <c r="LYC28" s="1095"/>
      <c r="LYD28" s="18"/>
      <c r="LYE28" s="745"/>
      <c r="LYF28" s="745"/>
      <c r="LYG28" s="1095"/>
      <c r="LYH28" s="18"/>
      <c r="LYI28" s="745"/>
      <c r="LYJ28" s="745"/>
      <c r="LYK28" s="1095"/>
      <c r="LYL28" s="18"/>
      <c r="LYM28" s="745"/>
      <c r="LYN28" s="745"/>
      <c r="LYO28" s="1095"/>
      <c r="LYP28" s="18"/>
      <c r="LYQ28" s="745"/>
      <c r="LYR28" s="745"/>
      <c r="LYS28" s="1095"/>
      <c r="LYT28" s="18"/>
      <c r="LYU28" s="745"/>
      <c r="LYV28" s="745"/>
      <c r="LYW28" s="1095"/>
      <c r="LYX28" s="18"/>
      <c r="LYY28" s="745"/>
      <c r="LYZ28" s="745"/>
      <c r="LZA28" s="1095"/>
      <c r="LZB28" s="18"/>
      <c r="LZC28" s="745"/>
      <c r="LZD28" s="745"/>
      <c r="LZE28" s="1095"/>
      <c r="LZF28" s="18"/>
      <c r="LZG28" s="745"/>
      <c r="LZH28" s="745"/>
      <c r="LZI28" s="1095"/>
      <c r="LZJ28" s="18"/>
      <c r="LZK28" s="745"/>
      <c r="LZL28" s="745"/>
      <c r="LZM28" s="1095"/>
      <c r="LZN28" s="18"/>
      <c r="LZO28" s="745"/>
      <c r="LZP28" s="745"/>
      <c r="LZQ28" s="1095"/>
      <c r="LZR28" s="18"/>
      <c r="LZS28" s="745"/>
      <c r="LZT28" s="745"/>
      <c r="LZU28" s="1095"/>
      <c r="LZV28" s="18"/>
      <c r="LZW28" s="745"/>
      <c r="LZX28" s="745"/>
      <c r="LZY28" s="1095"/>
      <c r="LZZ28" s="18"/>
      <c r="MAA28" s="745"/>
      <c r="MAB28" s="745"/>
      <c r="MAC28" s="1095"/>
      <c r="MAD28" s="18"/>
      <c r="MAE28" s="745"/>
      <c r="MAF28" s="745"/>
      <c r="MAG28" s="1095"/>
      <c r="MAH28" s="18"/>
      <c r="MAI28" s="745"/>
      <c r="MAJ28" s="745"/>
      <c r="MAK28" s="1095"/>
      <c r="MAL28" s="18"/>
      <c r="MAM28" s="745"/>
      <c r="MAN28" s="745"/>
      <c r="MAO28" s="1095"/>
      <c r="MAP28" s="18"/>
      <c r="MAQ28" s="745"/>
      <c r="MAR28" s="745"/>
      <c r="MAS28" s="1095"/>
      <c r="MAT28" s="18"/>
      <c r="MAU28" s="745"/>
      <c r="MAV28" s="745"/>
      <c r="MAW28" s="1095"/>
      <c r="MAX28" s="18"/>
      <c r="MAY28" s="745"/>
      <c r="MAZ28" s="745"/>
      <c r="MBA28" s="1095"/>
      <c r="MBB28" s="18"/>
      <c r="MBC28" s="745"/>
      <c r="MBD28" s="745"/>
      <c r="MBE28" s="1095"/>
      <c r="MBF28" s="18"/>
      <c r="MBG28" s="745"/>
      <c r="MBH28" s="745"/>
      <c r="MBI28" s="1095"/>
      <c r="MBJ28" s="18"/>
      <c r="MBK28" s="745"/>
      <c r="MBL28" s="745"/>
      <c r="MBM28" s="1095"/>
      <c r="MBN28" s="18"/>
      <c r="MBO28" s="745"/>
      <c r="MBP28" s="745"/>
      <c r="MBQ28" s="1095"/>
      <c r="MBR28" s="18"/>
      <c r="MBS28" s="745"/>
      <c r="MBT28" s="745"/>
      <c r="MBU28" s="1095"/>
      <c r="MBV28" s="18"/>
      <c r="MBW28" s="745"/>
      <c r="MBX28" s="745"/>
      <c r="MBY28" s="1095"/>
      <c r="MBZ28" s="18"/>
      <c r="MCA28" s="745"/>
      <c r="MCB28" s="745"/>
      <c r="MCC28" s="1095"/>
      <c r="MCD28" s="18"/>
      <c r="MCE28" s="745"/>
      <c r="MCF28" s="745"/>
      <c r="MCG28" s="1095"/>
      <c r="MCH28" s="18"/>
      <c r="MCI28" s="745"/>
      <c r="MCJ28" s="745"/>
      <c r="MCK28" s="1095"/>
      <c r="MCL28" s="18"/>
      <c r="MCM28" s="745"/>
      <c r="MCN28" s="745"/>
      <c r="MCO28" s="1095"/>
      <c r="MCP28" s="18"/>
      <c r="MCQ28" s="745"/>
      <c r="MCR28" s="745"/>
      <c r="MCS28" s="1095"/>
      <c r="MCT28" s="18"/>
      <c r="MCU28" s="745"/>
      <c r="MCV28" s="745"/>
      <c r="MCW28" s="1095"/>
      <c r="MCX28" s="18"/>
      <c r="MCY28" s="745"/>
      <c r="MCZ28" s="745"/>
      <c r="MDA28" s="1095"/>
      <c r="MDB28" s="18"/>
      <c r="MDC28" s="745"/>
      <c r="MDD28" s="745"/>
      <c r="MDE28" s="1095"/>
      <c r="MDF28" s="18"/>
      <c r="MDG28" s="745"/>
      <c r="MDH28" s="745"/>
      <c r="MDI28" s="1095"/>
      <c r="MDJ28" s="18"/>
      <c r="MDK28" s="745"/>
      <c r="MDL28" s="745"/>
      <c r="MDM28" s="1095"/>
      <c r="MDN28" s="18"/>
      <c r="MDO28" s="745"/>
      <c r="MDP28" s="745"/>
      <c r="MDQ28" s="1095"/>
      <c r="MDR28" s="18"/>
      <c r="MDS28" s="745"/>
      <c r="MDT28" s="745"/>
      <c r="MDU28" s="1095"/>
      <c r="MDV28" s="18"/>
      <c r="MDW28" s="745"/>
      <c r="MDX28" s="745"/>
      <c r="MDY28" s="1095"/>
      <c r="MDZ28" s="18"/>
      <c r="MEA28" s="745"/>
      <c r="MEB28" s="745"/>
      <c r="MEC28" s="1095"/>
      <c r="MED28" s="18"/>
      <c r="MEE28" s="745"/>
      <c r="MEF28" s="745"/>
      <c r="MEG28" s="1095"/>
      <c r="MEH28" s="18"/>
      <c r="MEI28" s="745"/>
      <c r="MEJ28" s="745"/>
      <c r="MEK28" s="1095"/>
      <c r="MEL28" s="18"/>
      <c r="MEM28" s="745"/>
      <c r="MEN28" s="745"/>
      <c r="MEO28" s="1095"/>
      <c r="MEP28" s="18"/>
      <c r="MEQ28" s="745"/>
      <c r="MER28" s="745"/>
      <c r="MES28" s="1095"/>
      <c r="MET28" s="18"/>
      <c r="MEU28" s="745"/>
      <c r="MEV28" s="745"/>
      <c r="MEW28" s="1095"/>
      <c r="MEX28" s="18"/>
      <c r="MEY28" s="745"/>
      <c r="MEZ28" s="745"/>
      <c r="MFA28" s="1095"/>
      <c r="MFB28" s="18"/>
      <c r="MFC28" s="745"/>
      <c r="MFD28" s="745"/>
      <c r="MFE28" s="1095"/>
      <c r="MFF28" s="18"/>
      <c r="MFG28" s="745"/>
      <c r="MFH28" s="745"/>
      <c r="MFI28" s="1095"/>
      <c r="MFJ28" s="18"/>
      <c r="MFK28" s="745"/>
      <c r="MFL28" s="745"/>
      <c r="MFM28" s="1095"/>
      <c r="MFN28" s="18"/>
      <c r="MFO28" s="745"/>
      <c r="MFP28" s="745"/>
      <c r="MFQ28" s="1095"/>
      <c r="MFR28" s="18"/>
      <c r="MFS28" s="745"/>
      <c r="MFT28" s="745"/>
      <c r="MFU28" s="1095"/>
      <c r="MFV28" s="18"/>
      <c r="MFW28" s="745"/>
      <c r="MFX28" s="745"/>
      <c r="MFY28" s="1095"/>
      <c r="MFZ28" s="18"/>
      <c r="MGA28" s="745"/>
      <c r="MGB28" s="745"/>
      <c r="MGC28" s="1095"/>
      <c r="MGD28" s="18"/>
      <c r="MGE28" s="745"/>
      <c r="MGF28" s="745"/>
      <c r="MGG28" s="1095"/>
      <c r="MGH28" s="18"/>
      <c r="MGI28" s="745"/>
      <c r="MGJ28" s="745"/>
      <c r="MGK28" s="1095"/>
      <c r="MGL28" s="18"/>
      <c r="MGM28" s="745"/>
      <c r="MGN28" s="745"/>
      <c r="MGO28" s="1095"/>
      <c r="MGP28" s="18"/>
      <c r="MGQ28" s="745"/>
      <c r="MGR28" s="745"/>
      <c r="MGS28" s="1095"/>
      <c r="MGT28" s="18"/>
      <c r="MGU28" s="745"/>
      <c r="MGV28" s="745"/>
      <c r="MGW28" s="1095"/>
      <c r="MGX28" s="18"/>
      <c r="MGY28" s="745"/>
      <c r="MGZ28" s="745"/>
      <c r="MHA28" s="1095"/>
      <c r="MHB28" s="18"/>
      <c r="MHC28" s="745"/>
      <c r="MHD28" s="745"/>
      <c r="MHE28" s="1095"/>
      <c r="MHF28" s="18"/>
      <c r="MHG28" s="745"/>
      <c r="MHH28" s="745"/>
      <c r="MHI28" s="1095"/>
      <c r="MHJ28" s="18"/>
      <c r="MHK28" s="745"/>
      <c r="MHL28" s="745"/>
      <c r="MHM28" s="1095"/>
      <c r="MHN28" s="18"/>
      <c r="MHO28" s="745"/>
      <c r="MHP28" s="745"/>
      <c r="MHQ28" s="1095"/>
      <c r="MHR28" s="18"/>
      <c r="MHS28" s="745"/>
      <c r="MHT28" s="745"/>
      <c r="MHU28" s="1095"/>
      <c r="MHV28" s="18"/>
      <c r="MHW28" s="745"/>
      <c r="MHX28" s="745"/>
      <c r="MHY28" s="1095"/>
      <c r="MHZ28" s="18"/>
      <c r="MIA28" s="745"/>
      <c r="MIB28" s="745"/>
      <c r="MIC28" s="1095"/>
      <c r="MID28" s="18"/>
      <c r="MIE28" s="745"/>
      <c r="MIF28" s="745"/>
      <c r="MIG28" s="1095"/>
      <c r="MIH28" s="18"/>
      <c r="MII28" s="745"/>
      <c r="MIJ28" s="745"/>
      <c r="MIK28" s="1095"/>
      <c r="MIL28" s="18"/>
      <c r="MIM28" s="745"/>
      <c r="MIN28" s="745"/>
      <c r="MIO28" s="1095"/>
      <c r="MIP28" s="18"/>
      <c r="MIQ28" s="745"/>
      <c r="MIR28" s="745"/>
      <c r="MIS28" s="1095"/>
      <c r="MIT28" s="18"/>
      <c r="MIU28" s="745"/>
      <c r="MIV28" s="745"/>
      <c r="MIW28" s="1095"/>
      <c r="MIX28" s="18"/>
      <c r="MIY28" s="745"/>
      <c r="MIZ28" s="745"/>
      <c r="MJA28" s="1095"/>
      <c r="MJB28" s="18"/>
      <c r="MJC28" s="745"/>
      <c r="MJD28" s="745"/>
      <c r="MJE28" s="1095"/>
      <c r="MJF28" s="18"/>
      <c r="MJG28" s="745"/>
      <c r="MJH28" s="745"/>
      <c r="MJI28" s="1095"/>
      <c r="MJJ28" s="18"/>
      <c r="MJK28" s="745"/>
      <c r="MJL28" s="745"/>
      <c r="MJM28" s="1095"/>
      <c r="MJN28" s="18"/>
      <c r="MJO28" s="745"/>
      <c r="MJP28" s="745"/>
      <c r="MJQ28" s="1095"/>
      <c r="MJR28" s="18"/>
      <c r="MJS28" s="745"/>
      <c r="MJT28" s="745"/>
      <c r="MJU28" s="1095"/>
      <c r="MJV28" s="18"/>
      <c r="MJW28" s="745"/>
      <c r="MJX28" s="745"/>
      <c r="MJY28" s="1095"/>
      <c r="MJZ28" s="18"/>
      <c r="MKA28" s="745"/>
      <c r="MKB28" s="745"/>
      <c r="MKC28" s="1095"/>
      <c r="MKD28" s="18"/>
      <c r="MKE28" s="745"/>
      <c r="MKF28" s="745"/>
      <c r="MKG28" s="1095"/>
      <c r="MKH28" s="18"/>
      <c r="MKI28" s="745"/>
      <c r="MKJ28" s="745"/>
      <c r="MKK28" s="1095"/>
      <c r="MKL28" s="18"/>
      <c r="MKM28" s="745"/>
      <c r="MKN28" s="745"/>
      <c r="MKO28" s="1095"/>
      <c r="MKP28" s="18"/>
      <c r="MKQ28" s="745"/>
      <c r="MKR28" s="745"/>
      <c r="MKS28" s="1095"/>
      <c r="MKT28" s="18"/>
      <c r="MKU28" s="745"/>
      <c r="MKV28" s="745"/>
      <c r="MKW28" s="1095"/>
      <c r="MKX28" s="18"/>
      <c r="MKY28" s="745"/>
      <c r="MKZ28" s="745"/>
      <c r="MLA28" s="1095"/>
      <c r="MLB28" s="18"/>
      <c r="MLC28" s="745"/>
      <c r="MLD28" s="745"/>
      <c r="MLE28" s="1095"/>
      <c r="MLF28" s="18"/>
      <c r="MLG28" s="745"/>
      <c r="MLH28" s="745"/>
      <c r="MLI28" s="1095"/>
      <c r="MLJ28" s="18"/>
      <c r="MLK28" s="745"/>
      <c r="MLL28" s="745"/>
      <c r="MLM28" s="1095"/>
      <c r="MLN28" s="18"/>
      <c r="MLO28" s="745"/>
      <c r="MLP28" s="745"/>
      <c r="MLQ28" s="1095"/>
      <c r="MLR28" s="18"/>
      <c r="MLS28" s="745"/>
      <c r="MLT28" s="745"/>
      <c r="MLU28" s="1095"/>
      <c r="MLV28" s="18"/>
      <c r="MLW28" s="745"/>
      <c r="MLX28" s="745"/>
      <c r="MLY28" s="1095"/>
      <c r="MLZ28" s="18"/>
      <c r="MMA28" s="745"/>
      <c r="MMB28" s="745"/>
      <c r="MMC28" s="1095"/>
      <c r="MMD28" s="18"/>
      <c r="MME28" s="745"/>
      <c r="MMF28" s="745"/>
      <c r="MMG28" s="1095"/>
      <c r="MMH28" s="18"/>
      <c r="MMI28" s="745"/>
      <c r="MMJ28" s="745"/>
      <c r="MMK28" s="1095"/>
      <c r="MML28" s="18"/>
      <c r="MMM28" s="745"/>
      <c r="MMN28" s="745"/>
      <c r="MMO28" s="1095"/>
      <c r="MMP28" s="18"/>
      <c r="MMQ28" s="745"/>
      <c r="MMR28" s="745"/>
      <c r="MMS28" s="1095"/>
      <c r="MMT28" s="18"/>
      <c r="MMU28" s="745"/>
      <c r="MMV28" s="745"/>
      <c r="MMW28" s="1095"/>
      <c r="MMX28" s="18"/>
      <c r="MMY28" s="745"/>
      <c r="MMZ28" s="745"/>
      <c r="MNA28" s="1095"/>
      <c r="MNB28" s="18"/>
      <c r="MNC28" s="745"/>
      <c r="MND28" s="745"/>
      <c r="MNE28" s="1095"/>
      <c r="MNF28" s="18"/>
      <c r="MNG28" s="745"/>
      <c r="MNH28" s="745"/>
      <c r="MNI28" s="1095"/>
      <c r="MNJ28" s="18"/>
      <c r="MNK28" s="745"/>
      <c r="MNL28" s="745"/>
      <c r="MNM28" s="1095"/>
      <c r="MNN28" s="18"/>
      <c r="MNO28" s="745"/>
      <c r="MNP28" s="745"/>
      <c r="MNQ28" s="1095"/>
      <c r="MNR28" s="18"/>
      <c r="MNS28" s="745"/>
      <c r="MNT28" s="745"/>
      <c r="MNU28" s="1095"/>
      <c r="MNV28" s="18"/>
      <c r="MNW28" s="745"/>
      <c r="MNX28" s="745"/>
      <c r="MNY28" s="1095"/>
      <c r="MNZ28" s="18"/>
      <c r="MOA28" s="745"/>
      <c r="MOB28" s="745"/>
      <c r="MOC28" s="1095"/>
      <c r="MOD28" s="18"/>
      <c r="MOE28" s="745"/>
      <c r="MOF28" s="745"/>
      <c r="MOG28" s="1095"/>
      <c r="MOH28" s="18"/>
      <c r="MOI28" s="745"/>
      <c r="MOJ28" s="745"/>
      <c r="MOK28" s="1095"/>
      <c r="MOL28" s="18"/>
      <c r="MOM28" s="745"/>
      <c r="MON28" s="745"/>
      <c r="MOO28" s="1095"/>
      <c r="MOP28" s="18"/>
      <c r="MOQ28" s="745"/>
      <c r="MOR28" s="745"/>
      <c r="MOS28" s="1095"/>
      <c r="MOT28" s="18"/>
      <c r="MOU28" s="745"/>
      <c r="MOV28" s="745"/>
      <c r="MOW28" s="1095"/>
      <c r="MOX28" s="18"/>
      <c r="MOY28" s="745"/>
      <c r="MOZ28" s="745"/>
      <c r="MPA28" s="1095"/>
      <c r="MPB28" s="18"/>
      <c r="MPC28" s="745"/>
      <c r="MPD28" s="745"/>
      <c r="MPE28" s="1095"/>
      <c r="MPF28" s="18"/>
      <c r="MPG28" s="745"/>
      <c r="MPH28" s="745"/>
      <c r="MPI28" s="1095"/>
      <c r="MPJ28" s="18"/>
      <c r="MPK28" s="745"/>
      <c r="MPL28" s="745"/>
      <c r="MPM28" s="1095"/>
      <c r="MPN28" s="18"/>
      <c r="MPO28" s="745"/>
      <c r="MPP28" s="745"/>
      <c r="MPQ28" s="1095"/>
      <c r="MPR28" s="18"/>
      <c r="MPS28" s="745"/>
      <c r="MPT28" s="745"/>
      <c r="MPU28" s="1095"/>
      <c r="MPV28" s="18"/>
      <c r="MPW28" s="745"/>
      <c r="MPX28" s="745"/>
      <c r="MPY28" s="1095"/>
      <c r="MPZ28" s="18"/>
      <c r="MQA28" s="745"/>
      <c r="MQB28" s="745"/>
      <c r="MQC28" s="1095"/>
      <c r="MQD28" s="18"/>
      <c r="MQE28" s="745"/>
      <c r="MQF28" s="745"/>
      <c r="MQG28" s="1095"/>
      <c r="MQH28" s="18"/>
      <c r="MQI28" s="745"/>
      <c r="MQJ28" s="745"/>
      <c r="MQK28" s="1095"/>
      <c r="MQL28" s="18"/>
      <c r="MQM28" s="745"/>
      <c r="MQN28" s="745"/>
      <c r="MQO28" s="1095"/>
      <c r="MQP28" s="18"/>
      <c r="MQQ28" s="745"/>
      <c r="MQR28" s="745"/>
      <c r="MQS28" s="1095"/>
      <c r="MQT28" s="18"/>
      <c r="MQU28" s="745"/>
      <c r="MQV28" s="745"/>
      <c r="MQW28" s="1095"/>
      <c r="MQX28" s="18"/>
      <c r="MQY28" s="745"/>
      <c r="MQZ28" s="745"/>
      <c r="MRA28" s="1095"/>
      <c r="MRB28" s="18"/>
      <c r="MRC28" s="745"/>
      <c r="MRD28" s="745"/>
      <c r="MRE28" s="1095"/>
      <c r="MRF28" s="18"/>
      <c r="MRG28" s="745"/>
      <c r="MRH28" s="745"/>
      <c r="MRI28" s="1095"/>
      <c r="MRJ28" s="18"/>
      <c r="MRK28" s="745"/>
      <c r="MRL28" s="745"/>
      <c r="MRM28" s="1095"/>
      <c r="MRN28" s="18"/>
      <c r="MRO28" s="745"/>
      <c r="MRP28" s="745"/>
      <c r="MRQ28" s="1095"/>
      <c r="MRR28" s="18"/>
      <c r="MRS28" s="745"/>
      <c r="MRT28" s="745"/>
      <c r="MRU28" s="1095"/>
      <c r="MRV28" s="18"/>
      <c r="MRW28" s="745"/>
      <c r="MRX28" s="745"/>
      <c r="MRY28" s="1095"/>
      <c r="MRZ28" s="18"/>
      <c r="MSA28" s="745"/>
      <c r="MSB28" s="745"/>
      <c r="MSC28" s="1095"/>
      <c r="MSD28" s="18"/>
      <c r="MSE28" s="745"/>
      <c r="MSF28" s="745"/>
      <c r="MSG28" s="1095"/>
      <c r="MSH28" s="18"/>
      <c r="MSI28" s="745"/>
      <c r="MSJ28" s="745"/>
      <c r="MSK28" s="1095"/>
      <c r="MSL28" s="18"/>
      <c r="MSM28" s="745"/>
      <c r="MSN28" s="745"/>
      <c r="MSO28" s="1095"/>
      <c r="MSP28" s="18"/>
      <c r="MSQ28" s="745"/>
      <c r="MSR28" s="745"/>
      <c r="MSS28" s="1095"/>
      <c r="MST28" s="18"/>
      <c r="MSU28" s="745"/>
      <c r="MSV28" s="745"/>
      <c r="MSW28" s="1095"/>
      <c r="MSX28" s="18"/>
      <c r="MSY28" s="745"/>
      <c r="MSZ28" s="745"/>
      <c r="MTA28" s="1095"/>
      <c r="MTB28" s="18"/>
      <c r="MTC28" s="745"/>
      <c r="MTD28" s="745"/>
      <c r="MTE28" s="1095"/>
      <c r="MTF28" s="18"/>
      <c r="MTG28" s="745"/>
      <c r="MTH28" s="745"/>
      <c r="MTI28" s="1095"/>
      <c r="MTJ28" s="18"/>
      <c r="MTK28" s="745"/>
      <c r="MTL28" s="745"/>
      <c r="MTM28" s="1095"/>
      <c r="MTN28" s="18"/>
      <c r="MTO28" s="745"/>
      <c r="MTP28" s="745"/>
      <c r="MTQ28" s="1095"/>
      <c r="MTR28" s="18"/>
      <c r="MTS28" s="745"/>
      <c r="MTT28" s="745"/>
      <c r="MTU28" s="1095"/>
      <c r="MTV28" s="18"/>
      <c r="MTW28" s="745"/>
      <c r="MTX28" s="745"/>
      <c r="MTY28" s="1095"/>
      <c r="MTZ28" s="18"/>
      <c r="MUA28" s="745"/>
      <c r="MUB28" s="745"/>
      <c r="MUC28" s="1095"/>
      <c r="MUD28" s="18"/>
      <c r="MUE28" s="745"/>
      <c r="MUF28" s="745"/>
      <c r="MUG28" s="1095"/>
      <c r="MUH28" s="18"/>
      <c r="MUI28" s="745"/>
      <c r="MUJ28" s="745"/>
      <c r="MUK28" s="1095"/>
      <c r="MUL28" s="18"/>
      <c r="MUM28" s="745"/>
      <c r="MUN28" s="745"/>
      <c r="MUO28" s="1095"/>
      <c r="MUP28" s="18"/>
      <c r="MUQ28" s="745"/>
      <c r="MUR28" s="745"/>
      <c r="MUS28" s="1095"/>
      <c r="MUT28" s="18"/>
      <c r="MUU28" s="745"/>
      <c r="MUV28" s="745"/>
      <c r="MUW28" s="1095"/>
      <c r="MUX28" s="18"/>
      <c r="MUY28" s="745"/>
      <c r="MUZ28" s="745"/>
      <c r="MVA28" s="1095"/>
      <c r="MVB28" s="18"/>
      <c r="MVC28" s="745"/>
      <c r="MVD28" s="745"/>
      <c r="MVE28" s="1095"/>
      <c r="MVF28" s="18"/>
      <c r="MVG28" s="745"/>
      <c r="MVH28" s="745"/>
      <c r="MVI28" s="1095"/>
      <c r="MVJ28" s="18"/>
      <c r="MVK28" s="745"/>
      <c r="MVL28" s="745"/>
      <c r="MVM28" s="1095"/>
      <c r="MVN28" s="18"/>
      <c r="MVO28" s="745"/>
      <c r="MVP28" s="745"/>
      <c r="MVQ28" s="1095"/>
      <c r="MVR28" s="18"/>
      <c r="MVS28" s="745"/>
      <c r="MVT28" s="745"/>
      <c r="MVU28" s="1095"/>
      <c r="MVV28" s="18"/>
      <c r="MVW28" s="745"/>
      <c r="MVX28" s="745"/>
      <c r="MVY28" s="1095"/>
      <c r="MVZ28" s="18"/>
      <c r="MWA28" s="745"/>
      <c r="MWB28" s="745"/>
      <c r="MWC28" s="1095"/>
      <c r="MWD28" s="18"/>
      <c r="MWE28" s="745"/>
      <c r="MWF28" s="745"/>
      <c r="MWG28" s="1095"/>
      <c r="MWH28" s="18"/>
      <c r="MWI28" s="745"/>
      <c r="MWJ28" s="745"/>
      <c r="MWK28" s="1095"/>
      <c r="MWL28" s="18"/>
      <c r="MWM28" s="745"/>
      <c r="MWN28" s="745"/>
      <c r="MWO28" s="1095"/>
      <c r="MWP28" s="18"/>
      <c r="MWQ28" s="745"/>
      <c r="MWR28" s="745"/>
      <c r="MWS28" s="1095"/>
      <c r="MWT28" s="18"/>
      <c r="MWU28" s="745"/>
      <c r="MWV28" s="745"/>
      <c r="MWW28" s="1095"/>
      <c r="MWX28" s="18"/>
      <c r="MWY28" s="745"/>
      <c r="MWZ28" s="745"/>
      <c r="MXA28" s="1095"/>
      <c r="MXB28" s="18"/>
      <c r="MXC28" s="745"/>
      <c r="MXD28" s="745"/>
      <c r="MXE28" s="1095"/>
      <c r="MXF28" s="18"/>
      <c r="MXG28" s="745"/>
      <c r="MXH28" s="745"/>
      <c r="MXI28" s="1095"/>
      <c r="MXJ28" s="18"/>
      <c r="MXK28" s="745"/>
      <c r="MXL28" s="745"/>
      <c r="MXM28" s="1095"/>
      <c r="MXN28" s="18"/>
      <c r="MXO28" s="745"/>
      <c r="MXP28" s="745"/>
      <c r="MXQ28" s="1095"/>
      <c r="MXR28" s="18"/>
      <c r="MXS28" s="745"/>
      <c r="MXT28" s="745"/>
      <c r="MXU28" s="1095"/>
      <c r="MXV28" s="18"/>
      <c r="MXW28" s="745"/>
      <c r="MXX28" s="745"/>
      <c r="MXY28" s="1095"/>
      <c r="MXZ28" s="18"/>
      <c r="MYA28" s="745"/>
      <c r="MYB28" s="745"/>
      <c r="MYC28" s="1095"/>
      <c r="MYD28" s="18"/>
      <c r="MYE28" s="745"/>
      <c r="MYF28" s="745"/>
      <c r="MYG28" s="1095"/>
      <c r="MYH28" s="18"/>
      <c r="MYI28" s="745"/>
      <c r="MYJ28" s="745"/>
      <c r="MYK28" s="1095"/>
      <c r="MYL28" s="18"/>
      <c r="MYM28" s="745"/>
      <c r="MYN28" s="745"/>
      <c r="MYO28" s="1095"/>
      <c r="MYP28" s="18"/>
      <c r="MYQ28" s="745"/>
      <c r="MYR28" s="745"/>
      <c r="MYS28" s="1095"/>
      <c r="MYT28" s="18"/>
      <c r="MYU28" s="745"/>
      <c r="MYV28" s="745"/>
      <c r="MYW28" s="1095"/>
      <c r="MYX28" s="18"/>
      <c r="MYY28" s="745"/>
      <c r="MYZ28" s="745"/>
      <c r="MZA28" s="1095"/>
      <c r="MZB28" s="18"/>
      <c r="MZC28" s="745"/>
      <c r="MZD28" s="745"/>
      <c r="MZE28" s="1095"/>
      <c r="MZF28" s="18"/>
      <c r="MZG28" s="745"/>
      <c r="MZH28" s="745"/>
      <c r="MZI28" s="1095"/>
      <c r="MZJ28" s="18"/>
      <c r="MZK28" s="745"/>
      <c r="MZL28" s="745"/>
      <c r="MZM28" s="1095"/>
      <c r="MZN28" s="18"/>
      <c r="MZO28" s="745"/>
      <c r="MZP28" s="745"/>
      <c r="MZQ28" s="1095"/>
      <c r="MZR28" s="18"/>
      <c r="MZS28" s="745"/>
      <c r="MZT28" s="745"/>
      <c r="MZU28" s="1095"/>
      <c r="MZV28" s="18"/>
      <c r="MZW28" s="745"/>
      <c r="MZX28" s="745"/>
      <c r="MZY28" s="1095"/>
      <c r="MZZ28" s="18"/>
      <c r="NAA28" s="745"/>
      <c r="NAB28" s="745"/>
      <c r="NAC28" s="1095"/>
      <c r="NAD28" s="18"/>
      <c r="NAE28" s="745"/>
      <c r="NAF28" s="745"/>
      <c r="NAG28" s="1095"/>
      <c r="NAH28" s="18"/>
      <c r="NAI28" s="745"/>
      <c r="NAJ28" s="745"/>
      <c r="NAK28" s="1095"/>
      <c r="NAL28" s="18"/>
      <c r="NAM28" s="745"/>
      <c r="NAN28" s="745"/>
      <c r="NAO28" s="1095"/>
      <c r="NAP28" s="18"/>
      <c r="NAQ28" s="745"/>
      <c r="NAR28" s="745"/>
      <c r="NAS28" s="1095"/>
      <c r="NAT28" s="18"/>
      <c r="NAU28" s="745"/>
      <c r="NAV28" s="745"/>
      <c r="NAW28" s="1095"/>
      <c r="NAX28" s="18"/>
      <c r="NAY28" s="745"/>
      <c r="NAZ28" s="745"/>
      <c r="NBA28" s="1095"/>
      <c r="NBB28" s="18"/>
      <c r="NBC28" s="745"/>
      <c r="NBD28" s="745"/>
      <c r="NBE28" s="1095"/>
      <c r="NBF28" s="18"/>
      <c r="NBG28" s="745"/>
      <c r="NBH28" s="745"/>
      <c r="NBI28" s="1095"/>
      <c r="NBJ28" s="18"/>
      <c r="NBK28" s="745"/>
      <c r="NBL28" s="745"/>
      <c r="NBM28" s="1095"/>
      <c r="NBN28" s="18"/>
      <c r="NBO28" s="745"/>
      <c r="NBP28" s="745"/>
      <c r="NBQ28" s="1095"/>
      <c r="NBR28" s="18"/>
      <c r="NBS28" s="745"/>
      <c r="NBT28" s="745"/>
      <c r="NBU28" s="1095"/>
      <c r="NBV28" s="18"/>
      <c r="NBW28" s="745"/>
      <c r="NBX28" s="745"/>
      <c r="NBY28" s="1095"/>
      <c r="NBZ28" s="18"/>
      <c r="NCA28" s="745"/>
      <c r="NCB28" s="745"/>
      <c r="NCC28" s="1095"/>
      <c r="NCD28" s="18"/>
      <c r="NCE28" s="745"/>
      <c r="NCF28" s="745"/>
      <c r="NCG28" s="1095"/>
      <c r="NCH28" s="18"/>
      <c r="NCI28" s="745"/>
      <c r="NCJ28" s="745"/>
      <c r="NCK28" s="1095"/>
      <c r="NCL28" s="18"/>
      <c r="NCM28" s="745"/>
      <c r="NCN28" s="745"/>
      <c r="NCO28" s="1095"/>
      <c r="NCP28" s="18"/>
      <c r="NCQ28" s="745"/>
      <c r="NCR28" s="745"/>
      <c r="NCS28" s="1095"/>
      <c r="NCT28" s="18"/>
      <c r="NCU28" s="745"/>
      <c r="NCV28" s="745"/>
      <c r="NCW28" s="1095"/>
      <c r="NCX28" s="18"/>
      <c r="NCY28" s="745"/>
      <c r="NCZ28" s="745"/>
      <c r="NDA28" s="1095"/>
      <c r="NDB28" s="18"/>
      <c r="NDC28" s="745"/>
      <c r="NDD28" s="745"/>
      <c r="NDE28" s="1095"/>
      <c r="NDF28" s="18"/>
      <c r="NDG28" s="745"/>
      <c r="NDH28" s="745"/>
      <c r="NDI28" s="1095"/>
      <c r="NDJ28" s="18"/>
      <c r="NDK28" s="745"/>
      <c r="NDL28" s="745"/>
      <c r="NDM28" s="1095"/>
      <c r="NDN28" s="18"/>
      <c r="NDO28" s="745"/>
      <c r="NDP28" s="745"/>
      <c r="NDQ28" s="1095"/>
      <c r="NDR28" s="18"/>
      <c r="NDS28" s="745"/>
      <c r="NDT28" s="745"/>
      <c r="NDU28" s="1095"/>
      <c r="NDV28" s="18"/>
      <c r="NDW28" s="745"/>
      <c r="NDX28" s="745"/>
      <c r="NDY28" s="1095"/>
      <c r="NDZ28" s="18"/>
      <c r="NEA28" s="745"/>
      <c r="NEB28" s="745"/>
      <c r="NEC28" s="1095"/>
      <c r="NED28" s="18"/>
      <c r="NEE28" s="745"/>
      <c r="NEF28" s="745"/>
      <c r="NEG28" s="1095"/>
      <c r="NEH28" s="18"/>
      <c r="NEI28" s="745"/>
      <c r="NEJ28" s="745"/>
      <c r="NEK28" s="1095"/>
      <c r="NEL28" s="18"/>
      <c r="NEM28" s="745"/>
      <c r="NEN28" s="745"/>
      <c r="NEO28" s="1095"/>
      <c r="NEP28" s="18"/>
      <c r="NEQ28" s="745"/>
      <c r="NER28" s="745"/>
      <c r="NES28" s="1095"/>
      <c r="NET28" s="18"/>
      <c r="NEU28" s="745"/>
      <c r="NEV28" s="745"/>
      <c r="NEW28" s="1095"/>
      <c r="NEX28" s="18"/>
      <c r="NEY28" s="745"/>
      <c r="NEZ28" s="745"/>
      <c r="NFA28" s="1095"/>
      <c r="NFB28" s="18"/>
      <c r="NFC28" s="745"/>
      <c r="NFD28" s="745"/>
      <c r="NFE28" s="1095"/>
      <c r="NFF28" s="18"/>
      <c r="NFG28" s="745"/>
      <c r="NFH28" s="745"/>
      <c r="NFI28" s="1095"/>
      <c r="NFJ28" s="18"/>
      <c r="NFK28" s="745"/>
      <c r="NFL28" s="745"/>
      <c r="NFM28" s="1095"/>
      <c r="NFN28" s="18"/>
      <c r="NFO28" s="745"/>
      <c r="NFP28" s="745"/>
      <c r="NFQ28" s="1095"/>
      <c r="NFR28" s="18"/>
      <c r="NFS28" s="745"/>
      <c r="NFT28" s="745"/>
      <c r="NFU28" s="1095"/>
      <c r="NFV28" s="18"/>
      <c r="NFW28" s="745"/>
      <c r="NFX28" s="745"/>
      <c r="NFY28" s="1095"/>
      <c r="NFZ28" s="18"/>
      <c r="NGA28" s="745"/>
      <c r="NGB28" s="745"/>
      <c r="NGC28" s="1095"/>
      <c r="NGD28" s="18"/>
      <c r="NGE28" s="745"/>
      <c r="NGF28" s="745"/>
      <c r="NGG28" s="1095"/>
      <c r="NGH28" s="18"/>
      <c r="NGI28" s="745"/>
      <c r="NGJ28" s="745"/>
      <c r="NGK28" s="1095"/>
      <c r="NGL28" s="18"/>
      <c r="NGM28" s="745"/>
      <c r="NGN28" s="745"/>
      <c r="NGO28" s="1095"/>
      <c r="NGP28" s="18"/>
      <c r="NGQ28" s="745"/>
      <c r="NGR28" s="745"/>
      <c r="NGS28" s="1095"/>
      <c r="NGT28" s="18"/>
      <c r="NGU28" s="745"/>
      <c r="NGV28" s="745"/>
      <c r="NGW28" s="1095"/>
      <c r="NGX28" s="18"/>
      <c r="NGY28" s="745"/>
      <c r="NGZ28" s="745"/>
      <c r="NHA28" s="1095"/>
      <c r="NHB28" s="18"/>
      <c r="NHC28" s="745"/>
      <c r="NHD28" s="745"/>
      <c r="NHE28" s="1095"/>
      <c r="NHF28" s="18"/>
      <c r="NHG28" s="745"/>
      <c r="NHH28" s="745"/>
      <c r="NHI28" s="1095"/>
      <c r="NHJ28" s="18"/>
      <c r="NHK28" s="745"/>
      <c r="NHL28" s="745"/>
      <c r="NHM28" s="1095"/>
      <c r="NHN28" s="18"/>
      <c r="NHO28" s="745"/>
      <c r="NHP28" s="745"/>
      <c r="NHQ28" s="1095"/>
      <c r="NHR28" s="18"/>
      <c r="NHS28" s="745"/>
      <c r="NHT28" s="745"/>
      <c r="NHU28" s="1095"/>
      <c r="NHV28" s="18"/>
      <c r="NHW28" s="745"/>
      <c r="NHX28" s="745"/>
      <c r="NHY28" s="1095"/>
      <c r="NHZ28" s="18"/>
      <c r="NIA28" s="745"/>
      <c r="NIB28" s="745"/>
      <c r="NIC28" s="1095"/>
      <c r="NID28" s="18"/>
      <c r="NIE28" s="745"/>
      <c r="NIF28" s="745"/>
      <c r="NIG28" s="1095"/>
      <c r="NIH28" s="18"/>
      <c r="NII28" s="745"/>
      <c r="NIJ28" s="745"/>
      <c r="NIK28" s="1095"/>
      <c r="NIL28" s="18"/>
      <c r="NIM28" s="745"/>
      <c r="NIN28" s="745"/>
      <c r="NIO28" s="1095"/>
      <c r="NIP28" s="18"/>
      <c r="NIQ28" s="745"/>
      <c r="NIR28" s="745"/>
      <c r="NIS28" s="1095"/>
      <c r="NIT28" s="18"/>
      <c r="NIU28" s="745"/>
      <c r="NIV28" s="745"/>
      <c r="NIW28" s="1095"/>
      <c r="NIX28" s="18"/>
      <c r="NIY28" s="745"/>
      <c r="NIZ28" s="745"/>
      <c r="NJA28" s="1095"/>
      <c r="NJB28" s="18"/>
      <c r="NJC28" s="745"/>
      <c r="NJD28" s="745"/>
      <c r="NJE28" s="1095"/>
      <c r="NJF28" s="18"/>
      <c r="NJG28" s="745"/>
      <c r="NJH28" s="745"/>
      <c r="NJI28" s="1095"/>
      <c r="NJJ28" s="18"/>
      <c r="NJK28" s="745"/>
      <c r="NJL28" s="745"/>
      <c r="NJM28" s="1095"/>
      <c r="NJN28" s="18"/>
      <c r="NJO28" s="745"/>
      <c r="NJP28" s="745"/>
      <c r="NJQ28" s="1095"/>
      <c r="NJR28" s="18"/>
      <c r="NJS28" s="745"/>
      <c r="NJT28" s="745"/>
      <c r="NJU28" s="1095"/>
      <c r="NJV28" s="18"/>
      <c r="NJW28" s="745"/>
      <c r="NJX28" s="745"/>
      <c r="NJY28" s="1095"/>
      <c r="NJZ28" s="18"/>
      <c r="NKA28" s="745"/>
      <c r="NKB28" s="745"/>
      <c r="NKC28" s="1095"/>
      <c r="NKD28" s="18"/>
      <c r="NKE28" s="745"/>
      <c r="NKF28" s="745"/>
      <c r="NKG28" s="1095"/>
      <c r="NKH28" s="18"/>
      <c r="NKI28" s="745"/>
      <c r="NKJ28" s="745"/>
      <c r="NKK28" s="1095"/>
      <c r="NKL28" s="18"/>
      <c r="NKM28" s="745"/>
      <c r="NKN28" s="745"/>
      <c r="NKO28" s="1095"/>
      <c r="NKP28" s="18"/>
      <c r="NKQ28" s="745"/>
      <c r="NKR28" s="745"/>
      <c r="NKS28" s="1095"/>
      <c r="NKT28" s="18"/>
      <c r="NKU28" s="745"/>
      <c r="NKV28" s="745"/>
      <c r="NKW28" s="1095"/>
      <c r="NKX28" s="18"/>
      <c r="NKY28" s="745"/>
      <c r="NKZ28" s="745"/>
      <c r="NLA28" s="1095"/>
      <c r="NLB28" s="18"/>
      <c r="NLC28" s="745"/>
      <c r="NLD28" s="745"/>
      <c r="NLE28" s="1095"/>
      <c r="NLF28" s="18"/>
      <c r="NLG28" s="745"/>
      <c r="NLH28" s="745"/>
      <c r="NLI28" s="1095"/>
      <c r="NLJ28" s="18"/>
      <c r="NLK28" s="745"/>
      <c r="NLL28" s="745"/>
      <c r="NLM28" s="1095"/>
      <c r="NLN28" s="18"/>
      <c r="NLO28" s="745"/>
      <c r="NLP28" s="745"/>
      <c r="NLQ28" s="1095"/>
      <c r="NLR28" s="18"/>
      <c r="NLS28" s="745"/>
      <c r="NLT28" s="745"/>
      <c r="NLU28" s="1095"/>
      <c r="NLV28" s="18"/>
      <c r="NLW28" s="745"/>
      <c r="NLX28" s="745"/>
      <c r="NLY28" s="1095"/>
      <c r="NLZ28" s="18"/>
      <c r="NMA28" s="745"/>
      <c r="NMB28" s="745"/>
      <c r="NMC28" s="1095"/>
      <c r="NMD28" s="18"/>
      <c r="NME28" s="745"/>
      <c r="NMF28" s="745"/>
      <c r="NMG28" s="1095"/>
      <c r="NMH28" s="18"/>
      <c r="NMI28" s="745"/>
      <c r="NMJ28" s="745"/>
      <c r="NMK28" s="1095"/>
      <c r="NML28" s="18"/>
      <c r="NMM28" s="745"/>
      <c r="NMN28" s="745"/>
      <c r="NMO28" s="1095"/>
      <c r="NMP28" s="18"/>
      <c r="NMQ28" s="745"/>
      <c r="NMR28" s="745"/>
      <c r="NMS28" s="1095"/>
      <c r="NMT28" s="18"/>
      <c r="NMU28" s="745"/>
      <c r="NMV28" s="745"/>
      <c r="NMW28" s="1095"/>
      <c r="NMX28" s="18"/>
      <c r="NMY28" s="745"/>
      <c r="NMZ28" s="745"/>
      <c r="NNA28" s="1095"/>
      <c r="NNB28" s="18"/>
      <c r="NNC28" s="745"/>
      <c r="NND28" s="745"/>
      <c r="NNE28" s="1095"/>
      <c r="NNF28" s="18"/>
      <c r="NNG28" s="745"/>
      <c r="NNH28" s="745"/>
      <c r="NNI28" s="1095"/>
      <c r="NNJ28" s="18"/>
      <c r="NNK28" s="745"/>
      <c r="NNL28" s="745"/>
      <c r="NNM28" s="1095"/>
      <c r="NNN28" s="18"/>
      <c r="NNO28" s="745"/>
      <c r="NNP28" s="745"/>
      <c r="NNQ28" s="1095"/>
      <c r="NNR28" s="18"/>
      <c r="NNS28" s="745"/>
      <c r="NNT28" s="745"/>
      <c r="NNU28" s="1095"/>
      <c r="NNV28" s="18"/>
      <c r="NNW28" s="745"/>
      <c r="NNX28" s="745"/>
      <c r="NNY28" s="1095"/>
      <c r="NNZ28" s="18"/>
      <c r="NOA28" s="745"/>
      <c r="NOB28" s="745"/>
      <c r="NOC28" s="1095"/>
      <c r="NOD28" s="18"/>
      <c r="NOE28" s="745"/>
      <c r="NOF28" s="745"/>
      <c r="NOG28" s="1095"/>
      <c r="NOH28" s="18"/>
      <c r="NOI28" s="745"/>
      <c r="NOJ28" s="745"/>
      <c r="NOK28" s="1095"/>
      <c r="NOL28" s="18"/>
      <c r="NOM28" s="745"/>
      <c r="NON28" s="745"/>
      <c r="NOO28" s="1095"/>
      <c r="NOP28" s="18"/>
      <c r="NOQ28" s="745"/>
      <c r="NOR28" s="745"/>
      <c r="NOS28" s="1095"/>
      <c r="NOT28" s="18"/>
      <c r="NOU28" s="745"/>
      <c r="NOV28" s="745"/>
      <c r="NOW28" s="1095"/>
      <c r="NOX28" s="18"/>
      <c r="NOY28" s="745"/>
      <c r="NOZ28" s="745"/>
      <c r="NPA28" s="1095"/>
      <c r="NPB28" s="18"/>
      <c r="NPC28" s="745"/>
      <c r="NPD28" s="745"/>
      <c r="NPE28" s="1095"/>
      <c r="NPF28" s="18"/>
      <c r="NPG28" s="745"/>
      <c r="NPH28" s="745"/>
      <c r="NPI28" s="1095"/>
      <c r="NPJ28" s="18"/>
      <c r="NPK28" s="745"/>
      <c r="NPL28" s="745"/>
      <c r="NPM28" s="1095"/>
      <c r="NPN28" s="18"/>
      <c r="NPO28" s="745"/>
      <c r="NPP28" s="745"/>
      <c r="NPQ28" s="1095"/>
      <c r="NPR28" s="18"/>
      <c r="NPS28" s="745"/>
      <c r="NPT28" s="745"/>
      <c r="NPU28" s="1095"/>
      <c r="NPV28" s="18"/>
      <c r="NPW28" s="745"/>
      <c r="NPX28" s="745"/>
      <c r="NPY28" s="1095"/>
      <c r="NPZ28" s="18"/>
      <c r="NQA28" s="745"/>
      <c r="NQB28" s="745"/>
      <c r="NQC28" s="1095"/>
      <c r="NQD28" s="18"/>
      <c r="NQE28" s="745"/>
      <c r="NQF28" s="745"/>
      <c r="NQG28" s="1095"/>
      <c r="NQH28" s="18"/>
      <c r="NQI28" s="745"/>
      <c r="NQJ28" s="745"/>
      <c r="NQK28" s="1095"/>
      <c r="NQL28" s="18"/>
      <c r="NQM28" s="745"/>
      <c r="NQN28" s="745"/>
      <c r="NQO28" s="1095"/>
      <c r="NQP28" s="18"/>
      <c r="NQQ28" s="745"/>
      <c r="NQR28" s="745"/>
      <c r="NQS28" s="1095"/>
      <c r="NQT28" s="18"/>
      <c r="NQU28" s="745"/>
      <c r="NQV28" s="745"/>
      <c r="NQW28" s="1095"/>
      <c r="NQX28" s="18"/>
      <c r="NQY28" s="745"/>
      <c r="NQZ28" s="745"/>
      <c r="NRA28" s="1095"/>
      <c r="NRB28" s="18"/>
      <c r="NRC28" s="745"/>
      <c r="NRD28" s="745"/>
      <c r="NRE28" s="1095"/>
      <c r="NRF28" s="18"/>
      <c r="NRG28" s="745"/>
      <c r="NRH28" s="745"/>
      <c r="NRI28" s="1095"/>
      <c r="NRJ28" s="18"/>
      <c r="NRK28" s="745"/>
      <c r="NRL28" s="745"/>
      <c r="NRM28" s="1095"/>
      <c r="NRN28" s="18"/>
      <c r="NRO28" s="745"/>
      <c r="NRP28" s="745"/>
      <c r="NRQ28" s="1095"/>
      <c r="NRR28" s="18"/>
      <c r="NRS28" s="745"/>
      <c r="NRT28" s="745"/>
      <c r="NRU28" s="1095"/>
      <c r="NRV28" s="18"/>
      <c r="NRW28" s="745"/>
      <c r="NRX28" s="745"/>
      <c r="NRY28" s="1095"/>
      <c r="NRZ28" s="18"/>
      <c r="NSA28" s="745"/>
      <c r="NSB28" s="745"/>
      <c r="NSC28" s="1095"/>
      <c r="NSD28" s="18"/>
      <c r="NSE28" s="745"/>
      <c r="NSF28" s="745"/>
      <c r="NSG28" s="1095"/>
      <c r="NSH28" s="18"/>
      <c r="NSI28" s="745"/>
      <c r="NSJ28" s="745"/>
      <c r="NSK28" s="1095"/>
      <c r="NSL28" s="18"/>
      <c r="NSM28" s="745"/>
      <c r="NSN28" s="745"/>
      <c r="NSO28" s="1095"/>
      <c r="NSP28" s="18"/>
      <c r="NSQ28" s="745"/>
      <c r="NSR28" s="745"/>
      <c r="NSS28" s="1095"/>
      <c r="NST28" s="18"/>
      <c r="NSU28" s="745"/>
      <c r="NSV28" s="745"/>
      <c r="NSW28" s="1095"/>
      <c r="NSX28" s="18"/>
      <c r="NSY28" s="745"/>
      <c r="NSZ28" s="745"/>
      <c r="NTA28" s="1095"/>
      <c r="NTB28" s="18"/>
      <c r="NTC28" s="745"/>
      <c r="NTD28" s="745"/>
      <c r="NTE28" s="1095"/>
      <c r="NTF28" s="18"/>
      <c r="NTG28" s="745"/>
      <c r="NTH28" s="745"/>
      <c r="NTI28" s="1095"/>
      <c r="NTJ28" s="18"/>
      <c r="NTK28" s="745"/>
      <c r="NTL28" s="745"/>
      <c r="NTM28" s="1095"/>
      <c r="NTN28" s="18"/>
      <c r="NTO28" s="745"/>
      <c r="NTP28" s="745"/>
      <c r="NTQ28" s="1095"/>
      <c r="NTR28" s="18"/>
      <c r="NTS28" s="745"/>
      <c r="NTT28" s="745"/>
      <c r="NTU28" s="1095"/>
      <c r="NTV28" s="18"/>
      <c r="NTW28" s="745"/>
      <c r="NTX28" s="745"/>
      <c r="NTY28" s="1095"/>
      <c r="NTZ28" s="18"/>
      <c r="NUA28" s="745"/>
      <c r="NUB28" s="745"/>
      <c r="NUC28" s="1095"/>
      <c r="NUD28" s="18"/>
      <c r="NUE28" s="745"/>
      <c r="NUF28" s="745"/>
      <c r="NUG28" s="1095"/>
      <c r="NUH28" s="18"/>
      <c r="NUI28" s="745"/>
      <c r="NUJ28" s="745"/>
      <c r="NUK28" s="1095"/>
      <c r="NUL28" s="18"/>
      <c r="NUM28" s="745"/>
      <c r="NUN28" s="745"/>
      <c r="NUO28" s="1095"/>
      <c r="NUP28" s="18"/>
      <c r="NUQ28" s="745"/>
      <c r="NUR28" s="745"/>
      <c r="NUS28" s="1095"/>
      <c r="NUT28" s="18"/>
      <c r="NUU28" s="745"/>
      <c r="NUV28" s="745"/>
      <c r="NUW28" s="1095"/>
      <c r="NUX28" s="18"/>
      <c r="NUY28" s="745"/>
      <c r="NUZ28" s="745"/>
      <c r="NVA28" s="1095"/>
      <c r="NVB28" s="18"/>
      <c r="NVC28" s="745"/>
      <c r="NVD28" s="745"/>
      <c r="NVE28" s="1095"/>
      <c r="NVF28" s="18"/>
      <c r="NVG28" s="745"/>
      <c r="NVH28" s="745"/>
      <c r="NVI28" s="1095"/>
      <c r="NVJ28" s="18"/>
      <c r="NVK28" s="745"/>
      <c r="NVL28" s="745"/>
      <c r="NVM28" s="1095"/>
      <c r="NVN28" s="18"/>
      <c r="NVO28" s="745"/>
      <c r="NVP28" s="745"/>
      <c r="NVQ28" s="1095"/>
      <c r="NVR28" s="18"/>
      <c r="NVS28" s="745"/>
      <c r="NVT28" s="745"/>
      <c r="NVU28" s="1095"/>
      <c r="NVV28" s="18"/>
      <c r="NVW28" s="745"/>
      <c r="NVX28" s="745"/>
      <c r="NVY28" s="1095"/>
      <c r="NVZ28" s="18"/>
      <c r="NWA28" s="745"/>
      <c r="NWB28" s="745"/>
      <c r="NWC28" s="1095"/>
      <c r="NWD28" s="18"/>
      <c r="NWE28" s="745"/>
      <c r="NWF28" s="745"/>
      <c r="NWG28" s="1095"/>
      <c r="NWH28" s="18"/>
      <c r="NWI28" s="745"/>
      <c r="NWJ28" s="745"/>
      <c r="NWK28" s="1095"/>
      <c r="NWL28" s="18"/>
      <c r="NWM28" s="745"/>
      <c r="NWN28" s="745"/>
      <c r="NWO28" s="1095"/>
      <c r="NWP28" s="18"/>
      <c r="NWQ28" s="745"/>
      <c r="NWR28" s="745"/>
      <c r="NWS28" s="1095"/>
      <c r="NWT28" s="18"/>
      <c r="NWU28" s="745"/>
      <c r="NWV28" s="745"/>
      <c r="NWW28" s="1095"/>
      <c r="NWX28" s="18"/>
      <c r="NWY28" s="745"/>
      <c r="NWZ28" s="745"/>
      <c r="NXA28" s="1095"/>
      <c r="NXB28" s="18"/>
      <c r="NXC28" s="745"/>
      <c r="NXD28" s="745"/>
      <c r="NXE28" s="1095"/>
      <c r="NXF28" s="18"/>
      <c r="NXG28" s="745"/>
      <c r="NXH28" s="745"/>
      <c r="NXI28" s="1095"/>
      <c r="NXJ28" s="18"/>
      <c r="NXK28" s="745"/>
      <c r="NXL28" s="745"/>
      <c r="NXM28" s="1095"/>
      <c r="NXN28" s="18"/>
      <c r="NXO28" s="745"/>
      <c r="NXP28" s="745"/>
      <c r="NXQ28" s="1095"/>
      <c r="NXR28" s="18"/>
      <c r="NXS28" s="745"/>
      <c r="NXT28" s="745"/>
      <c r="NXU28" s="1095"/>
      <c r="NXV28" s="18"/>
      <c r="NXW28" s="745"/>
      <c r="NXX28" s="745"/>
      <c r="NXY28" s="1095"/>
      <c r="NXZ28" s="18"/>
      <c r="NYA28" s="745"/>
      <c r="NYB28" s="745"/>
      <c r="NYC28" s="1095"/>
      <c r="NYD28" s="18"/>
      <c r="NYE28" s="745"/>
      <c r="NYF28" s="745"/>
      <c r="NYG28" s="1095"/>
      <c r="NYH28" s="18"/>
      <c r="NYI28" s="745"/>
      <c r="NYJ28" s="745"/>
      <c r="NYK28" s="1095"/>
      <c r="NYL28" s="18"/>
      <c r="NYM28" s="745"/>
      <c r="NYN28" s="745"/>
      <c r="NYO28" s="1095"/>
      <c r="NYP28" s="18"/>
      <c r="NYQ28" s="745"/>
      <c r="NYR28" s="745"/>
      <c r="NYS28" s="1095"/>
      <c r="NYT28" s="18"/>
      <c r="NYU28" s="745"/>
      <c r="NYV28" s="745"/>
      <c r="NYW28" s="1095"/>
      <c r="NYX28" s="18"/>
      <c r="NYY28" s="745"/>
      <c r="NYZ28" s="745"/>
      <c r="NZA28" s="1095"/>
      <c r="NZB28" s="18"/>
      <c r="NZC28" s="745"/>
      <c r="NZD28" s="745"/>
      <c r="NZE28" s="1095"/>
      <c r="NZF28" s="18"/>
      <c r="NZG28" s="745"/>
      <c r="NZH28" s="745"/>
      <c r="NZI28" s="1095"/>
      <c r="NZJ28" s="18"/>
      <c r="NZK28" s="745"/>
      <c r="NZL28" s="745"/>
      <c r="NZM28" s="1095"/>
      <c r="NZN28" s="18"/>
      <c r="NZO28" s="745"/>
      <c r="NZP28" s="745"/>
      <c r="NZQ28" s="1095"/>
      <c r="NZR28" s="18"/>
      <c r="NZS28" s="745"/>
      <c r="NZT28" s="745"/>
      <c r="NZU28" s="1095"/>
      <c r="NZV28" s="18"/>
      <c r="NZW28" s="745"/>
      <c r="NZX28" s="745"/>
      <c r="NZY28" s="1095"/>
      <c r="NZZ28" s="18"/>
      <c r="OAA28" s="745"/>
      <c r="OAB28" s="745"/>
      <c r="OAC28" s="1095"/>
      <c r="OAD28" s="18"/>
      <c r="OAE28" s="745"/>
      <c r="OAF28" s="745"/>
      <c r="OAG28" s="1095"/>
      <c r="OAH28" s="18"/>
      <c r="OAI28" s="745"/>
      <c r="OAJ28" s="745"/>
      <c r="OAK28" s="1095"/>
      <c r="OAL28" s="18"/>
      <c r="OAM28" s="745"/>
      <c r="OAN28" s="745"/>
      <c r="OAO28" s="1095"/>
      <c r="OAP28" s="18"/>
      <c r="OAQ28" s="745"/>
      <c r="OAR28" s="745"/>
      <c r="OAS28" s="1095"/>
      <c r="OAT28" s="18"/>
      <c r="OAU28" s="745"/>
      <c r="OAV28" s="745"/>
      <c r="OAW28" s="1095"/>
      <c r="OAX28" s="18"/>
      <c r="OAY28" s="745"/>
      <c r="OAZ28" s="745"/>
      <c r="OBA28" s="1095"/>
      <c r="OBB28" s="18"/>
      <c r="OBC28" s="745"/>
      <c r="OBD28" s="745"/>
      <c r="OBE28" s="1095"/>
      <c r="OBF28" s="18"/>
      <c r="OBG28" s="745"/>
      <c r="OBH28" s="745"/>
      <c r="OBI28" s="1095"/>
      <c r="OBJ28" s="18"/>
      <c r="OBK28" s="745"/>
      <c r="OBL28" s="745"/>
      <c r="OBM28" s="1095"/>
      <c r="OBN28" s="18"/>
      <c r="OBO28" s="745"/>
      <c r="OBP28" s="745"/>
      <c r="OBQ28" s="1095"/>
      <c r="OBR28" s="18"/>
      <c r="OBS28" s="745"/>
      <c r="OBT28" s="745"/>
      <c r="OBU28" s="1095"/>
      <c r="OBV28" s="18"/>
      <c r="OBW28" s="745"/>
      <c r="OBX28" s="745"/>
      <c r="OBY28" s="1095"/>
      <c r="OBZ28" s="18"/>
      <c r="OCA28" s="745"/>
      <c r="OCB28" s="745"/>
      <c r="OCC28" s="1095"/>
      <c r="OCD28" s="18"/>
      <c r="OCE28" s="745"/>
      <c r="OCF28" s="745"/>
      <c r="OCG28" s="1095"/>
      <c r="OCH28" s="18"/>
      <c r="OCI28" s="745"/>
      <c r="OCJ28" s="745"/>
      <c r="OCK28" s="1095"/>
      <c r="OCL28" s="18"/>
      <c r="OCM28" s="745"/>
      <c r="OCN28" s="745"/>
      <c r="OCO28" s="1095"/>
      <c r="OCP28" s="18"/>
      <c r="OCQ28" s="745"/>
      <c r="OCR28" s="745"/>
      <c r="OCS28" s="1095"/>
      <c r="OCT28" s="18"/>
      <c r="OCU28" s="745"/>
      <c r="OCV28" s="745"/>
      <c r="OCW28" s="1095"/>
      <c r="OCX28" s="18"/>
      <c r="OCY28" s="745"/>
      <c r="OCZ28" s="745"/>
      <c r="ODA28" s="1095"/>
      <c r="ODB28" s="18"/>
      <c r="ODC28" s="745"/>
      <c r="ODD28" s="745"/>
      <c r="ODE28" s="1095"/>
      <c r="ODF28" s="18"/>
      <c r="ODG28" s="745"/>
      <c r="ODH28" s="745"/>
      <c r="ODI28" s="1095"/>
      <c r="ODJ28" s="18"/>
      <c r="ODK28" s="745"/>
      <c r="ODL28" s="745"/>
      <c r="ODM28" s="1095"/>
      <c r="ODN28" s="18"/>
      <c r="ODO28" s="745"/>
      <c r="ODP28" s="745"/>
      <c r="ODQ28" s="1095"/>
      <c r="ODR28" s="18"/>
      <c r="ODS28" s="745"/>
      <c r="ODT28" s="745"/>
      <c r="ODU28" s="1095"/>
      <c r="ODV28" s="18"/>
      <c r="ODW28" s="745"/>
      <c r="ODX28" s="745"/>
      <c r="ODY28" s="1095"/>
      <c r="ODZ28" s="18"/>
      <c r="OEA28" s="745"/>
      <c r="OEB28" s="745"/>
      <c r="OEC28" s="1095"/>
      <c r="OED28" s="18"/>
      <c r="OEE28" s="745"/>
      <c r="OEF28" s="745"/>
      <c r="OEG28" s="1095"/>
      <c r="OEH28" s="18"/>
      <c r="OEI28" s="745"/>
      <c r="OEJ28" s="745"/>
      <c r="OEK28" s="1095"/>
      <c r="OEL28" s="18"/>
      <c r="OEM28" s="745"/>
      <c r="OEN28" s="745"/>
      <c r="OEO28" s="1095"/>
      <c r="OEP28" s="18"/>
      <c r="OEQ28" s="745"/>
      <c r="OER28" s="745"/>
      <c r="OES28" s="1095"/>
      <c r="OET28" s="18"/>
      <c r="OEU28" s="745"/>
      <c r="OEV28" s="745"/>
      <c r="OEW28" s="1095"/>
      <c r="OEX28" s="18"/>
      <c r="OEY28" s="745"/>
      <c r="OEZ28" s="745"/>
      <c r="OFA28" s="1095"/>
      <c r="OFB28" s="18"/>
      <c r="OFC28" s="745"/>
      <c r="OFD28" s="745"/>
      <c r="OFE28" s="1095"/>
      <c r="OFF28" s="18"/>
      <c r="OFG28" s="745"/>
      <c r="OFH28" s="745"/>
      <c r="OFI28" s="1095"/>
      <c r="OFJ28" s="18"/>
      <c r="OFK28" s="745"/>
      <c r="OFL28" s="745"/>
      <c r="OFM28" s="1095"/>
      <c r="OFN28" s="18"/>
      <c r="OFO28" s="745"/>
      <c r="OFP28" s="745"/>
      <c r="OFQ28" s="1095"/>
      <c r="OFR28" s="18"/>
      <c r="OFS28" s="745"/>
      <c r="OFT28" s="745"/>
      <c r="OFU28" s="1095"/>
      <c r="OFV28" s="18"/>
      <c r="OFW28" s="745"/>
      <c r="OFX28" s="745"/>
      <c r="OFY28" s="1095"/>
      <c r="OFZ28" s="18"/>
      <c r="OGA28" s="745"/>
      <c r="OGB28" s="745"/>
      <c r="OGC28" s="1095"/>
      <c r="OGD28" s="18"/>
      <c r="OGE28" s="745"/>
      <c r="OGF28" s="745"/>
      <c r="OGG28" s="1095"/>
      <c r="OGH28" s="18"/>
      <c r="OGI28" s="745"/>
      <c r="OGJ28" s="745"/>
      <c r="OGK28" s="1095"/>
      <c r="OGL28" s="18"/>
      <c r="OGM28" s="745"/>
      <c r="OGN28" s="745"/>
      <c r="OGO28" s="1095"/>
      <c r="OGP28" s="18"/>
      <c r="OGQ28" s="745"/>
      <c r="OGR28" s="745"/>
      <c r="OGS28" s="1095"/>
      <c r="OGT28" s="18"/>
      <c r="OGU28" s="745"/>
      <c r="OGV28" s="745"/>
      <c r="OGW28" s="1095"/>
      <c r="OGX28" s="18"/>
      <c r="OGY28" s="745"/>
      <c r="OGZ28" s="745"/>
      <c r="OHA28" s="1095"/>
      <c r="OHB28" s="18"/>
      <c r="OHC28" s="745"/>
      <c r="OHD28" s="745"/>
      <c r="OHE28" s="1095"/>
      <c r="OHF28" s="18"/>
      <c r="OHG28" s="745"/>
      <c r="OHH28" s="745"/>
      <c r="OHI28" s="1095"/>
      <c r="OHJ28" s="18"/>
      <c r="OHK28" s="745"/>
      <c r="OHL28" s="745"/>
      <c r="OHM28" s="1095"/>
      <c r="OHN28" s="18"/>
      <c r="OHO28" s="745"/>
      <c r="OHP28" s="745"/>
      <c r="OHQ28" s="1095"/>
      <c r="OHR28" s="18"/>
      <c r="OHS28" s="745"/>
      <c r="OHT28" s="745"/>
      <c r="OHU28" s="1095"/>
      <c r="OHV28" s="18"/>
      <c r="OHW28" s="745"/>
      <c r="OHX28" s="745"/>
      <c r="OHY28" s="1095"/>
      <c r="OHZ28" s="18"/>
      <c r="OIA28" s="745"/>
      <c r="OIB28" s="745"/>
      <c r="OIC28" s="1095"/>
      <c r="OID28" s="18"/>
      <c r="OIE28" s="745"/>
      <c r="OIF28" s="745"/>
      <c r="OIG28" s="1095"/>
      <c r="OIH28" s="18"/>
      <c r="OII28" s="745"/>
      <c r="OIJ28" s="745"/>
      <c r="OIK28" s="1095"/>
      <c r="OIL28" s="18"/>
      <c r="OIM28" s="745"/>
      <c r="OIN28" s="745"/>
      <c r="OIO28" s="1095"/>
      <c r="OIP28" s="18"/>
      <c r="OIQ28" s="745"/>
      <c r="OIR28" s="745"/>
      <c r="OIS28" s="1095"/>
      <c r="OIT28" s="18"/>
      <c r="OIU28" s="745"/>
      <c r="OIV28" s="745"/>
      <c r="OIW28" s="1095"/>
      <c r="OIX28" s="18"/>
      <c r="OIY28" s="745"/>
      <c r="OIZ28" s="745"/>
      <c r="OJA28" s="1095"/>
      <c r="OJB28" s="18"/>
      <c r="OJC28" s="745"/>
      <c r="OJD28" s="745"/>
      <c r="OJE28" s="1095"/>
      <c r="OJF28" s="18"/>
      <c r="OJG28" s="745"/>
      <c r="OJH28" s="745"/>
      <c r="OJI28" s="1095"/>
      <c r="OJJ28" s="18"/>
      <c r="OJK28" s="745"/>
      <c r="OJL28" s="745"/>
      <c r="OJM28" s="1095"/>
      <c r="OJN28" s="18"/>
      <c r="OJO28" s="745"/>
      <c r="OJP28" s="745"/>
      <c r="OJQ28" s="1095"/>
      <c r="OJR28" s="18"/>
      <c r="OJS28" s="745"/>
      <c r="OJT28" s="745"/>
      <c r="OJU28" s="1095"/>
      <c r="OJV28" s="18"/>
      <c r="OJW28" s="745"/>
      <c r="OJX28" s="745"/>
      <c r="OJY28" s="1095"/>
      <c r="OJZ28" s="18"/>
      <c r="OKA28" s="745"/>
      <c r="OKB28" s="745"/>
      <c r="OKC28" s="1095"/>
      <c r="OKD28" s="18"/>
      <c r="OKE28" s="745"/>
      <c r="OKF28" s="745"/>
      <c r="OKG28" s="1095"/>
      <c r="OKH28" s="18"/>
      <c r="OKI28" s="745"/>
      <c r="OKJ28" s="745"/>
      <c r="OKK28" s="1095"/>
      <c r="OKL28" s="18"/>
      <c r="OKM28" s="745"/>
      <c r="OKN28" s="745"/>
      <c r="OKO28" s="1095"/>
      <c r="OKP28" s="18"/>
      <c r="OKQ28" s="745"/>
      <c r="OKR28" s="745"/>
      <c r="OKS28" s="1095"/>
      <c r="OKT28" s="18"/>
      <c r="OKU28" s="745"/>
      <c r="OKV28" s="745"/>
      <c r="OKW28" s="1095"/>
      <c r="OKX28" s="18"/>
      <c r="OKY28" s="745"/>
      <c r="OKZ28" s="745"/>
      <c r="OLA28" s="1095"/>
      <c r="OLB28" s="18"/>
      <c r="OLC28" s="745"/>
      <c r="OLD28" s="745"/>
      <c r="OLE28" s="1095"/>
      <c r="OLF28" s="18"/>
      <c r="OLG28" s="745"/>
      <c r="OLH28" s="745"/>
      <c r="OLI28" s="1095"/>
      <c r="OLJ28" s="18"/>
      <c r="OLK28" s="745"/>
      <c r="OLL28" s="745"/>
      <c r="OLM28" s="1095"/>
      <c r="OLN28" s="18"/>
      <c r="OLO28" s="745"/>
      <c r="OLP28" s="745"/>
      <c r="OLQ28" s="1095"/>
      <c r="OLR28" s="18"/>
      <c r="OLS28" s="745"/>
      <c r="OLT28" s="745"/>
      <c r="OLU28" s="1095"/>
      <c r="OLV28" s="18"/>
      <c r="OLW28" s="745"/>
      <c r="OLX28" s="745"/>
      <c r="OLY28" s="1095"/>
      <c r="OLZ28" s="18"/>
      <c r="OMA28" s="745"/>
      <c r="OMB28" s="745"/>
      <c r="OMC28" s="1095"/>
      <c r="OMD28" s="18"/>
      <c r="OME28" s="745"/>
      <c r="OMF28" s="745"/>
      <c r="OMG28" s="1095"/>
      <c r="OMH28" s="18"/>
      <c r="OMI28" s="745"/>
      <c r="OMJ28" s="745"/>
      <c r="OMK28" s="1095"/>
      <c r="OML28" s="18"/>
      <c r="OMM28" s="745"/>
      <c r="OMN28" s="745"/>
      <c r="OMO28" s="1095"/>
      <c r="OMP28" s="18"/>
      <c r="OMQ28" s="745"/>
      <c r="OMR28" s="745"/>
      <c r="OMS28" s="1095"/>
      <c r="OMT28" s="18"/>
      <c r="OMU28" s="745"/>
      <c r="OMV28" s="745"/>
      <c r="OMW28" s="1095"/>
      <c r="OMX28" s="18"/>
      <c r="OMY28" s="745"/>
      <c r="OMZ28" s="745"/>
      <c r="ONA28" s="1095"/>
      <c r="ONB28" s="18"/>
      <c r="ONC28" s="745"/>
      <c r="OND28" s="745"/>
      <c r="ONE28" s="1095"/>
      <c r="ONF28" s="18"/>
      <c r="ONG28" s="745"/>
      <c r="ONH28" s="745"/>
      <c r="ONI28" s="1095"/>
      <c r="ONJ28" s="18"/>
      <c r="ONK28" s="745"/>
      <c r="ONL28" s="745"/>
      <c r="ONM28" s="1095"/>
      <c r="ONN28" s="18"/>
      <c r="ONO28" s="745"/>
      <c r="ONP28" s="745"/>
      <c r="ONQ28" s="1095"/>
      <c r="ONR28" s="18"/>
      <c r="ONS28" s="745"/>
      <c r="ONT28" s="745"/>
      <c r="ONU28" s="1095"/>
      <c r="ONV28" s="18"/>
      <c r="ONW28" s="745"/>
      <c r="ONX28" s="745"/>
      <c r="ONY28" s="1095"/>
      <c r="ONZ28" s="18"/>
      <c r="OOA28" s="745"/>
      <c r="OOB28" s="745"/>
      <c r="OOC28" s="1095"/>
      <c r="OOD28" s="18"/>
      <c r="OOE28" s="745"/>
      <c r="OOF28" s="745"/>
      <c r="OOG28" s="1095"/>
      <c r="OOH28" s="18"/>
      <c r="OOI28" s="745"/>
      <c r="OOJ28" s="745"/>
      <c r="OOK28" s="1095"/>
      <c r="OOL28" s="18"/>
      <c r="OOM28" s="745"/>
      <c r="OON28" s="745"/>
      <c r="OOO28" s="1095"/>
      <c r="OOP28" s="18"/>
      <c r="OOQ28" s="745"/>
      <c r="OOR28" s="745"/>
      <c r="OOS28" s="1095"/>
      <c r="OOT28" s="18"/>
      <c r="OOU28" s="745"/>
      <c r="OOV28" s="745"/>
      <c r="OOW28" s="1095"/>
      <c r="OOX28" s="18"/>
      <c r="OOY28" s="745"/>
      <c r="OOZ28" s="745"/>
      <c r="OPA28" s="1095"/>
      <c r="OPB28" s="18"/>
      <c r="OPC28" s="745"/>
      <c r="OPD28" s="745"/>
      <c r="OPE28" s="1095"/>
      <c r="OPF28" s="18"/>
      <c r="OPG28" s="745"/>
      <c r="OPH28" s="745"/>
      <c r="OPI28" s="1095"/>
      <c r="OPJ28" s="18"/>
      <c r="OPK28" s="745"/>
      <c r="OPL28" s="745"/>
      <c r="OPM28" s="1095"/>
      <c r="OPN28" s="18"/>
      <c r="OPO28" s="745"/>
      <c r="OPP28" s="745"/>
      <c r="OPQ28" s="1095"/>
      <c r="OPR28" s="18"/>
      <c r="OPS28" s="745"/>
      <c r="OPT28" s="745"/>
      <c r="OPU28" s="1095"/>
      <c r="OPV28" s="18"/>
      <c r="OPW28" s="745"/>
      <c r="OPX28" s="745"/>
      <c r="OPY28" s="1095"/>
      <c r="OPZ28" s="18"/>
      <c r="OQA28" s="745"/>
      <c r="OQB28" s="745"/>
      <c r="OQC28" s="1095"/>
      <c r="OQD28" s="18"/>
      <c r="OQE28" s="745"/>
      <c r="OQF28" s="745"/>
      <c r="OQG28" s="1095"/>
      <c r="OQH28" s="18"/>
      <c r="OQI28" s="745"/>
      <c r="OQJ28" s="745"/>
      <c r="OQK28" s="1095"/>
      <c r="OQL28" s="18"/>
      <c r="OQM28" s="745"/>
      <c r="OQN28" s="745"/>
      <c r="OQO28" s="1095"/>
      <c r="OQP28" s="18"/>
      <c r="OQQ28" s="745"/>
      <c r="OQR28" s="745"/>
      <c r="OQS28" s="1095"/>
      <c r="OQT28" s="18"/>
      <c r="OQU28" s="745"/>
      <c r="OQV28" s="745"/>
      <c r="OQW28" s="1095"/>
      <c r="OQX28" s="18"/>
      <c r="OQY28" s="745"/>
      <c r="OQZ28" s="745"/>
      <c r="ORA28" s="1095"/>
      <c r="ORB28" s="18"/>
      <c r="ORC28" s="745"/>
      <c r="ORD28" s="745"/>
      <c r="ORE28" s="1095"/>
      <c r="ORF28" s="18"/>
      <c r="ORG28" s="745"/>
      <c r="ORH28" s="745"/>
      <c r="ORI28" s="1095"/>
      <c r="ORJ28" s="18"/>
      <c r="ORK28" s="745"/>
      <c r="ORL28" s="745"/>
      <c r="ORM28" s="1095"/>
      <c r="ORN28" s="18"/>
      <c r="ORO28" s="745"/>
      <c r="ORP28" s="745"/>
      <c r="ORQ28" s="1095"/>
      <c r="ORR28" s="18"/>
      <c r="ORS28" s="745"/>
      <c r="ORT28" s="745"/>
      <c r="ORU28" s="1095"/>
      <c r="ORV28" s="18"/>
      <c r="ORW28" s="745"/>
      <c r="ORX28" s="745"/>
      <c r="ORY28" s="1095"/>
      <c r="ORZ28" s="18"/>
      <c r="OSA28" s="745"/>
      <c r="OSB28" s="745"/>
      <c r="OSC28" s="1095"/>
      <c r="OSD28" s="18"/>
      <c r="OSE28" s="745"/>
      <c r="OSF28" s="745"/>
      <c r="OSG28" s="1095"/>
      <c r="OSH28" s="18"/>
      <c r="OSI28" s="745"/>
      <c r="OSJ28" s="745"/>
      <c r="OSK28" s="1095"/>
      <c r="OSL28" s="18"/>
      <c r="OSM28" s="745"/>
      <c r="OSN28" s="745"/>
      <c r="OSO28" s="1095"/>
      <c r="OSP28" s="18"/>
      <c r="OSQ28" s="745"/>
      <c r="OSR28" s="745"/>
      <c r="OSS28" s="1095"/>
      <c r="OST28" s="18"/>
      <c r="OSU28" s="745"/>
      <c r="OSV28" s="745"/>
      <c r="OSW28" s="1095"/>
      <c r="OSX28" s="18"/>
      <c r="OSY28" s="745"/>
      <c r="OSZ28" s="745"/>
      <c r="OTA28" s="1095"/>
      <c r="OTB28" s="18"/>
      <c r="OTC28" s="745"/>
      <c r="OTD28" s="745"/>
      <c r="OTE28" s="1095"/>
      <c r="OTF28" s="18"/>
      <c r="OTG28" s="745"/>
      <c r="OTH28" s="745"/>
      <c r="OTI28" s="1095"/>
      <c r="OTJ28" s="18"/>
      <c r="OTK28" s="745"/>
      <c r="OTL28" s="745"/>
      <c r="OTM28" s="1095"/>
      <c r="OTN28" s="18"/>
      <c r="OTO28" s="745"/>
      <c r="OTP28" s="745"/>
      <c r="OTQ28" s="1095"/>
      <c r="OTR28" s="18"/>
      <c r="OTS28" s="745"/>
      <c r="OTT28" s="745"/>
      <c r="OTU28" s="1095"/>
      <c r="OTV28" s="18"/>
      <c r="OTW28" s="745"/>
      <c r="OTX28" s="745"/>
      <c r="OTY28" s="1095"/>
      <c r="OTZ28" s="18"/>
      <c r="OUA28" s="745"/>
      <c r="OUB28" s="745"/>
      <c r="OUC28" s="1095"/>
      <c r="OUD28" s="18"/>
      <c r="OUE28" s="745"/>
      <c r="OUF28" s="745"/>
      <c r="OUG28" s="1095"/>
      <c r="OUH28" s="18"/>
      <c r="OUI28" s="745"/>
      <c r="OUJ28" s="745"/>
      <c r="OUK28" s="1095"/>
      <c r="OUL28" s="18"/>
      <c r="OUM28" s="745"/>
      <c r="OUN28" s="745"/>
      <c r="OUO28" s="1095"/>
      <c r="OUP28" s="18"/>
      <c r="OUQ28" s="745"/>
      <c r="OUR28" s="745"/>
      <c r="OUS28" s="1095"/>
      <c r="OUT28" s="18"/>
      <c r="OUU28" s="745"/>
      <c r="OUV28" s="745"/>
      <c r="OUW28" s="1095"/>
      <c r="OUX28" s="18"/>
      <c r="OUY28" s="745"/>
      <c r="OUZ28" s="745"/>
      <c r="OVA28" s="1095"/>
      <c r="OVB28" s="18"/>
      <c r="OVC28" s="745"/>
      <c r="OVD28" s="745"/>
      <c r="OVE28" s="1095"/>
      <c r="OVF28" s="18"/>
      <c r="OVG28" s="745"/>
      <c r="OVH28" s="745"/>
      <c r="OVI28" s="1095"/>
      <c r="OVJ28" s="18"/>
      <c r="OVK28" s="745"/>
      <c r="OVL28" s="745"/>
      <c r="OVM28" s="1095"/>
      <c r="OVN28" s="18"/>
      <c r="OVO28" s="745"/>
      <c r="OVP28" s="745"/>
      <c r="OVQ28" s="1095"/>
      <c r="OVR28" s="18"/>
      <c r="OVS28" s="745"/>
      <c r="OVT28" s="745"/>
      <c r="OVU28" s="1095"/>
      <c r="OVV28" s="18"/>
      <c r="OVW28" s="745"/>
      <c r="OVX28" s="745"/>
      <c r="OVY28" s="1095"/>
      <c r="OVZ28" s="18"/>
      <c r="OWA28" s="745"/>
      <c r="OWB28" s="745"/>
      <c r="OWC28" s="1095"/>
      <c r="OWD28" s="18"/>
      <c r="OWE28" s="745"/>
      <c r="OWF28" s="745"/>
      <c r="OWG28" s="1095"/>
      <c r="OWH28" s="18"/>
      <c r="OWI28" s="745"/>
      <c r="OWJ28" s="745"/>
      <c r="OWK28" s="1095"/>
      <c r="OWL28" s="18"/>
      <c r="OWM28" s="745"/>
      <c r="OWN28" s="745"/>
      <c r="OWO28" s="1095"/>
      <c r="OWP28" s="18"/>
      <c r="OWQ28" s="745"/>
      <c r="OWR28" s="745"/>
      <c r="OWS28" s="1095"/>
      <c r="OWT28" s="18"/>
      <c r="OWU28" s="745"/>
      <c r="OWV28" s="745"/>
      <c r="OWW28" s="1095"/>
      <c r="OWX28" s="18"/>
      <c r="OWY28" s="745"/>
      <c r="OWZ28" s="745"/>
      <c r="OXA28" s="1095"/>
      <c r="OXB28" s="18"/>
      <c r="OXC28" s="745"/>
      <c r="OXD28" s="745"/>
      <c r="OXE28" s="1095"/>
      <c r="OXF28" s="18"/>
      <c r="OXG28" s="745"/>
      <c r="OXH28" s="745"/>
      <c r="OXI28" s="1095"/>
      <c r="OXJ28" s="18"/>
      <c r="OXK28" s="745"/>
      <c r="OXL28" s="745"/>
      <c r="OXM28" s="1095"/>
      <c r="OXN28" s="18"/>
      <c r="OXO28" s="745"/>
      <c r="OXP28" s="745"/>
      <c r="OXQ28" s="1095"/>
      <c r="OXR28" s="18"/>
      <c r="OXS28" s="745"/>
      <c r="OXT28" s="745"/>
      <c r="OXU28" s="1095"/>
      <c r="OXV28" s="18"/>
      <c r="OXW28" s="745"/>
      <c r="OXX28" s="745"/>
      <c r="OXY28" s="1095"/>
      <c r="OXZ28" s="18"/>
      <c r="OYA28" s="745"/>
      <c r="OYB28" s="745"/>
      <c r="OYC28" s="1095"/>
      <c r="OYD28" s="18"/>
      <c r="OYE28" s="745"/>
      <c r="OYF28" s="745"/>
      <c r="OYG28" s="1095"/>
      <c r="OYH28" s="18"/>
      <c r="OYI28" s="745"/>
      <c r="OYJ28" s="745"/>
      <c r="OYK28" s="1095"/>
      <c r="OYL28" s="18"/>
      <c r="OYM28" s="745"/>
      <c r="OYN28" s="745"/>
      <c r="OYO28" s="1095"/>
      <c r="OYP28" s="18"/>
      <c r="OYQ28" s="745"/>
      <c r="OYR28" s="745"/>
      <c r="OYS28" s="1095"/>
      <c r="OYT28" s="18"/>
      <c r="OYU28" s="745"/>
      <c r="OYV28" s="745"/>
      <c r="OYW28" s="1095"/>
      <c r="OYX28" s="18"/>
      <c r="OYY28" s="745"/>
      <c r="OYZ28" s="745"/>
      <c r="OZA28" s="1095"/>
      <c r="OZB28" s="18"/>
      <c r="OZC28" s="745"/>
      <c r="OZD28" s="745"/>
      <c r="OZE28" s="1095"/>
      <c r="OZF28" s="18"/>
      <c r="OZG28" s="745"/>
      <c r="OZH28" s="745"/>
      <c r="OZI28" s="1095"/>
      <c r="OZJ28" s="18"/>
      <c r="OZK28" s="745"/>
      <c r="OZL28" s="745"/>
      <c r="OZM28" s="1095"/>
      <c r="OZN28" s="18"/>
      <c r="OZO28" s="745"/>
      <c r="OZP28" s="745"/>
      <c r="OZQ28" s="1095"/>
      <c r="OZR28" s="18"/>
      <c r="OZS28" s="745"/>
      <c r="OZT28" s="745"/>
      <c r="OZU28" s="1095"/>
      <c r="OZV28" s="18"/>
      <c r="OZW28" s="745"/>
      <c r="OZX28" s="745"/>
      <c r="OZY28" s="1095"/>
      <c r="OZZ28" s="18"/>
      <c r="PAA28" s="745"/>
      <c r="PAB28" s="745"/>
      <c r="PAC28" s="1095"/>
      <c r="PAD28" s="18"/>
      <c r="PAE28" s="745"/>
      <c r="PAF28" s="745"/>
      <c r="PAG28" s="1095"/>
      <c r="PAH28" s="18"/>
      <c r="PAI28" s="745"/>
      <c r="PAJ28" s="745"/>
      <c r="PAK28" s="1095"/>
      <c r="PAL28" s="18"/>
      <c r="PAM28" s="745"/>
      <c r="PAN28" s="745"/>
      <c r="PAO28" s="1095"/>
      <c r="PAP28" s="18"/>
      <c r="PAQ28" s="745"/>
      <c r="PAR28" s="745"/>
      <c r="PAS28" s="1095"/>
      <c r="PAT28" s="18"/>
      <c r="PAU28" s="745"/>
      <c r="PAV28" s="745"/>
      <c r="PAW28" s="1095"/>
      <c r="PAX28" s="18"/>
      <c r="PAY28" s="745"/>
      <c r="PAZ28" s="745"/>
      <c r="PBA28" s="1095"/>
      <c r="PBB28" s="18"/>
      <c r="PBC28" s="745"/>
      <c r="PBD28" s="745"/>
      <c r="PBE28" s="1095"/>
      <c r="PBF28" s="18"/>
      <c r="PBG28" s="745"/>
      <c r="PBH28" s="745"/>
      <c r="PBI28" s="1095"/>
      <c r="PBJ28" s="18"/>
      <c r="PBK28" s="745"/>
      <c r="PBL28" s="745"/>
      <c r="PBM28" s="1095"/>
      <c r="PBN28" s="18"/>
      <c r="PBO28" s="745"/>
      <c r="PBP28" s="745"/>
      <c r="PBQ28" s="1095"/>
      <c r="PBR28" s="18"/>
      <c r="PBS28" s="745"/>
      <c r="PBT28" s="745"/>
      <c r="PBU28" s="1095"/>
      <c r="PBV28" s="18"/>
      <c r="PBW28" s="745"/>
      <c r="PBX28" s="745"/>
      <c r="PBY28" s="1095"/>
      <c r="PBZ28" s="18"/>
      <c r="PCA28" s="745"/>
      <c r="PCB28" s="745"/>
      <c r="PCC28" s="1095"/>
      <c r="PCD28" s="18"/>
      <c r="PCE28" s="745"/>
      <c r="PCF28" s="745"/>
      <c r="PCG28" s="1095"/>
      <c r="PCH28" s="18"/>
      <c r="PCI28" s="745"/>
      <c r="PCJ28" s="745"/>
      <c r="PCK28" s="1095"/>
      <c r="PCL28" s="18"/>
      <c r="PCM28" s="745"/>
      <c r="PCN28" s="745"/>
      <c r="PCO28" s="1095"/>
      <c r="PCP28" s="18"/>
      <c r="PCQ28" s="745"/>
      <c r="PCR28" s="745"/>
      <c r="PCS28" s="1095"/>
      <c r="PCT28" s="18"/>
      <c r="PCU28" s="745"/>
      <c r="PCV28" s="745"/>
      <c r="PCW28" s="1095"/>
      <c r="PCX28" s="18"/>
      <c r="PCY28" s="745"/>
      <c r="PCZ28" s="745"/>
      <c r="PDA28" s="1095"/>
      <c r="PDB28" s="18"/>
      <c r="PDC28" s="745"/>
      <c r="PDD28" s="745"/>
      <c r="PDE28" s="1095"/>
      <c r="PDF28" s="18"/>
      <c r="PDG28" s="745"/>
      <c r="PDH28" s="745"/>
      <c r="PDI28" s="1095"/>
      <c r="PDJ28" s="18"/>
      <c r="PDK28" s="745"/>
      <c r="PDL28" s="745"/>
      <c r="PDM28" s="1095"/>
      <c r="PDN28" s="18"/>
      <c r="PDO28" s="745"/>
      <c r="PDP28" s="745"/>
      <c r="PDQ28" s="1095"/>
      <c r="PDR28" s="18"/>
      <c r="PDS28" s="745"/>
      <c r="PDT28" s="745"/>
      <c r="PDU28" s="1095"/>
      <c r="PDV28" s="18"/>
      <c r="PDW28" s="745"/>
      <c r="PDX28" s="745"/>
      <c r="PDY28" s="1095"/>
      <c r="PDZ28" s="18"/>
      <c r="PEA28" s="745"/>
      <c r="PEB28" s="745"/>
      <c r="PEC28" s="1095"/>
      <c r="PED28" s="18"/>
      <c r="PEE28" s="745"/>
      <c r="PEF28" s="745"/>
      <c r="PEG28" s="1095"/>
      <c r="PEH28" s="18"/>
      <c r="PEI28" s="745"/>
      <c r="PEJ28" s="745"/>
      <c r="PEK28" s="1095"/>
      <c r="PEL28" s="18"/>
      <c r="PEM28" s="745"/>
      <c r="PEN28" s="745"/>
      <c r="PEO28" s="1095"/>
      <c r="PEP28" s="18"/>
      <c r="PEQ28" s="745"/>
      <c r="PER28" s="745"/>
      <c r="PES28" s="1095"/>
      <c r="PET28" s="18"/>
      <c r="PEU28" s="745"/>
      <c r="PEV28" s="745"/>
      <c r="PEW28" s="1095"/>
      <c r="PEX28" s="18"/>
      <c r="PEY28" s="745"/>
      <c r="PEZ28" s="745"/>
      <c r="PFA28" s="1095"/>
      <c r="PFB28" s="18"/>
      <c r="PFC28" s="745"/>
      <c r="PFD28" s="745"/>
      <c r="PFE28" s="1095"/>
      <c r="PFF28" s="18"/>
      <c r="PFG28" s="745"/>
      <c r="PFH28" s="745"/>
      <c r="PFI28" s="1095"/>
      <c r="PFJ28" s="18"/>
      <c r="PFK28" s="745"/>
      <c r="PFL28" s="745"/>
      <c r="PFM28" s="1095"/>
      <c r="PFN28" s="18"/>
      <c r="PFO28" s="745"/>
      <c r="PFP28" s="745"/>
      <c r="PFQ28" s="1095"/>
      <c r="PFR28" s="18"/>
      <c r="PFS28" s="745"/>
      <c r="PFT28" s="745"/>
      <c r="PFU28" s="1095"/>
      <c r="PFV28" s="18"/>
      <c r="PFW28" s="745"/>
      <c r="PFX28" s="745"/>
      <c r="PFY28" s="1095"/>
      <c r="PFZ28" s="18"/>
      <c r="PGA28" s="745"/>
      <c r="PGB28" s="745"/>
      <c r="PGC28" s="1095"/>
      <c r="PGD28" s="18"/>
      <c r="PGE28" s="745"/>
      <c r="PGF28" s="745"/>
      <c r="PGG28" s="1095"/>
      <c r="PGH28" s="18"/>
      <c r="PGI28" s="745"/>
      <c r="PGJ28" s="745"/>
      <c r="PGK28" s="1095"/>
      <c r="PGL28" s="18"/>
      <c r="PGM28" s="745"/>
      <c r="PGN28" s="745"/>
      <c r="PGO28" s="1095"/>
      <c r="PGP28" s="18"/>
      <c r="PGQ28" s="745"/>
      <c r="PGR28" s="745"/>
      <c r="PGS28" s="1095"/>
      <c r="PGT28" s="18"/>
      <c r="PGU28" s="745"/>
      <c r="PGV28" s="745"/>
      <c r="PGW28" s="1095"/>
      <c r="PGX28" s="18"/>
      <c r="PGY28" s="745"/>
      <c r="PGZ28" s="745"/>
      <c r="PHA28" s="1095"/>
      <c r="PHB28" s="18"/>
      <c r="PHC28" s="745"/>
      <c r="PHD28" s="745"/>
      <c r="PHE28" s="1095"/>
      <c r="PHF28" s="18"/>
      <c r="PHG28" s="745"/>
      <c r="PHH28" s="745"/>
      <c r="PHI28" s="1095"/>
      <c r="PHJ28" s="18"/>
      <c r="PHK28" s="745"/>
      <c r="PHL28" s="745"/>
      <c r="PHM28" s="1095"/>
      <c r="PHN28" s="18"/>
      <c r="PHO28" s="745"/>
      <c r="PHP28" s="745"/>
      <c r="PHQ28" s="1095"/>
      <c r="PHR28" s="18"/>
      <c r="PHS28" s="745"/>
      <c r="PHT28" s="745"/>
      <c r="PHU28" s="1095"/>
      <c r="PHV28" s="18"/>
      <c r="PHW28" s="745"/>
      <c r="PHX28" s="745"/>
      <c r="PHY28" s="1095"/>
      <c r="PHZ28" s="18"/>
      <c r="PIA28" s="745"/>
      <c r="PIB28" s="745"/>
      <c r="PIC28" s="1095"/>
      <c r="PID28" s="18"/>
      <c r="PIE28" s="745"/>
      <c r="PIF28" s="745"/>
      <c r="PIG28" s="1095"/>
      <c r="PIH28" s="18"/>
      <c r="PII28" s="745"/>
      <c r="PIJ28" s="745"/>
      <c r="PIK28" s="1095"/>
      <c r="PIL28" s="18"/>
      <c r="PIM28" s="745"/>
      <c r="PIN28" s="745"/>
      <c r="PIO28" s="1095"/>
      <c r="PIP28" s="18"/>
      <c r="PIQ28" s="745"/>
      <c r="PIR28" s="745"/>
      <c r="PIS28" s="1095"/>
      <c r="PIT28" s="18"/>
      <c r="PIU28" s="745"/>
      <c r="PIV28" s="745"/>
      <c r="PIW28" s="1095"/>
      <c r="PIX28" s="18"/>
      <c r="PIY28" s="745"/>
      <c r="PIZ28" s="745"/>
      <c r="PJA28" s="1095"/>
      <c r="PJB28" s="18"/>
      <c r="PJC28" s="745"/>
      <c r="PJD28" s="745"/>
      <c r="PJE28" s="1095"/>
      <c r="PJF28" s="18"/>
      <c r="PJG28" s="745"/>
      <c r="PJH28" s="745"/>
      <c r="PJI28" s="1095"/>
      <c r="PJJ28" s="18"/>
      <c r="PJK28" s="745"/>
      <c r="PJL28" s="745"/>
      <c r="PJM28" s="1095"/>
      <c r="PJN28" s="18"/>
      <c r="PJO28" s="745"/>
      <c r="PJP28" s="745"/>
      <c r="PJQ28" s="1095"/>
      <c r="PJR28" s="18"/>
      <c r="PJS28" s="745"/>
      <c r="PJT28" s="745"/>
      <c r="PJU28" s="1095"/>
      <c r="PJV28" s="18"/>
      <c r="PJW28" s="745"/>
      <c r="PJX28" s="745"/>
      <c r="PJY28" s="1095"/>
      <c r="PJZ28" s="18"/>
      <c r="PKA28" s="745"/>
      <c r="PKB28" s="745"/>
      <c r="PKC28" s="1095"/>
      <c r="PKD28" s="18"/>
      <c r="PKE28" s="745"/>
      <c r="PKF28" s="745"/>
      <c r="PKG28" s="1095"/>
      <c r="PKH28" s="18"/>
      <c r="PKI28" s="745"/>
      <c r="PKJ28" s="745"/>
      <c r="PKK28" s="1095"/>
      <c r="PKL28" s="18"/>
      <c r="PKM28" s="745"/>
      <c r="PKN28" s="745"/>
      <c r="PKO28" s="1095"/>
      <c r="PKP28" s="18"/>
      <c r="PKQ28" s="745"/>
      <c r="PKR28" s="745"/>
      <c r="PKS28" s="1095"/>
      <c r="PKT28" s="18"/>
      <c r="PKU28" s="745"/>
      <c r="PKV28" s="745"/>
      <c r="PKW28" s="1095"/>
      <c r="PKX28" s="18"/>
      <c r="PKY28" s="745"/>
      <c r="PKZ28" s="745"/>
      <c r="PLA28" s="1095"/>
      <c r="PLB28" s="18"/>
      <c r="PLC28" s="745"/>
      <c r="PLD28" s="745"/>
      <c r="PLE28" s="1095"/>
      <c r="PLF28" s="18"/>
      <c r="PLG28" s="745"/>
      <c r="PLH28" s="745"/>
      <c r="PLI28" s="1095"/>
      <c r="PLJ28" s="18"/>
      <c r="PLK28" s="745"/>
      <c r="PLL28" s="745"/>
      <c r="PLM28" s="1095"/>
      <c r="PLN28" s="18"/>
      <c r="PLO28" s="745"/>
      <c r="PLP28" s="745"/>
      <c r="PLQ28" s="1095"/>
      <c r="PLR28" s="18"/>
      <c r="PLS28" s="745"/>
      <c r="PLT28" s="745"/>
      <c r="PLU28" s="1095"/>
      <c r="PLV28" s="18"/>
      <c r="PLW28" s="745"/>
      <c r="PLX28" s="745"/>
      <c r="PLY28" s="1095"/>
      <c r="PLZ28" s="18"/>
      <c r="PMA28" s="745"/>
      <c r="PMB28" s="745"/>
      <c r="PMC28" s="1095"/>
      <c r="PMD28" s="18"/>
      <c r="PME28" s="745"/>
      <c r="PMF28" s="745"/>
      <c r="PMG28" s="1095"/>
      <c r="PMH28" s="18"/>
      <c r="PMI28" s="745"/>
      <c r="PMJ28" s="745"/>
      <c r="PMK28" s="1095"/>
      <c r="PML28" s="18"/>
      <c r="PMM28" s="745"/>
      <c r="PMN28" s="745"/>
      <c r="PMO28" s="1095"/>
      <c r="PMP28" s="18"/>
      <c r="PMQ28" s="745"/>
      <c r="PMR28" s="745"/>
      <c r="PMS28" s="1095"/>
      <c r="PMT28" s="18"/>
      <c r="PMU28" s="745"/>
      <c r="PMV28" s="745"/>
      <c r="PMW28" s="1095"/>
      <c r="PMX28" s="18"/>
      <c r="PMY28" s="745"/>
      <c r="PMZ28" s="745"/>
      <c r="PNA28" s="1095"/>
      <c r="PNB28" s="18"/>
      <c r="PNC28" s="745"/>
      <c r="PND28" s="745"/>
      <c r="PNE28" s="1095"/>
      <c r="PNF28" s="18"/>
      <c r="PNG28" s="745"/>
      <c r="PNH28" s="745"/>
      <c r="PNI28" s="1095"/>
      <c r="PNJ28" s="18"/>
      <c r="PNK28" s="745"/>
      <c r="PNL28" s="745"/>
      <c r="PNM28" s="1095"/>
      <c r="PNN28" s="18"/>
      <c r="PNO28" s="745"/>
      <c r="PNP28" s="745"/>
      <c r="PNQ28" s="1095"/>
      <c r="PNR28" s="18"/>
      <c r="PNS28" s="745"/>
      <c r="PNT28" s="745"/>
      <c r="PNU28" s="1095"/>
      <c r="PNV28" s="18"/>
      <c r="PNW28" s="745"/>
      <c r="PNX28" s="745"/>
      <c r="PNY28" s="1095"/>
      <c r="PNZ28" s="18"/>
      <c r="POA28" s="745"/>
      <c r="POB28" s="745"/>
      <c r="POC28" s="1095"/>
      <c r="POD28" s="18"/>
      <c r="POE28" s="745"/>
      <c r="POF28" s="745"/>
      <c r="POG28" s="1095"/>
      <c r="POH28" s="18"/>
      <c r="POI28" s="745"/>
      <c r="POJ28" s="745"/>
      <c r="POK28" s="1095"/>
      <c r="POL28" s="18"/>
      <c r="POM28" s="745"/>
      <c r="PON28" s="745"/>
      <c r="POO28" s="1095"/>
      <c r="POP28" s="18"/>
      <c r="POQ28" s="745"/>
      <c r="POR28" s="745"/>
      <c r="POS28" s="1095"/>
      <c r="POT28" s="18"/>
      <c r="POU28" s="745"/>
      <c r="POV28" s="745"/>
      <c r="POW28" s="1095"/>
      <c r="POX28" s="18"/>
      <c r="POY28" s="745"/>
      <c r="POZ28" s="745"/>
      <c r="PPA28" s="1095"/>
      <c r="PPB28" s="18"/>
      <c r="PPC28" s="745"/>
      <c r="PPD28" s="745"/>
      <c r="PPE28" s="1095"/>
      <c r="PPF28" s="18"/>
      <c r="PPG28" s="745"/>
      <c r="PPH28" s="745"/>
      <c r="PPI28" s="1095"/>
      <c r="PPJ28" s="18"/>
      <c r="PPK28" s="745"/>
      <c r="PPL28" s="745"/>
      <c r="PPM28" s="1095"/>
      <c r="PPN28" s="18"/>
      <c r="PPO28" s="745"/>
      <c r="PPP28" s="745"/>
      <c r="PPQ28" s="1095"/>
      <c r="PPR28" s="18"/>
      <c r="PPS28" s="745"/>
      <c r="PPT28" s="745"/>
      <c r="PPU28" s="1095"/>
      <c r="PPV28" s="18"/>
      <c r="PPW28" s="745"/>
      <c r="PPX28" s="745"/>
      <c r="PPY28" s="1095"/>
      <c r="PPZ28" s="18"/>
      <c r="PQA28" s="745"/>
      <c r="PQB28" s="745"/>
      <c r="PQC28" s="1095"/>
      <c r="PQD28" s="18"/>
      <c r="PQE28" s="745"/>
      <c r="PQF28" s="745"/>
      <c r="PQG28" s="1095"/>
      <c r="PQH28" s="18"/>
      <c r="PQI28" s="745"/>
      <c r="PQJ28" s="745"/>
      <c r="PQK28" s="1095"/>
      <c r="PQL28" s="18"/>
      <c r="PQM28" s="745"/>
      <c r="PQN28" s="745"/>
      <c r="PQO28" s="1095"/>
      <c r="PQP28" s="18"/>
      <c r="PQQ28" s="745"/>
      <c r="PQR28" s="745"/>
      <c r="PQS28" s="1095"/>
      <c r="PQT28" s="18"/>
      <c r="PQU28" s="745"/>
      <c r="PQV28" s="745"/>
      <c r="PQW28" s="1095"/>
      <c r="PQX28" s="18"/>
      <c r="PQY28" s="745"/>
      <c r="PQZ28" s="745"/>
      <c r="PRA28" s="1095"/>
      <c r="PRB28" s="18"/>
      <c r="PRC28" s="745"/>
      <c r="PRD28" s="745"/>
      <c r="PRE28" s="1095"/>
      <c r="PRF28" s="18"/>
      <c r="PRG28" s="745"/>
      <c r="PRH28" s="745"/>
      <c r="PRI28" s="1095"/>
      <c r="PRJ28" s="18"/>
      <c r="PRK28" s="745"/>
      <c r="PRL28" s="745"/>
      <c r="PRM28" s="1095"/>
      <c r="PRN28" s="18"/>
      <c r="PRO28" s="745"/>
      <c r="PRP28" s="745"/>
      <c r="PRQ28" s="1095"/>
      <c r="PRR28" s="18"/>
      <c r="PRS28" s="745"/>
      <c r="PRT28" s="745"/>
      <c r="PRU28" s="1095"/>
      <c r="PRV28" s="18"/>
      <c r="PRW28" s="745"/>
      <c r="PRX28" s="745"/>
      <c r="PRY28" s="1095"/>
      <c r="PRZ28" s="18"/>
      <c r="PSA28" s="745"/>
      <c r="PSB28" s="745"/>
      <c r="PSC28" s="1095"/>
      <c r="PSD28" s="18"/>
      <c r="PSE28" s="745"/>
      <c r="PSF28" s="745"/>
      <c r="PSG28" s="1095"/>
      <c r="PSH28" s="18"/>
      <c r="PSI28" s="745"/>
      <c r="PSJ28" s="745"/>
      <c r="PSK28" s="1095"/>
      <c r="PSL28" s="18"/>
      <c r="PSM28" s="745"/>
      <c r="PSN28" s="745"/>
      <c r="PSO28" s="1095"/>
      <c r="PSP28" s="18"/>
      <c r="PSQ28" s="745"/>
      <c r="PSR28" s="745"/>
      <c r="PSS28" s="1095"/>
      <c r="PST28" s="18"/>
      <c r="PSU28" s="745"/>
      <c r="PSV28" s="745"/>
      <c r="PSW28" s="1095"/>
      <c r="PSX28" s="18"/>
      <c r="PSY28" s="745"/>
      <c r="PSZ28" s="745"/>
      <c r="PTA28" s="1095"/>
      <c r="PTB28" s="18"/>
      <c r="PTC28" s="745"/>
      <c r="PTD28" s="745"/>
      <c r="PTE28" s="1095"/>
      <c r="PTF28" s="18"/>
      <c r="PTG28" s="745"/>
      <c r="PTH28" s="745"/>
      <c r="PTI28" s="1095"/>
      <c r="PTJ28" s="18"/>
      <c r="PTK28" s="745"/>
      <c r="PTL28" s="745"/>
      <c r="PTM28" s="1095"/>
      <c r="PTN28" s="18"/>
      <c r="PTO28" s="745"/>
      <c r="PTP28" s="745"/>
      <c r="PTQ28" s="1095"/>
      <c r="PTR28" s="18"/>
      <c r="PTS28" s="745"/>
      <c r="PTT28" s="745"/>
      <c r="PTU28" s="1095"/>
      <c r="PTV28" s="18"/>
      <c r="PTW28" s="745"/>
      <c r="PTX28" s="745"/>
      <c r="PTY28" s="1095"/>
      <c r="PTZ28" s="18"/>
      <c r="PUA28" s="745"/>
      <c r="PUB28" s="745"/>
      <c r="PUC28" s="1095"/>
      <c r="PUD28" s="18"/>
      <c r="PUE28" s="745"/>
      <c r="PUF28" s="745"/>
      <c r="PUG28" s="1095"/>
      <c r="PUH28" s="18"/>
      <c r="PUI28" s="745"/>
      <c r="PUJ28" s="745"/>
      <c r="PUK28" s="1095"/>
      <c r="PUL28" s="18"/>
      <c r="PUM28" s="745"/>
      <c r="PUN28" s="745"/>
      <c r="PUO28" s="1095"/>
      <c r="PUP28" s="18"/>
      <c r="PUQ28" s="745"/>
      <c r="PUR28" s="745"/>
      <c r="PUS28" s="1095"/>
      <c r="PUT28" s="18"/>
      <c r="PUU28" s="745"/>
      <c r="PUV28" s="745"/>
      <c r="PUW28" s="1095"/>
      <c r="PUX28" s="18"/>
      <c r="PUY28" s="745"/>
      <c r="PUZ28" s="745"/>
      <c r="PVA28" s="1095"/>
      <c r="PVB28" s="18"/>
      <c r="PVC28" s="745"/>
      <c r="PVD28" s="745"/>
      <c r="PVE28" s="1095"/>
      <c r="PVF28" s="18"/>
      <c r="PVG28" s="745"/>
      <c r="PVH28" s="745"/>
      <c r="PVI28" s="1095"/>
      <c r="PVJ28" s="18"/>
      <c r="PVK28" s="745"/>
      <c r="PVL28" s="745"/>
      <c r="PVM28" s="1095"/>
      <c r="PVN28" s="18"/>
      <c r="PVO28" s="745"/>
      <c r="PVP28" s="745"/>
      <c r="PVQ28" s="1095"/>
      <c r="PVR28" s="18"/>
      <c r="PVS28" s="745"/>
      <c r="PVT28" s="745"/>
      <c r="PVU28" s="1095"/>
      <c r="PVV28" s="18"/>
      <c r="PVW28" s="745"/>
      <c r="PVX28" s="745"/>
      <c r="PVY28" s="1095"/>
      <c r="PVZ28" s="18"/>
      <c r="PWA28" s="745"/>
      <c r="PWB28" s="745"/>
      <c r="PWC28" s="1095"/>
      <c r="PWD28" s="18"/>
      <c r="PWE28" s="745"/>
      <c r="PWF28" s="745"/>
      <c r="PWG28" s="1095"/>
      <c r="PWH28" s="18"/>
      <c r="PWI28" s="745"/>
      <c r="PWJ28" s="745"/>
      <c r="PWK28" s="1095"/>
      <c r="PWL28" s="18"/>
      <c r="PWM28" s="745"/>
      <c r="PWN28" s="745"/>
      <c r="PWO28" s="1095"/>
      <c r="PWP28" s="18"/>
      <c r="PWQ28" s="745"/>
      <c r="PWR28" s="745"/>
      <c r="PWS28" s="1095"/>
      <c r="PWT28" s="18"/>
      <c r="PWU28" s="745"/>
      <c r="PWV28" s="745"/>
      <c r="PWW28" s="1095"/>
      <c r="PWX28" s="18"/>
      <c r="PWY28" s="745"/>
      <c r="PWZ28" s="745"/>
      <c r="PXA28" s="1095"/>
      <c r="PXB28" s="18"/>
      <c r="PXC28" s="745"/>
      <c r="PXD28" s="745"/>
      <c r="PXE28" s="1095"/>
      <c r="PXF28" s="18"/>
      <c r="PXG28" s="745"/>
      <c r="PXH28" s="745"/>
      <c r="PXI28" s="1095"/>
      <c r="PXJ28" s="18"/>
      <c r="PXK28" s="745"/>
      <c r="PXL28" s="745"/>
      <c r="PXM28" s="1095"/>
      <c r="PXN28" s="18"/>
      <c r="PXO28" s="745"/>
      <c r="PXP28" s="745"/>
      <c r="PXQ28" s="1095"/>
      <c r="PXR28" s="18"/>
      <c r="PXS28" s="745"/>
      <c r="PXT28" s="745"/>
      <c r="PXU28" s="1095"/>
      <c r="PXV28" s="18"/>
      <c r="PXW28" s="745"/>
      <c r="PXX28" s="745"/>
      <c r="PXY28" s="1095"/>
      <c r="PXZ28" s="18"/>
      <c r="PYA28" s="745"/>
      <c r="PYB28" s="745"/>
      <c r="PYC28" s="1095"/>
      <c r="PYD28" s="18"/>
      <c r="PYE28" s="745"/>
      <c r="PYF28" s="745"/>
      <c r="PYG28" s="1095"/>
      <c r="PYH28" s="18"/>
      <c r="PYI28" s="745"/>
      <c r="PYJ28" s="745"/>
      <c r="PYK28" s="1095"/>
      <c r="PYL28" s="18"/>
      <c r="PYM28" s="745"/>
      <c r="PYN28" s="745"/>
      <c r="PYO28" s="1095"/>
      <c r="PYP28" s="18"/>
      <c r="PYQ28" s="745"/>
      <c r="PYR28" s="745"/>
      <c r="PYS28" s="1095"/>
      <c r="PYT28" s="18"/>
      <c r="PYU28" s="745"/>
      <c r="PYV28" s="745"/>
      <c r="PYW28" s="1095"/>
      <c r="PYX28" s="18"/>
      <c r="PYY28" s="745"/>
      <c r="PYZ28" s="745"/>
      <c r="PZA28" s="1095"/>
      <c r="PZB28" s="18"/>
      <c r="PZC28" s="745"/>
      <c r="PZD28" s="745"/>
      <c r="PZE28" s="1095"/>
      <c r="PZF28" s="18"/>
      <c r="PZG28" s="745"/>
      <c r="PZH28" s="745"/>
      <c r="PZI28" s="1095"/>
      <c r="PZJ28" s="18"/>
      <c r="PZK28" s="745"/>
      <c r="PZL28" s="745"/>
      <c r="PZM28" s="1095"/>
      <c r="PZN28" s="18"/>
      <c r="PZO28" s="745"/>
      <c r="PZP28" s="745"/>
      <c r="PZQ28" s="1095"/>
      <c r="PZR28" s="18"/>
      <c r="PZS28" s="745"/>
      <c r="PZT28" s="745"/>
      <c r="PZU28" s="1095"/>
      <c r="PZV28" s="18"/>
      <c r="PZW28" s="745"/>
      <c r="PZX28" s="745"/>
      <c r="PZY28" s="1095"/>
      <c r="PZZ28" s="18"/>
      <c r="QAA28" s="745"/>
      <c r="QAB28" s="745"/>
      <c r="QAC28" s="1095"/>
      <c r="QAD28" s="18"/>
      <c r="QAE28" s="745"/>
      <c r="QAF28" s="745"/>
      <c r="QAG28" s="1095"/>
      <c r="QAH28" s="18"/>
      <c r="QAI28" s="745"/>
      <c r="QAJ28" s="745"/>
      <c r="QAK28" s="1095"/>
      <c r="QAL28" s="18"/>
      <c r="QAM28" s="745"/>
      <c r="QAN28" s="745"/>
      <c r="QAO28" s="1095"/>
      <c r="QAP28" s="18"/>
      <c r="QAQ28" s="745"/>
      <c r="QAR28" s="745"/>
      <c r="QAS28" s="1095"/>
      <c r="QAT28" s="18"/>
      <c r="QAU28" s="745"/>
      <c r="QAV28" s="745"/>
      <c r="QAW28" s="1095"/>
      <c r="QAX28" s="18"/>
      <c r="QAY28" s="745"/>
      <c r="QAZ28" s="745"/>
      <c r="QBA28" s="1095"/>
      <c r="QBB28" s="18"/>
      <c r="QBC28" s="745"/>
      <c r="QBD28" s="745"/>
      <c r="QBE28" s="1095"/>
      <c r="QBF28" s="18"/>
      <c r="QBG28" s="745"/>
      <c r="QBH28" s="745"/>
      <c r="QBI28" s="1095"/>
      <c r="QBJ28" s="18"/>
      <c r="QBK28" s="745"/>
      <c r="QBL28" s="745"/>
      <c r="QBM28" s="1095"/>
      <c r="QBN28" s="18"/>
      <c r="QBO28" s="745"/>
      <c r="QBP28" s="745"/>
      <c r="QBQ28" s="1095"/>
      <c r="QBR28" s="18"/>
      <c r="QBS28" s="745"/>
      <c r="QBT28" s="745"/>
      <c r="QBU28" s="1095"/>
      <c r="QBV28" s="18"/>
      <c r="QBW28" s="745"/>
      <c r="QBX28" s="745"/>
      <c r="QBY28" s="1095"/>
      <c r="QBZ28" s="18"/>
      <c r="QCA28" s="745"/>
      <c r="QCB28" s="745"/>
      <c r="QCC28" s="1095"/>
      <c r="QCD28" s="18"/>
      <c r="QCE28" s="745"/>
      <c r="QCF28" s="745"/>
      <c r="QCG28" s="1095"/>
      <c r="QCH28" s="18"/>
      <c r="QCI28" s="745"/>
      <c r="QCJ28" s="745"/>
      <c r="QCK28" s="1095"/>
      <c r="QCL28" s="18"/>
      <c r="QCM28" s="745"/>
      <c r="QCN28" s="745"/>
      <c r="QCO28" s="1095"/>
      <c r="QCP28" s="18"/>
      <c r="QCQ28" s="745"/>
      <c r="QCR28" s="745"/>
      <c r="QCS28" s="1095"/>
      <c r="QCT28" s="18"/>
      <c r="QCU28" s="745"/>
      <c r="QCV28" s="745"/>
      <c r="QCW28" s="1095"/>
      <c r="QCX28" s="18"/>
      <c r="QCY28" s="745"/>
      <c r="QCZ28" s="745"/>
      <c r="QDA28" s="1095"/>
      <c r="QDB28" s="18"/>
      <c r="QDC28" s="745"/>
      <c r="QDD28" s="745"/>
      <c r="QDE28" s="1095"/>
      <c r="QDF28" s="18"/>
      <c r="QDG28" s="745"/>
      <c r="QDH28" s="745"/>
      <c r="QDI28" s="1095"/>
      <c r="QDJ28" s="18"/>
      <c r="QDK28" s="745"/>
      <c r="QDL28" s="745"/>
      <c r="QDM28" s="1095"/>
      <c r="QDN28" s="18"/>
      <c r="QDO28" s="745"/>
      <c r="QDP28" s="745"/>
      <c r="QDQ28" s="1095"/>
      <c r="QDR28" s="18"/>
      <c r="QDS28" s="745"/>
      <c r="QDT28" s="745"/>
      <c r="QDU28" s="1095"/>
      <c r="QDV28" s="18"/>
      <c r="QDW28" s="745"/>
      <c r="QDX28" s="745"/>
      <c r="QDY28" s="1095"/>
      <c r="QDZ28" s="18"/>
      <c r="QEA28" s="745"/>
      <c r="QEB28" s="745"/>
      <c r="QEC28" s="1095"/>
      <c r="QED28" s="18"/>
      <c r="QEE28" s="745"/>
      <c r="QEF28" s="745"/>
      <c r="QEG28" s="1095"/>
      <c r="QEH28" s="18"/>
      <c r="QEI28" s="745"/>
      <c r="QEJ28" s="745"/>
      <c r="QEK28" s="1095"/>
      <c r="QEL28" s="18"/>
      <c r="QEM28" s="745"/>
      <c r="QEN28" s="745"/>
      <c r="QEO28" s="1095"/>
      <c r="QEP28" s="18"/>
      <c r="QEQ28" s="745"/>
      <c r="QER28" s="745"/>
      <c r="QES28" s="1095"/>
      <c r="QET28" s="18"/>
      <c r="QEU28" s="745"/>
      <c r="QEV28" s="745"/>
      <c r="QEW28" s="1095"/>
      <c r="QEX28" s="18"/>
      <c r="QEY28" s="745"/>
      <c r="QEZ28" s="745"/>
      <c r="QFA28" s="1095"/>
      <c r="QFB28" s="18"/>
      <c r="QFC28" s="745"/>
      <c r="QFD28" s="745"/>
      <c r="QFE28" s="1095"/>
      <c r="QFF28" s="18"/>
      <c r="QFG28" s="745"/>
      <c r="QFH28" s="745"/>
      <c r="QFI28" s="1095"/>
      <c r="QFJ28" s="18"/>
      <c r="QFK28" s="745"/>
      <c r="QFL28" s="745"/>
      <c r="QFM28" s="1095"/>
      <c r="QFN28" s="18"/>
      <c r="QFO28" s="745"/>
      <c r="QFP28" s="745"/>
      <c r="QFQ28" s="1095"/>
      <c r="QFR28" s="18"/>
      <c r="QFS28" s="745"/>
      <c r="QFT28" s="745"/>
      <c r="QFU28" s="1095"/>
      <c r="QFV28" s="18"/>
      <c r="QFW28" s="745"/>
      <c r="QFX28" s="745"/>
      <c r="QFY28" s="1095"/>
      <c r="QFZ28" s="18"/>
      <c r="QGA28" s="745"/>
      <c r="QGB28" s="745"/>
      <c r="QGC28" s="1095"/>
      <c r="QGD28" s="18"/>
      <c r="QGE28" s="745"/>
      <c r="QGF28" s="745"/>
      <c r="QGG28" s="1095"/>
      <c r="QGH28" s="18"/>
      <c r="QGI28" s="745"/>
      <c r="QGJ28" s="745"/>
      <c r="QGK28" s="1095"/>
      <c r="QGL28" s="18"/>
      <c r="QGM28" s="745"/>
      <c r="QGN28" s="745"/>
      <c r="QGO28" s="1095"/>
      <c r="QGP28" s="18"/>
      <c r="QGQ28" s="745"/>
      <c r="QGR28" s="745"/>
      <c r="QGS28" s="1095"/>
      <c r="QGT28" s="18"/>
      <c r="QGU28" s="745"/>
      <c r="QGV28" s="745"/>
      <c r="QGW28" s="1095"/>
      <c r="QGX28" s="18"/>
      <c r="QGY28" s="745"/>
      <c r="QGZ28" s="745"/>
      <c r="QHA28" s="1095"/>
      <c r="QHB28" s="18"/>
      <c r="QHC28" s="745"/>
      <c r="QHD28" s="745"/>
      <c r="QHE28" s="1095"/>
      <c r="QHF28" s="18"/>
      <c r="QHG28" s="745"/>
      <c r="QHH28" s="745"/>
      <c r="QHI28" s="1095"/>
      <c r="QHJ28" s="18"/>
      <c r="QHK28" s="745"/>
      <c r="QHL28" s="745"/>
      <c r="QHM28" s="1095"/>
      <c r="QHN28" s="18"/>
      <c r="QHO28" s="745"/>
      <c r="QHP28" s="745"/>
      <c r="QHQ28" s="1095"/>
      <c r="QHR28" s="18"/>
      <c r="QHS28" s="745"/>
      <c r="QHT28" s="745"/>
      <c r="QHU28" s="1095"/>
      <c r="QHV28" s="18"/>
      <c r="QHW28" s="745"/>
      <c r="QHX28" s="745"/>
      <c r="QHY28" s="1095"/>
      <c r="QHZ28" s="18"/>
      <c r="QIA28" s="745"/>
      <c r="QIB28" s="745"/>
      <c r="QIC28" s="1095"/>
      <c r="QID28" s="18"/>
      <c r="QIE28" s="745"/>
      <c r="QIF28" s="745"/>
      <c r="QIG28" s="1095"/>
      <c r="QIH28" s="18"/>
      <c r="QII28" s="745"/>
      <c r="QIJ28" s="745"/>
      <c r="QIK28" s="1095"/>
      <c r="QIL28" s="18"/>
      <c r="QIM28" s="745"/>
      <c r="QIN28" s="745"/>
      <c r="QIO28" s="1095"/>
      <c r="QIP28" s="18"/>
      <c r="QIQ28" s="745"/>
      <c r="QIR28" s="745"/>
      <c r="QIS28" s="1095"/>
      <c r="QIT28" s="18"/>
      <c r="QIU28" s="745"/>
      <c r="QIV28" s="745"/>
      <c r="QIW28" s="1095"/>
      <c r="QIX28" s="18"/>
      <c r="QIY28" s="745"/>
      <c r="QIZ28" s="745"/>
      <c r="QJA28" s="1095"/>
      <c r="QJB28" s="18"/>
      <c r="QJC28" s="745"/>
      <c r="QJD28" s="745"/>
      <c r="QJE28" s="1095"/>
      <c r="QJF28" s="18"/>
      <c r="QJG28" s="745"/>
      <c r="QJH28" s="745"/>
      <c r="QJI28" s="1095"/>
      <c r="QJJ28" s="18"/>
      <c r="QJK28" s="745"/>
      <c r="QJL28" s="745"/>
      <c r="QJM28" s="1095"/>
      <c r="QJN28" s="18"/>
      <c r="QJO28" s="745"/>
      <c r="QJP28" s="745"/>
      <c r="QJQ28" s="1095"/>
      <c r="QJR28" s="18"/>
      <c r="QJS28" s="745"/>
      <c r="QJT28" s="745"/>
      <c r="QJU28" s="1095"/>
      <c r="QJV28" s="18"/>
      <c r="QJW28" s="745"/>
      <c r="QJX28" s="745"/>
      <c r="QJY28" s="1095"/>
      <c r="QJZ28" s="18"/>
      <c r="QKA28" s="745"/>
      <c r="QKB28" s="745"/>
      <c r="QKC28" s="1095"/>
      <c r="QKD28" s="18"/>
      <c r="QKE28" s="745"/>
      <c r="QKF28" s="745"/>
      <c r="QKG28" s="1095"/>
      <c r="QKH28" s="18"/>
      <c r="QKI28" s="745"/>
      <c r="QKJ28" s="745"/>
      <c r="QKK28" s="1095"/>
      <c r="QKL28" s="18"/>
      <c r="QKM28" s="745"/>
      <c r="QKN28" s="745"/>
      <c r="QKO28" s="1095"/>
      <c r="QKP28" s="18"/>
      <c r="QKQ28" s="745"/>
      <c r="QKR28" s="745"/>
      <c r="QKS28" s="1095"/>
      <c r="QKT28" s="18"/>
      <c r="QKU28" s="745"/>
      <c r="QKV28" s="745"/>
      <c r="QKW28" s="1095"/>
      <c r="QKX28" s="18"/>
      <c r="QKY28" s="745"/>
      <c r="QKZ28" s="745"/>
      <c r="QLA28" s="1095"/>
      <c r="QLB28" s="18"/>
      <c r="QLC28" s="745"/>
      <c r="QLD28" s="745"/>
      <c r="QLE28" s="1095"/>
      <c r="QLF28" s="18"/>
      <c r="QLG28" s="745"/>
      <c r="QLH28" s="745"/>
      <c r="QLI28" s="1095"/>
      <c r="QLJ28" s="18"/>
      <c r="QLK28" s="745"/>
      <c r="QLL28" s="745"/>
      <c r="QLM28" s="1095"/>
      <c r="QLN28" s="18"/>
      <c r="QLO28" s="745"/>
      <c r="QLP28" s="745"/>
      <c r="QLQ28" s="1095"/>
      <c r="QLR28" s="18"/>
      <c r="QLS28" s="745"/>
      <c r="QLT28" s="745"/>
      <c r="QLU28" s="1095"/>
      <c r="QLV28" s="18"/>
      <c r="QLW28" s="745"/>
      <c r="QLX28" s="745"/>
      <c r="QLY28" s="1095"/>
      <c r="QLZ28" s="18"/>
      <c r="QMA28" s="745"/>
      <c r="QMB28" s="745"/>
      <c r="QMC28" s="1095"/>
      <c r="QMD28" s="18"/>
      <c r="QME28" s="745"/>
      <c r="QMF28" s="745"/>
      <c r="QMG28" s="1095"/>
      <c r="QMH28" s="18"/>
      <c r="QMI28" s="745"/>
      <c r="QMJ28" s="745"/>
      <c r="QMK28" s="1095"/>
      <c r="QML28" s="18"/>
      <c r="QMM28" s="745"/>
      <c r="QMN28" s="745"/>
      <c r="QMO28" s="1095"/>
      <c r="QMP28" s="18"/>
      <c r="QMQ28" s="745"/>
      <c r="QMR28" s="745"/>
      <c r="QMS28" s="1095"/>
      <c r="QMT28" s="18"/>
      <c r="QMU28" s="745"/>
      <c r="QMV28" s="745"/>
      <c r="QMW28" s="1095"/>
      <c r="QMX28" s="18"/>
      <c r="QMY28" s="745"/>
      <c r="QMZ28" s="745"/>
      <c r="QNA28" s="1095"/>
      <c r="QNB28" s="18"/>
      <c r="QNC28" s="745"/>
      <c r="QND28" s="745"/>
      <c r="QNE28" s="1095"/>
      <c r="QNF28" s="18"/>
      <c r="QNG28" s="745"/>
      <c r="QNH28" s="745"/>
      <c r="QNI28" s="1095"/>
      <c r="QNJ28" s="18"/>
      <c r="QNK28" s="745"/>
      <c r="QNL28" s="745"/>
      <c r="QNM28" s="1095"/>
      <c r="QNN28" s="18"/>
      <c r="QNO28" s="745"/>
      <c r="QNP28" s="745"/>
      <c r="QNQ28" s="1095"/>
      <c r="QNR28" s="18"/>
      <c r="QNS28" s="745"/>
      <c r="QNT28" s="745"/>
      <c r="QNU28" s="1095"/>
      <c r="QNV28" s="18"/>
      <c r="QNW28" s="745"/>
      <c r="QNX28" s="745"/>
      <c r="QNY28" s="1095"/>
      <c r="QNZ28" s="18"/>
      <c r="QOA28" s="745"/>
      <c r="QOB28" s="745"/>
      <c r="QOC28" s="1095"/>
      <c r="QOD28" s="18"/>
      <c r="QOE28" s="745"/>
      <c r="QOF28" s="745"/>
      <c r="QOG28" s="1095"/>
      <c r="QOH28" s="18"/>
      <c r="QOI28" s="745"/>
      <c r="QOJ28" s="745"/>
      <c r="QOK28" s="1095"/>
      <c r="QOL28" s="18"/>
      <c r="QOM28" s="745"/>
      <c r="QON28" s="745"/>
      <c r="QOO28" s="1095"/>
      <c r="QOP28" s="18"/>
      <c r="QOQ28" s="745"/>
      <c r="QOR28" s="745"/>
      <c r="QOS28" s="1095"/>
      <c r="QOT28" s="18"/>
      <c r="QOU28" s="745"/>
      <c r="QOV28" s="745"/>
      <c r="QOW28" s="1095"/>
      <c r="QOX28" s="18"/>
      <c r="QOY28" s="745"/>
      <c r="QOZ28" s="745"/>
      <c r="QPA28" s="1095"/>
      <c r="QPB28" s="18"/>
      <c r="QPC28" s="745"/>
      <c r="QPD28" s="745"/>
      <c r="QPE28" s="1095"/>
      <c r="QPF28" s="18"/>
      <c r="QPG28" s="745"/>
      <c r="QPH28" s="745"/>
      <c r="QPI28" s="1095"/>
      <c r="QPJ28" s="18"/>
      <c r="QPK28" s="745"/>
      <c r="QPL28" s="745"/>
      <c r="QPM28" s="1095"/>
      <c r="QPN28" s="18"/>
      <c r="QPO28" s="745"/>
      <c r="QPP28" s="745"/>
      <c r="QPQ28" s="1095"/>
      <c r="QPR28" s="18"/>
      <c r="QPS28" s="745"/>
      <c r="QPT28" s="745"/>
      <c r="QPU28" s="1095"/>
      <c r="QPV28" s="18"/>
      <c r="QPW28" s="745"/>
      <c r="QPX28" s="745"/>
      <c r="QPY28" s="1095"/>
      <c r="QPZ28" s="18"/>
      <c r="QQA28" s="745"/>
      <c r="QQB28" s="745"/>
      <c r="QQC28" s="1095"/>
      <c r="QQD28" s="18"/>
      <c r="QQE28" s="745"/>
      <c r="QQF28" s="745"/>
      <c r="QQG28" s="1095"/>
      <c r="QQH28" s="18"/>
      <c r="QQI28" s="745"/>
      <c r="QQJ28" s="745"/>
      <c r="QQK28" s="1095"/>
      <c r="QQL28" s="18"/>
      <c r="QQM28" s="745"/>
      <c r="QQN28" s="745"/>
      <c r="QQO28" s="1095"/>
      <c r="QQP28" s="18"/>
      <c r="QQQ28" s="745"/>
      <c r="QQR28" s="745"/>
      <c r="QQS28" s="1095"/>
      <c r="QQT28" s="18"/>
      <c r="QQU28" s="745"/>
      <c r="QQV28" s="745"/>
      <c r="QQW28" s="1095"/>
      <c r="QQX28" s="18"/>
      <c r="QQY28" s="745"/>
      <c r="QQZ28" s="745"/>
      <c r="QRA28" s="1095"/>
      <c r="QRB28" s="18"/>
      <c r="QRC28" s="745"/>
      <c r="QRD28" s="745"/>
      <c r="QRE28" s="1095"/>
      <c r="QRF28" s="18"/>
      <c r="QRG28" s="745"/>
      <c r="QRH28" s="745"/>
      <c r="QRI28" s="1095"/>
      <c r="QRJ28" s="18"/>
      <c r="QRK28" s="745"/>
      <c r="QRL28" s="745"/>
      <c r="QRM28" s="1095"/>
      <c r="QRN28" s="18"/>
      <c r="QRO28" s="745"/>
      <c r="QRP28" s="745"/>
      <c r="QRQ28" s="1095"/>
      <c r="QRR28" s="18"/>
      <c r="QRS28" s="745"/>
      <c r="QRT28" s="745"/>
      <c r="QRU28" s="1095"/>
      <c r="QRV28" s="18"/>
      <c r="QRW28" s="745"/>
      <c r="QRX28" s="745"/>
      <c r="QRY28" s="1095"/>
      <c r="QRZ28" s="18"/>
      <c r="QSA28" s="745"/>
      <c r="QSB28" s="745"/>
      <c r="QSC28" s="1095"/>
      <c r="QSD28" s="18"/>
      <c r="QSE28" s="745"/>
      <c r="QSF28" s="745"/>
      <c r="QSG28" s="1095"/>
      <c r="QSH28" s="18"/>
      <c r="QSI28" s="745"/>
      <c r="QSJ28" s="745"/>
      <c r="QSK28" s="1095"/>
      <c r="QSL28" s="18"/>
      <c r="QSM28" s="745"/>
      <c r="QSN28" s="745"/>
      <c r="QSO28" s="1095"/>
      <c r="QSP28" s="18"/>
      <c r="QSQ28" s="745"/>
      <c r="QSR28" s="745"/>
      <c r="QSS28" s="1095"/>
      <c r="QST28" s="18"/>
      <c r="QSU28" s="745"/>
      <c r="QSV28" s="745"/>
      <c r="QSW28" s="1095"/>
      <c r="QSX28" s="18"/>
      <c r="QSY28" s="745"/>
      <c r="QSZ28" s="745"/>
      <c r="QTA28" s="1095"/>
      <c r="QTB28" s="18"/>
      <c r="QTC28" s="745"/>
      <c r="QTD28" s="745"/>
      <c r="QTE28" s="1095"/>
      <c r="QTF28" s="18"/>
      <c r="QTG28" s="745"/>
      <c r="QTH28" s="745"/>
      <c r="QTI28" s="1095"/>
      <c r="QTJ28" s="18"/>
      <c r="QTK28" s="745"/>
      <c r="QTL28" s="745"/>
      <c r="QTM28" s="1095"/>
      <c r="QTN28" s="18"/>
      <c r="QTO28" s="745"/>
      <c r="QTP28" s="745"/>
      <c r="QTQ28" s="1095"/>
      <c r="QTR28" s="18"/>
      <c r="QTS28" s="745"/>
      <c r="QTT28" s="745"/>
      <c r="QTU28" s="1095"/>
      <c r="QTV28" s="18"/>
      <c r="QTW28" s="745"/>
      <c r="QTX28" s="745"/>
      <c r="QTY28" s="1095"/>
      <c r="QTZ28" s="18"/>
      <c r="QUA28" s="745"/>
      <c r="QUB28" s="745"/>
      <c r="QUC28" s="1095"/>
      <c r="QUD28" s="18"/>
      <c r="QUE28" s="745"/>
      <c r="QUF28" s="745"/>
      <c r="QUG28" s="1095"/>
      <c r="QUH28" s="18"/>
      <c r="QUI28" s="745"/>
      <c r="QUJ28" s="745"/>
      <c r="QUK28" s="1095"/>
      <c r="QUL28" s="18"/>
      <c r="QUM28" s="745"/>
      <c r="QUN28" s="745"/>
      <c r="QUO28" s="1095"/>
      <c r="QUP28" s="18"/>
      <c r="QUQ28" s="745"/>
      <c r="QUR28" s="745"/>
      <c r="QUS28" s="1095"/>
      <c r="QUT28" s="18"/>
      <c r="QUU28" s="745"/>
      <c r="QUV28" s="745"/>
      <c r="QUW28" s="1095"/>
      <c r="QUX28" s="18"/>
      <c r="QUY28" s="745"/>
      <c r="QUZ28" s="745"/>
      <c r="QVA28" s="1095"/>
      <c r="QVB28" s="18"/>
      <c r="QVC28" s="745"/>
      <c r="QVD28" s="745"/>
      <c r="QVE28" s="1095"/>
      <c r="QVF28" s="18"/>
      <c r="QVG28" s="745"/>
      <c r="QVH28" s="745"/>
      <c r="QVI28" s="1095"/>
      <c r="QVJ28" s="18"/>
      <c r="QVK28" s="745"/>
      <c r="QVL28" s="745"/>
      <c r="QVM28" s="1095"/>
      <c r="QVN28" s="18"/>
      <c r="QVO28" s="745"/>
      <c r="QVP28" s="745"/>
      <c r="QVQ28" s="1095"/>
      <c r="QVR28" s="18"/>
      <c r="QVS28" s="745"/>
      <c r="QVT28" s="745"/>
      <c r="QVU28" s="1095"/>
      <c r="QVV28" s="18"/>
      <c r="QVW28" s="745"/>
      <c r="QVX28" s="745"/>
      <c r="QVY28" s="1095"/>
      <c r="QVZ28" s="18"/>
      <c r="QWA28" s="745"/>
      <c r="QWB28" s="745"/>
      <c r="QWC28" s="1095"/>
      <c r="QWD28" s="18"/>
      <c r="QWE28" s="745"/>
      <c r="QWF28" s="745"/>
      <c r="QWG28" s="1095"/>
      <c r="QWH28" s="18"/>
      <c r="QWI28" s="745"/>
      <c r="QWJ28" s="745"/>
      <c r="QWK28" s="1095"/>
      <c r="QWL28" s="18"/>
      <c r="QWM28" s="745"/>
      <c r="QWN28" s="745"/>
      <c r="QWO28" s="1095"/>
      <c r="QWP28" s="18"/>
      <c r="QWQ28" s="745"/>
      <c r="QWR28" s="745"/>
      <c r="QWS28" s="1095"/>
      <c r="QWT28" s="18"/>
      <c r="QWU28" s="745"/>
      <c r="QWV28" s="745"/>
      <c r="QWW28" s="1095"/>
      <c r="QWX28" s="18"/>
      <c r="QWY28" s="745"/>
      <c r="QWZ28" s="745"/>
      <c r="QXA28" s="1095"/>
      <c r="QXB28" s="18"/>
      <c r="QXC28" s="745"/>
      <c r="QXD28" s="745"/>
      <c r="QXE28" s="1095"/>
      <c r="QXF28" s="18"/>
      <c r="QXG28" s="745"/>
      <c r="QXH28" s="745"/>
      <c r="QXI28" s="1095"/>
      <c r="QXJ28" s="18"/>
      <c r="QXK28" s="745"/>
      <c r="QXL28" s="745"/>
      <c r="QXM28" s="1095"/>
      <c r="QXN28" s="18"/>
      <c r="QXO28" s="745"/>
      <c r="QXP28" s="745"/>
      <c r="QXQ28" s="1095"/>
      <c r="QXR28" s="18"/>
      <c r="QXS28" s="745"/>
      <c r="QXT28" s="745"/>
      <c r="QXU28" s="1095"/>
      <c r="QXV28" s="18"/>
      <c r="QXW28" s="745"/>
      <c r="QXX28" s="745"/>
      <c r="QXY28" s="1095"/>
      <c r="QXZ28" s="18"/>
      <c r="QYA28" s="745"/>
      <c r="QYB28" s="745"/>
      <c r="QYC28" s="1095"/>
      <c r="QYD28" s="18"/>
      <c r="QYE28" s="745"/>
      <c r="QYF28" s="745"/>
      <c r="QYG28" s="1095"/>
      <c r="QYH28" s="18"/>
      <c r="QYI28" s="745"/>
      <c r="QYJ28" s="745"/>
      <c r="QYK28" s="1095"/>
      <c r="QYL28" s="18"/>
      <c r="QYM28" s="745"/>
      <c r="QYN28" s="745"/>
      <c r="QYO28" s="1095"/>
      <c r="QYP28" s="18"/>
      <c r="QYQ28" s="745"/>
      <c r="QYR28" s="745"/>
      <c r="QYS28" s="1095"/>
      <c r="QYT28" s="18"/>
      <c r="QYU28" s="745"/>
      <c r="QYV28" s="745"/>
      <c r="QYW28" s="1095"/>
      <c r="QYX28" s="18"/>
      <c r="QYY28" s="745"/>
      <c r="QYZ28" s="745"/>
      <c r="QZA28" s="1095"/>
      <c r="QZB28" s="18"/>
      <c r="QZC28" s="745"/>
      <c r="QZD28" s="745"/>
      <c r="QZE28" s="1095"/>
      <c r="QZF28" s="18"/>
      <c r="QZG28" s="745"/>
      <c r="QZH28" s="745"/>
      <c r="QZI28" s="1095"/>
      <c r="QZJ28" s="18"/>
      <c r="QZK28" s="745"/>
      <c r="QZL28" s="745"/>
      <c r="QZM28" s="1095"/>
      <c r="QZN28" s="18"/>
      <c r="QZO28" s="745"/>
      <c r="QZP28" s="745"/>
      <c r="QZQ28" s="1095"/>
      <c r="QZR28" s="18"/>
      <c r="QZS28" s="745"/>
      <c r="QZT28" s="745"/>
      <c r="QZU28" s="1095"/>
      <c r="QZV28" s="18"/>
      <c r="QZW28" s="745"/>
      <c r="QZX28" s="745"/>
      <c r="QZY28" s="1095"/>
      <c r="QZZ28" s="18"/>
      <c r="RAA28" s="745"/>
      <c r="RAB28" s="745"/>
      <c r="RAC28" s="1095"/>
      <c r="RAD28" s="18"/>
      <c r="RAE28" s="745"/>
      <c r="RAF28" s="745"/>
      <c r="RAG28" s="1095"/>
      <c r="RAH28" s="18"/>
      <c r="RAI28" s="745"/>
      <c r="RAJ28" s="745"/>
      <c r="RAK28" s="1095"/>
      <c r="RAL28" s="18"/>
      <c r="RAM28" s="745"/>
      <c r="RAN28" s="745"/>
      <c r="RAO28" s="1095"/>
      <c r="RAP28" s="18"/>
      <c r="RAQ28" s="745"/>
      <c r="RAR28" s="745"/>
      <c r="RAS28" s="1095"/>
      <c r="RAT28" s="18"/>
      <c r="RAU28" s="745"/>
      <c r="RAV28" s="745"/>
      <c r="RAW28" s="1095"/>
      <c r="RAX28" s="18"/>
      <c r="RAY28" s="745"/>
      <c r="RAZ28" s="745"/>
      <c r="RBA28" s="1095"/>
      <c r="RBB28" s="18"/>
      <c r="RBC28" s="745"/>
      <c r="RBD28" s="745"/>
      <c r="RBE28" s="1095"/>
      <c r="RBF28" s="18"/>
      <c r="RBG28" s="745"/>
      <c r="RBH28" s="745"/>
      <c r="RBI28" s="1095"/>
      <c r="RBJ28" s="18"/>
      <c r="RBK28" s="745"/>
      <c r="RBL28" s="745"/>
      <c r="RBM28" s="1095"/>
      <c r="RBN28" s="18"/>
      <c r="RBO28" s="745"/>
      <c r="RBP28" s="745"/>
      <c r="RBQ28" s="1095"/>
      <c r="RBR28" s="18"/>
      <c r="RBS28" s="745"/>
      <c r="RBT28" s="745"/>
      <c r="RBU28" s="1095"/>
      <c r="RBV28" s="18"/>
      <c r="RBW28" s="745"/>
      <c r="RBX28" s="745"/>
      <c r="RBY28" s="1095"/>
      <c r="RBZ28" s="18"/>
      <c r="RCA28" s="745"/>
      <c r="RCB28" s="745"/>
      <c r="RCC28" s="1095"/>
      <c r="RCD28" s="18"/>
      <c r="RCE28" s="745"/>
      <c r="RCF28" s="745"/>
      <c r="RCG28" s="1095"/>
      <c r="RCH28" s="18"/>
      <c r="RCI28" s="745"/>
      <c r="RCJ28" s="745"/>
      <c r="RCK28" s="1095"/>
      <c r="RCL28" s="18"/>
      <c r="RCM28" s="745"/>
      <c r="RCN28" s="745"/>
      <c r="RCO28" s="1095"/>
      <c r="RCP28" s="18"/>
      <c r="RCQ28" s="745"/>
      <c r="RCR28" s="745"/>
      <c r="RCS28" s="1095"/>
      <c r="RCT28" s="18"/>
      <c r="RCU28" s="745"/>
      <c r="RCV28" s="745"/>
      <c r="RCW28" s="1095"/>
      <c r="RCX28" s="18"/>
      <c r="RCY28" s="745"/>
      <c r="RCZ28" s="745"/>
      <c r="RDA28" s="1095"/>
      <c r="RDB28" s="18"/>
      <c r="RDC28" s="745"/>
      <c r="RDD28" s="745"/>
      <c r="RDE28" s="1095"/>
      <c r="RDF28" s="18"/>
      <c r="RDG28" s="745"/>
      <c r="RDH28" s="745"/>
      <c r="RDI28" s="1095"/>
      <c r="RDJ28" s="18"/>
      <c r="RDK28" s="745"/>
      <c r="RDL28" s="745"/>
      <c r="RDM28" s="1095"/>
      <c r="RDN28" s="18"/>
      <c r="RDO28" s="745"/>
      <c r="RDP28" s="745"/>
      <c r="RDQ28" s="1095"/>
      <c r="RDR28" s="18"/>
      <c r="RDS28" s="745"/>
      <c r="RDT28" s="745"/>
      <c r="RDU28" s="1095"/>
      <c r="RDV28" s="18"/>
      <c r="RDW28" s="745"/>
      <c r="RDX28" s="745"/>
      <c r="RDY28" s="1095"/>
      <c r="RDZ28" s="18"/>
      <c r="REA28" s="745"/>
      <c r="REB28" s="745"/>
      <c r="REC28" s="1095"/>
      <c r="RED28" s="18"/>
      <c r="REE28" s="745"/>
      <c r="REF28" s="745"/>
      <c r="REG28" s="1095"/>
      <c r="REH28" s="18"/>
      <c r="REI28" s="745"/>
      <c r="REJ28" s="745"/>
      <c r="REK28" s="1095"/>
      <c r="REL28" s="18"/>
      <c r="REM28" s="745"/>
      <c r="REN28" s="745"/>
      <c r="REO28" s="1095"/>
      <c r="REP28" s="18"/>
      <c r="REQ28" s="745"/>
      <c r="RER28" s="745"/>
      <c r="RES28" s="1095"/>
      <c r="RET28" s="18"/>
      <c r="REU28" s="745"/>
      <c r="REV28" s="745"/>
      <c r="REW28" s="1095"/>
      <c r="REX28" s="18"/>
      <c r="REY28" s="745"/>
      <c r="REZ28" s="745"/>
      <c r="RFA28" s="1095"/>
      <c r="RFB28" s="18"/>
      <c r="RFC28" s="745"/>
      <c r="RFD28" s="745"/>
      <c r="RFE28" s="1095"/>
      <c r="RFF28" s="18"/>
      <c r="RFG28" s="745"/>
      <c r="RFH28" s="745"/>
      <c r="RFI28" s="1095"/>
      <c r="RFJ28" s="18"/>
      <c r="RFK28" s="745"/>
      <c r="RFL28" s="745"/>
      <c r="RFM28" s="1095"/>
      <c r="RFN28" s="18"/>
      <c r="RFO28" s="745"/>
      <c r="RFP28" s="745"/>
      <c r="RFQ28" s="1095"/>
      <c r="RFR28" s="18"/>
      <c r="RFS28" s="745"/>
      <c r="RFT28" s="745"/>
      <c r="RFU28" s="1095"/>
      <c r="RFV28" s="18"/>
      <c r="RFW28" s="745"/>
      <c r="RFX28" s="745"/>
      <c r="RFY28" s="1095"/>
      <c r="RFZ28" s="18"/>
      <c r="RGA28" s="745"/>
      <c r="RGB28" s="745"/>
      <c r="RGC28" s="1095"/>
      <c r="RGD28" s="18"/>
      <c r="RGE28" s="745"/>
      <c r="RGF28" s="745"/>
      <c r="RGG28" s="1095"/>
      <c r="RGH28" s="18"/>
      <c r="RGI28" s="745"/>
      <c r="RGJ28" s="745"/>
      <c r="RGK28" s="1095"/>
      <c r="RGL28" s="18"/>
      <c r="RGM28" s="745"/>
      <c r="RGN28" s="745"/>
      <c r="RGO28" s="1095"/>
      <c r="RGP28" s="18"/>
      <c r="RGQ28" s="745"/>
      <c r="RGR28" s="745"/>
      <c r="RGS28" s="1095"/>
      <c r="RGT28" s="18"/>
      <c r="RGU28" s="745"/>
      <c r="RGV28" s="745"/>
      <c r="RGW28" s="1095"/>
      <c r="RGX28" s="18"/>
      <c r="RGY28" s="745"/>
      <c r="RGZ28" s="745"/>
      <c r="RHA28" s="1095"/>
      <c r="RHB28" s="18"/>
      <c r="RHC28" s="745"/>
      <c r="RHD28" s="745"/>
      <c r="RHE28" s="1095"/>
      <c r="RHF28" s="18"/>
      <c r="RHG28" s="745"/>
      <c r="RHH28" s="745"/>
      <c r="RHI28" s="1095"/>
      <c r="RHJ28" s="18"/>
      <c r="RHK28" s="745"/>
      <c r="RHL28" s="745"/>
      <c r="RHM28" s="1095"/>
      <c r="RHN28" s="18"/>
      <c r="RHO28" s="745"/>
      <c r="RHP28" s="745"/>
      <c r="RHQ28" s="1095"/>
      <c r="RHR28" s="18"/>
      <c r="RHS28" s="745"/>
      <c r="RHT28" s="745"/>
      <c r="RHU28" s="1095"/>
      <c r="RHV28" s="18"/>
      <c r="RHW28" s="745"/>
      <c r="RHX28" s="745"/>
      <c r="RHY28" s="1095"/>
      <c r="RHZ28" s="18"/>
      <c r="RIA28" s="745"/>
      <c r="RIB28" s="745"/>
      <c r="RIC28" s="1095"/>
      <c r="RID28" s="18"/>
      <c r="RIE28" s="745"/>
      <c r="RIF28" s="745"/>
      <c r="RIG28" s="1095"/>
      <c r="RIH28" s="18"/>
      <c r="RII28" s="745"/>
      <c r="RIJ28" s="745"/>
      <c r="RIK28" s="1095"/>
      <c r="RIL28" s="18"/>
      <c r="RIM28" s="745"/>
      <c r="RIN28" s="745"/>
      <c r="RIO28" s="1095"/>
      <c r="RIP28" s="18"/>
      <c r="RIQ28" s="745"/>
      <c r="RIR28" s="745"/>
      <c r="RIS28" s="1095"/>
      <c r="RIT28" s="18"/>
      <c r="RIU28" s="745"/>
      <c r="RIV28" s="745"/>
      <c r="RIW28" s="1095"/>
      <c r="RIX28" s="18"/>
      <c r="RIY28" s="745"/>
      <c r="RIZ28" s="745"/>
      <c r="RJA28" s="1095"/>
      <c r="RJB28" s="18"/>
      <c r="RJC28" s="745"/>
      <c r="RJD28" s="745"/>
      <c r="RJE28" s="1095"/>
      <c r="RJF28" s="18"/>
      <c r="RJG28" s="745"/>
      <c r="RJH28" s="745"/>
      <c r="RJI28" s="1095"/>
      <c r="RJJ28" s="18"/>
      <c r="RJK28" s="745"/>
      <c r="RJL28" s="745"/>
      <c r="RJM28" s="1095"/>
      <c r="RJN28" s="18"/>
      <c r="RJO28" s="745"/>
      <c r="RJP28" s="745"/>
      <c r="RJQ28" s="1095"/>
      <c r="RJR28" s="18"/>
      <c r="RJS28" s="745"/>
      <c r="RJT28" s="745"/>
      <c r="RJU28" s="1095"/>
      <c r="RJV28" s="18"/>
      <c r="RJW28" s="745"/>
      <c r="RJX28" s="745"/>
      <c r="RJY28" s="1095"/>
      <c r="RJZ28" s="18"/>
      <c r="RKA28" s="745"/>
      <c r="RKB28" s="745"/>
      <c r="RKC28" s="1095"/>
      <c r="RKD28" s="18"/>
      <c r="RKE28" s="745"/>
      <c r="RKF28" s="745"/>
      <c r="RKG28" s="1095"/>
      <c r="RKH28" s="18"/>
      <c r="RKI28" s="745"/>
      <c r="RKJ28" s="745"/>
      <c r="RKK28" s="1095"/>
      <c r="RKL28" s="18"/>
      <c r="RKM28" s="745"/>
      <c r="RKN28" s="745"/>
      <c r="RKO28" s="1095"/>
      <c r="RKP28" s="18"/>
      <c r="RKQ28" s="745"/>
      <c r="RKR28" s="745"/>
      <c r="RKS28" s="1095"/>
      <c r="RKT28" s="18"/>
      <c r="RKU28" s="745"/>
      <c r="RKV28" s="745"/>
      <c r="RKW28" s="1095"/>
      <c r="RKX28" s="18"/>
      <c r="RKY28" s="745"/>
      <c r="RKZ28" s="745"/>
      <c r="RLA28" s="1095"/>
      <c r="RLB28" s="18"/>
      <c r="RLC28" s="745"/>
      <c r="RLD28" s="745"/>
      <c r="RLE28" s="1095"/>
      <c r="RLF28" s="18"/>
      <c r="RLG28" s="745"/>
      <c r="RLH28" s="745"/>
      <c r="RLI28" s="1095"/>
      <c r="RLJ28" s="18"/>
      <c r="RLK28" s="745"/>
      <c r="RLL28" s="745"/>
      <c r="RLM28" s="1095"/>
      <c r="RLN28" s="18"/>
      <c r="RLO28" s="745"/>
      <c r="RLP28" s="745"/>
      <c r="RLQ28" s="1095"/>
      <c r="RLR28" s="18"/>
      <c r="RLS28" s="745"/>
      <c r="RLT28" s="745"/>
      <c r="RLU28" s="1095"/>
      <c r="RLV28" s="18"/>
      <c r="RLW28" s="745"/>
      <c r="RLX28" s="745"/>
      <c r="RLY28" s="1095"/>
      <c r="RLZ28" s="18"/>
      <c r="RMA28" s="745"/>
      <c r="RMB28" s="745"/>
      <c r="RMC28" s="1095"/>
      <c r="RMD28" s="18"/>
      <c r="RME28" s="745"/>
      <c r="RMF28" s="745"/>
      <c r="RMG28" s="1095"/>
      <c r="RMH28" s="18"/>
      <c r="RMI28" s="745"/>
      <c r="RMJ28" s="745"/>
      <c r="RMK28" s="1095"/>
      <c r="RML28" s="18"/>
      <c r="RMM28" s="745"/>
      <c r="RMN28" s="745"/>
      <c r="RMO28" s="1095"/>
      <c r="RMP28" s="18"/>
      <c r="RMQ28" s="745"/>
      <c r="RMR28" s="745"/>
      <c r="RMS28" s="1095"/>
      <c r="RMT28" s="18"/>
      <c r="RMU28" s="745"/>
      <c r="RMV28" s="745"/>
      <c r="RMW28" s="1095"/>
      <c r="RMX28" s="18"/>
      <c r="RMY28" s="745"/>
      <c r="RMZ28" s="745"/>
      <c r="RNA28" s="1095"/>
      <c r="RNB28" s="18"/>
      <c r="RNC28" s="745"/>
      <c r="RND28" s="745"/>
      <c r="RNE28" s="1095"/>
      <c r="RNF28" s="18"/>
      <c r="RNG28" s="745"/>
      <c r="RNH28" s="745"/>
      <c r="RNI28" s="1095"/>
      <c r="RNJ28" s="18"/>
      <c r="RNK28" s="745"/>
      <c r="RNL28" s="745"/>
      <c r="RNM28" s="1095"/>
      <c r="RNN28" s="18"/>
      <c r="RNO28" s="745"/>
      <c r="RNP28" s="745"/>
      <c r="RNQ28" s="1095"/>
      <c r="RNR28" s="18"/>
      <c r="RNS28" s="745"/>
      <c r="RNT28" s="745"/>
      <c r="RNU28" s="1095"/>
      <c r="RNV28" s="18"/>
      <c r="RNW28" s="745"/>
      <c r="RNX28" s="745"/>
      <c r="RNY28" s="1095"/>
      <c r="RNZ28" s="18"/>
      <c r="ROA28" s="745"/>
      <c r="ROB28" s="745"/>
      <c r="ROC28" s="1095"/>
      <c r="ROD28" s="18"/>
      <c r="ROE28" s="745"/>
      <c r="ROF28" s="745"/>
      <c r="ROG28" s="1095"/>
      <c r="ROH28" s="18"/>
      <c r="ROI28" s="745"/>
      <c r="ROJ28" s="745"/>
      <c r="ROK28" s="1095"/>
      <c r="ROL28" s="18"/>
      <c r="ROM28" s="745"/>
      <c r="RON28" s="745"/>
      <c r="ROO28" s="1095"/>
      <c r="ROP28" s="18"/>
      <c r="ROQ28" s="745"/>
      <c r="ROR28" s="745"/>
      <c r="ROS28" s="1095"/>
      <c r="ROT28" s="18"/>
      <c r="ROU28" s="745"/>
      <c r="ROV28" s="745"/>
      <c r="ROW28" s="1095"/>
      <c r="ROX28" s="18"/>
      <c r="ROY28" s="745"/>
      <c r="ROZ28" s="745"/>
      <c r="RPA28" s="1095"/>
      <c r="RPB28" s="18"/>
      <c r="RPC28" s="745"/>
      <c r="RPD28" s="745"/>
      <c r="RPE28" s="1095"/>
      <c r="RPF28" s="18"/>
      <c r="RPG28" s="745"/>
      <c r="RPH28" s="745"/>
      <c r="RPI28" s="1095"/>
      <c r="RPJ28" s="18"/>
      <c r="RPK28" s="745"/>
      <c r="RPL28" s="745"/>
      <c r="RPM28" s="1095"/>
      <c r="RPN28" s="18"/>
      <c r="RPO28" s="745"/>
      <c r="RPP28" s="745"/>
      <c r="RPQ28" s="1095"/>
      <c r="RPR28" s="18"/>
      <c r="RPS28" s="745"/>
      <c r="RPT28" s="745"/>
      <c r="RPU28" s="1095"/>
      <c r="RPV28" s="18"/>
      <c r="RPW28" s="745"/>
      <c r="RPX28" s="745"/>
      <c r="RPY28" s="1095"/>
      <c r="RPZ28" s="18"/>
      <c r="RQA28" s="745"/>
      <c r="RQB28" s="745"/>
      <c r="RQC28" s="1095"/>
      <c r="RQD28" s="18"/>
      <c r="RQE28" s="745"/>
      <c r="RQF28" s="745"/>
      <c r="RQG28" s="1095"/>
      <c r="RQH28" s="18"/>
      <c r="RQI28" s="745"/>
      <c r="RQJ28" s="745"/>
      <c r="RQK28" s="1095"/>
      <c r="RQL28" s="18"/>
      <c r="RQM28" s="745"/>
      <c r="RQN28" s="745"/>
      <c r="RQO28" s="1095"/>
      <c r="RQP28" s="18"/>
      <c r="RQQ28" s="745"/>
      <c r="RQR28" s="745"/>
      <c r="RQS28" s="1095"/>
      <c r="RQT28" s="18"/>
      <c r="RQU28" s="745"/>
      <c r="RQV28" s="745"/>
      <c r="RQW28" s="1095"/>
      <c r="RQX28" s="18"/>
      <c r="RQY28" s="745"/>
      <c r="RQZ28" s="745"/>
      <c r="RRA28" s="1095"/>
      <c r="RRB28" s="18"/>
      <c r="RRC28" s="745"/>
      <c r="RRD28" s="745"/>
      <c r="RRE28" s="1095"/>
      <c r="RRF28" s="18"/>
      <c r="RRG28" s="745"/>
      <c r="RRH28" s="745"/>
      <c r="RRI28" s="1095"/>
      <c r="RRJ28" s="18"/>
      <c r="RRK28" s="745"/>
      <c r="RRL28" s="745"/>
      <c r="RRM28" s="1095"/>
      <c r="RRN28" s="18"/>
      <c r="RRO28" s="745"/>
      <c r="RRP28" s="745"/>
      <c r="RRQ28" s="1095"/>
      <c r="RRR28" s="18"/>
      <c r="RRS28" s="745"/>
      <c r="RRT28" s="745"/>
      <c r="RRU28" s="1095"/>
      <c r="RRV28" s="18"/>
      <c r="RRW28" s="745"/>
      <c r="RRX28" s="745"/>
      <c r="RRY28" s="1095"/>
      <c r="RRZ28" s="18"/>
      <c r="RSA28" s="745"/>
      <c r="RSB28" s="745"/>
      <c r="RSC28" s="1095"/>
      <c r="RSD28" s="18"/>
      <c r="RSE28" s="745"/>
      <c r="RSF28" s="745"/>
      <c r="RSG28" s="1095"/>
      <c r="RSH28" s="18"/>
      <c r="RSI28" s="745"/>
      <c r="RSJ28" s="745"/>
      <c r="RSK28" s="1095"/>
      <c r="RSL28" s="18"/>
      <c r="RSM28" s="745"/>
      <c r="RSN28" s="745"/>
      <c r="RSO28" s="1095"/>
      <c r="RSP28" s="18"/>
      <c r="RSQ28" s="745"/>
      <c r="RSR28" s="745"/>
      <c r="RSS28" s="1095"/>
      <c r="RST28" s="18"/>
      <c r="RSU28" s="745"/>
      <c r="RSV28" s="745"/>
      <c r="RSW28" s="1095"/>
      <c r="RSX28" s="18"/>
      <c r="RSY28" s="745"/>
      <c r="RSZ28" s="745"/>
      <c r="RTA28" s="1095"/>
      <c r="RTB28" s="18"/>
      <c r="RTC28" s="745"/>
      <c r="RTD28" s="745"/>
      <c r="RTE28" s="1095"/>
      <c r="RTF28" s="18"/>
      <c r="RTG28" s="745"/>
      <c r="RTH28" s="745"/>
      <c r="RTI28" s="1095"/>
      <c r="RTJ28" s="18"/>
      <c r="RTK28" s="745"/>
      <c r="RTL28" s="745"/>
      <c r="RTM28" s="1095"/>
      <c r="RTN28" s="18"/>
      <c r="RTO28" s="745"/>
      <c r="RTP28" s="745"/>
      <c r="RTQ28" s="1095"/>
      <c r="RTR28" s="18"/>
      <c r="RTS28" s="745"/>
      <c r="RTT28" s="745"/>
      <c r="RTU28" s="1095"/>
      <c r="RTV28" s="18"/>
      <c r="RTW28" s="745"/>
      <c r="RTX28" s="745"/>
      <c r="RTY28" s="1095"/>
      <c r="RTZ28" s="18"/>
      <c r="RUA28" s="745"/>
      <c r="RUB28" s="745"/>
      <c r="RUC28" s="1095"/>
      <c r="RUD28" s="18"/>
      <c r="RUE28" s="745"/>
      <c r="RUF28" s="745"/>
      <c r="RUG28" s="1095"/>
      <c r="RUH28" s="18"/>
      <c r="RUI28" s="745"/>
      <c r="RUJ28" s="745"/>
      <c r="RUK28" s="1095"/>
      <c r="RUL28" s="18"/>
      <c r="RUM28" s="745"/>
      <c r="RUN28" s="745"/>
      <c r="RUO28" s="1095"/>
      <c r="RUP28" s="18"/>
      <c r="RUQ28" s="745"/>
      <c r="RUR28" s="745"/>
      <c r="RUS28" s="1095"/>
      <c r="RUT28" s="18"/>
      <c r="RUU28" s="745"/>
      <c r="RUV28" s="745"/>
      <c r="RUW28" s="1095"/>
      <c r="RUX28" s="18"/>
      <c r="RUY28" s="745"/>
      <c r="RUZ28" s="745"/>
      <c r="RVA28" s="1095"/>
      <c r="RVB28" s="18"/>
      <c r="RVC28" s="745"/>
      <c r="RVD28" s="745"/>
      <c r="RVE28" s="1095"/>
      <c r="RVF28" s="18"/>
      <c r="RVG28" s="745"/>
      <c r="RVH28" s="745"/>
      <c r="RVI28" s="1095"/>
      <c r="RVJ28" s="18"/>
      <c r="RVK28" s="745"/>
      <c r="RVL28" s="745"/>
      <c r="RVM28" s="1095"/>
      <c r="RVN28" s="18"/>
      <c r="RVO28" s="745"/>
      <c r="RVP28" s="745"/>
      <c r="RVQ28" s="1095"/>
      <c r="RVR28" s="18"/>
      <c r="RVS28" s="745"/>
      <c r="RVT28" s="745"/>
      <c r="RVU28" s="1095"/>
      <c r="RVV28" s="18"/>
      <c r="RVW28" s="745"/>
      <c r="RVX28" s="745"/>
      <c r="RVY28" s="1095"/>
      <c r="RVZ28" s="18"/>
      <c r="RWA28" s="745"/>
      <c r="RWB28" s="745"/>
      <c r="RWC28" s="1095"/>
      <c r="RWD28" s="18"/>
      <c r="RWE28" s="745"/>
      <c r="RWF28" s="745"/>
      <c r="RWG28" s="1095"/>
      <c r="RWH28" s="18"/>
      <c r="RWI28" s="745"/>
      <c r="RWJ28" s="745"/>
      <c r="RWK28" s="1095"/>
      <c r="RWL28" s="18"/>
      <c r="RWM28" s="745"/>
      <c r="RWN28" s="745"/>
      <c r="RWO28" s="1095"/>
      <c r="RWP28" s="18"/>
      <c r="RWQ28" s="745"/>
      <c r="RWR28" s="745"/>
      <c r="RWS28" s="1095"/>
      <c r="RWT28" s="18"/>
      <c r="RWU28" s="745"/>
      <c r="RWV28" s="745"/>
      <c r="RWW28" s="1095"/>
      <c r="RWX28" s="18"/>
      <c r="RWY28" s="745"/>
      <c r="RWZ28" s="745"/>
      <c r="RXA28" s="1095"/>
      <c r="RXB28" s="18"/>
      <c r="RXC28" s="745"/>
      <c r="RXD28" s="745"/>
      <c r="RXE28" s="1095"/>
      <c r="RXF28" s="18"/>
      <c r="RXG28" s="745"/>
      <c r="RXH28" s="745"/>
      <c r="RXI28" s="1095"/>
      <c r="RXJ28" s="18"/>
      <c r="RXK28" s="745"/>
      <c r="RXL28" s="745"/>
      <c r="RXM28" s="1095"/>
      <c r="RXN28" s="18"/>
      <c r="RXO28" s="745"/>
      <c r="RXP28" s="745"/>
      <c r="RXQ28" s="1095"/>
      <c r="RXR28" s="18"/>
      <c r="RXS28" s="745"/>
      <c r="RXT28" s="745"/>
      <c r="RXU28" s="1095"/>
      <c r="RXV28" s="18"/>
      <c r="RXW28" s="745"/>
      <c r="RXX28" s="745"/>
      <c r="RXY28" s="1095"/>
      <c r="RXZ28" s="18"/>
      <c r="RYA28" s="745"/>
      <c r="RYB28" s="745"/>
      <c r="RYC28" s="1095"/>
      <c r="RYD28" s="18"/>
      <c r="RYE28" s="745"/>
      <c r="RYF28" s="745"/>
      <c r="RYG28" s="1095"/>
      <c r="RYH28" s="18"/>
      <c r="RYI28" s="745"/>
      <c r="RYJ28" s="745"/>
      <c r="RYK28" s="1095"/>
      <c r="RYL28" s="18"/>
      <c r="RYM28" s="745"/>
      <c r="RYN28" s="745"/>
      <c r="RYO28" s="1095"/>
      <c r="RYP28" s="18"/>
      <c r="RYQ28" s="745"/>
      <c r="RYR28" s="745"/>
      <c r="RYS28" s="1095"/>
      <c r="RYT28" s="18"/>
      <c r="RYU28" s="745"/>
      <c r="RYV28" s="745"/>
      <c r="RYW28" s="1095"/>
      <c r="RYX28" s="18"/>
      <c r="RYY28" s="745"/>
      <c r="RYZ28" s="745"/>
      <c r="RZA28" s="1095"/>
      <c r="RZB28" s="18"/>
      <c r="RZC28" s="745"/>
      <c r="RZD28" s="745"/>
      <c r="RZE28" s="1095"/>
      <c r="RZF28" s="18"/>
      <c r="RZG28" s="745"/>
      <c r="RZH28" s="745"/>
      <c r="RZI28" s="1095"/>
      <c r="RZJ28" s="18"/>
      <c r="RZK28" s="745"/>
      <c r="RZL28" s="745"/>
      <c r="RZM28" s="1095"/>
      <c r="RZN28" s="18"/>
      <c r="RZO28" s="745"/>
      <c r="RZP28" s="745"/>
      <c r="RZQ28" s="1095"/>
      <c r="RZR28" s="18"/>
      <c r="RZS28" s="745"/>
      <c r="RZT28" s="745"/>
      <c r="RZU28" s="1095"/>
      <c r="RZV28" s="18"/>
      <c r="RZW28" s="745"/>
      <c r="RZX28" s="745"/>
      <c r="RZY28" s="1095"/>
      <c r="RZZ28" s="18"/>
      <c r="SAA28" s="745"/>
      <c r="SAB28" s="745"/>
      <c r="SAC28" s="1095"/>
      <c r="SAD28" s="18"/>
      <c r="SAE28" s="745"/>
      <c r="SAF28" s="745"/>
      <c r="SAG28" s="1095"/>
      <c r="SAH28" s="18"/>
      <c r="SAI28" s="745"/>
      <c r="SAJ28" s="745"/>
      <c r="SAK28" s="1095"/>
      <c r="SAL28" s="18"/>
      <c r="SAM28" s="745"/>
      <c r="SAN28" s="745"/>
      <c r="SAO28" s="1095"/>
      <c r="SAP28" s="18"/>
      <c r="SAQ28" s="745"/>
      <c r="SAR28" s="745"/>
      <c r="SAS28" s="1095"/>
      <c r="SAT28" s="18"/>
      <c r="SAU28" s="745"/>
      <c r="SAV28" s="745"/>
      <c r="SAW28" s="1095"/>
      <c r="SAX28" s="18"/>
      <c r="SAY28" s="745"/>
      <c r="SAZ28" s="745"/>
      <c r="SBA28" s="1095"/>
      <c r="SBB28" s="18"/>
      <c r="SBC28" s="745"/>
      <c r="SBD28" s="745"/>
      <c r="SBE28" s="1095"/>
      <c r="SBF28" s="18"/>
      <c r="SBG28" s="745"/>
      <c r="SBH28" s="745"/>
      <c r="SBI28" s="1095"/>
      <c r="SBJ28" s="18"/>
      <c r="SBK28" s="745"/>
      <c r="SBL28" s="745"/>
      <c r="SBM28" s="1095"/>
      <c r="SBN28" s="18"/>
      <c r="SBO28" s="745"/>
      <c r="SBP28" s="745"/>
      <c r="SBQ28" s="1095"/>
      <c r="SBR28" s="18"/>
      <c r="SBS28" s="745"/>
      <c r="SBT28" s="745"/>
      <c r="SBU28" s="1095"/>
      <c r="SBV28" s="18"/>
      <c r="SBW28" s="745"/>
      <c r="SBX28" s="745"/>
      <c r="SBY28" s="1095"/>
      <c r="SBZ28" s="18"/>
      <c r="SCA28" s="745"/>
      <c r="SCB28" s="745"/>
      <c r="SCC28" s="1095"/>
      <c r="SCD28" s="18"/>
      <c r="SCE28" s="745"/>
      <c r="SCF28" s="745"/>
      <c r="SCG28" s="1095"/>
      <c r="SCH28" s="18"/>
      <c r="SCI28" s="745"/>
      <c r="SCJ28" s="745"/>
      <c r="SCK28" s="1095"/>
      <c r="SCL28" s="18"/>
      <c r="SCM28" s="745"/>
      <c r="SCN28" s="745"/>
      <c r="SCO28" s="1095"/>
      <c r="SCP28" s="18"/>
      <c r="SCQ28" s="745"/>
      <c r="SCR28" s="745"/>
      <c r="SCS28" s="1095"/>
      <c r="SCT28" s="18"/>
      <c r="SCU28" s="745"/>
      <c r="SCV28" s="745"/>
      <c r="SCW28" s="1095"/>
      <c r="SCX28" s="18"/>
      <c r="SCY28" s="745"/>
      <c r="SCZ28" s="745"/>
      <c r="SDA28" s="1095"/>
      <c r="SDB28" s="18"/>
      <c r="SDC28" s="745"/>
      <c r="SDD28" s="745"/>
      <c r="SDE28" s="1095"/>
      <c r="SDF28" s="18"/>
      <c r="SDG28" s="745"/>
      <c r="SDH28" s="745"/>
      <c r="SDI28" s="1095"/>
      <c r="SDJ28" s="18"/>
      <c r="SDK28" s="745"/>
      <c r="SDL28" s="745"/>
      <c r="SDM28" s="1095"/>
      <c r="SDN28" s="18"/>
      <c r="SDO28" s="745"/>
      <c r="SDP28" s="745"/>
      <c r="SDQ28" s="1095"/>
      <c r="SDR28" s="18"/>
      <c r="SDS28" s="745"/>
      <c r="SDT28" s="745"/>
      <c r="SDU28" s="1095"/>
      <c r="SDV28" s="18"/>
      <c r="SDW28" s="745"/>
      <c r="SDX28" s="745"/>
      <c r="SDY28" s="1095"/>
      <c r="SDZ28" s="18"/>
      <c r="SEA28" s="745"/>
      <c r="SEB28" s="745"/>
      <c r="SEC28" s="1095"/>
      <c r="SED28" s="18"/>
      <c r="SEE28" s="745"/>
      <c r="SEF28" s="745"/>
      <c r="SEG28" s="1095"/>
      <c r="SEH28" s="18"/>
      <c r="SEI28" s="745"/>
      <c r="SEJ28" s="745"/>
      <c r="SEK28" s="1095"/>
      <c r="SEL28" s="18"/>
      <c r="SEM28" s="745"/>
      <c r="SEN28" s="745"/>
      <c r="SEO28" s="1095"/>
      <c r="SEP28" s="18"/>
      <c r="SEQ28" s="745"/>
      <c r="SER28" s="745"/>
      <c r="SES28" s="1095"/>
      <c r="SET28" s="18"/>
      <c r="SEU28" s="745"/>
      <c r="SEV28" s="745"/>
      <c r="SEW28" s="1095"/>
      <c r="SEX28" s="18"/>
      <c r="SEY28" s="745"/>
      <c r="SEZ28" s="745"/>
      <c r="SFA28" s="1095"/>
      <c r="SFB28" s="18"/>
      <c r="SFC28" s="745"/>
      <c r="SFD28" s="745"/>
      <c r="SFE28" s="1095"/>
      <c r="SFF28" s="18"/>
      <c r="SFG28" s="745"/>
      <c r="SFH28" s="745"/>
      <c r="SFI28" s="1095"/>
      <c r="SFJ28" s="18"/>
      <c r="SFK28" s="745"/>
      <c r="SFL28" s="745"/>
      <c r="SFM28" s="1095"/>
      <c r="SFN28" s="18"/>
      <c r="SFO28" s="745"/>
      <c r="SFP28" s="745"/>
      <c r="SFQ28" s="1095"/>
      <c r="SFR28" s="18"/>
      <c r="SFS28" s="745"/>
      <c r="SFT28" s="745"/>
      <c r="SFU28" s="1095"/>
      <c r="SFV28" s="18"/>
      <c r="SFW28" s="745"/>
      <c r="SFX28" s="745"/>
      <c r="SFY28" s="1095"/>
      <c r="SFZ28" s="18"/>
      <c r="SGA28" s="745"/>
      <c r="SGB28" s="745"/>
      <c r="SGC28" s="1095"/>
      <c r="SGD28" s="18"/>
      <c r="SGE28" s="745"/>
      <c r="SGF28" s="745"/>
      <c r="SGG28" s="1095"/>
      <c r="SGH28" s="18"/>
      <c r="SGI28" s="745"/>
      <c r="SGJ28" s="745"/>
      <c r="SGK28" s="1095"/>
      <c r="SGL28" s="18"/>
      <c r="SGM28" s="745"/>
      <c r="SGN28" s="745"/>
      <c r="SGO28" s="1095"/>
      <c r="SGP28" s="18"/>
      <c r="SGQ28" s="745"/>
      <c r="SGR28" s="745"/>
      <c r="SGS28" s="1095"/>
      <c r="SGT28" s="18"/>
      <c r="SGU28" s="745"/>
      <c r="SGV28" s="745"/>
      <c r="SGW28" s="1095"/>
      <c r="SGX28" s="18"/>
      <c r="SGY28" s="745"/>
      <c r="SGZ28" s="745"/>
      <c r="SHA28" s="1095"/>
      <c r="SHB28" s="18"/>
      <c r="SHC28" s="745"/>
      <c r="SHD28" s="745"/>
      <c r="SHE28" s="1095"/>
      <c r="SHF28" s="18"/>
      <c r="SHG28" s="745"/>
      <c r="SHH28" s="745"/>
      <c r="SHI28" s="1095"/>
      <c r="SHJ28" s="18"/>
      <c r="SHK28" s="745"/>
      <c r="SHL28" s="745"/>
      <c r="SHM28" s="1095"/>
      <c r="SHN28" s="18"/>
      <c r="SHO28" s="745"/>
      <c r="SHP28" s="745"/>
      <c r="SHQ28" s="1095"/>
      <c r="SHR28" s="18"/>
      <c r="SHS28" s="745"/>
      <c r="SHT28" s="745"/>
      <c r="SHU28" s="1095"/>
      <c r="SHV28" s="18"/>
      <c r="SHW28" s="745"/>
      <c r="SHX28" s="745"/>
      <c r="SHY28" s="1095"/>
      <c r="SHZ28" s="18"/>
      <c r="SIA28" s="745"/>
      <c r="SIB28" s="745"/>
      <c r="SIC28" s="1095"/>
      <c r="SID28" s="18"/>
      <c r="SIE28" s="745"/>
      <c r="SIF28" s="745"/>
      <c r="SIG28" s="1095"/>
      <c r="SIH28" s="18"/>
      <c r="SII28" s="745"/>
      <c r="SIJ28" s="745"/>
      <c r="SIK28" s="1095"/>
      <c r="SIL28" s="18"/>
      <c r="SIM28" s="745"/>
      <c r="SIN28" s="745"/>
      <c r="SIO28" s="1095"/>
      <c r="SIP28" s="18"/>
      <c r="SIQ28" s="745"/>
      <c r="SIR28" s="745"/>
      <c r="SIS28" s="1095"/>
      <c r="SIT28" s="18"/>
      <c r="SIU28" s="745"/>
      <c r="SIV28" s="745"/>
      <c r="SIW28" s="1095"/>
      <c r="SIX28" s="18"/>
      <c r="SIY28" s="745"/>
      <c r="SIZ28" s="745"/>
      <c r="SJA28" s="1095"/>
      <c r="SJB28" s="18"/>
      <c r="SJC28" s="745"/>
      <c r="SJD28" s="745"/>
      <c r="SJE28" s="1095"/>
      <c r="SJF28" s="18"/>
      <c r="SJG28" s="745"/>
      <c r="SJH28" s="745"/>
      <c r="SJI28" s="1095"/>
      <c r="SJJ28" s="18"/>
      <c r="SJK28" s="745"/>
      <c r="SJL28" s="745"/>
      <c r="SJM28" s="1095"/>
      <c r="SJN28" s="18"/>
      <c r="SJO28" s="745"/>
      <c r="SJP28" s="745"/>
      <c r="SJQ28" s="1095"/>
      <c r="SJR28" s="18"/>
      <c r="SJS28" s="745"/>
      <c r="SJT28" s="745"/>
      <c r="SJU28" s="1095"/>
      <c r="SJV28" s="18"/>
      <c r="SJW28" s="745"/>
      <c r="SJX28" s="745"/>
      <c r="SJY28" s="1095"/>
      <c r="SJZ28" s="18"/>
      <c r="SKA28" s="745"/>
      <c r="SKB28" s="745"/>
      <c r="SKC28" s="1095"/>
      <c r="SKD28" s="18"/>
      <c r="SKE28" s="745"/>
      <c r="SKF28" s="745"/>
      <c r="SKG28" s="1095"/>
      <c r="SKH28" s="18"/>
      <c r="SKI28" s="745"/>
      <c r="SKJ28" s="745"/>
      <c r="SKK28" s="1095"/>
      <c r="SKL28" s="18"/>
      <c r="SKM28" s="745"/>
      <c r="SKN28" s="745"/>
      <c r="SKO28" s="1095"/>
      <c r="SKP28" s="18"/>
      <c r="SKQ28" s="745"/>
      <c r="SKR28" s="745"/>
      <c r="SKS28" s="1095"/>
      <c r="SKT28" s="18"/>
      <c r="SKU28" s="745"/>
      <c r="SKV28" s="745"/>
      <c r="SKW28" s="1095"/>
      <c r="SKX28" s="18"/>
      <c r="SKY28" s="745"/>
      <c r="SKZ28" s="745"/>
      <c r="SLA28" s="1095"/>
      <c r="SLB28" s="18"/>
      <c r="SLC28" s="745"/>
      <c r="SLD28" s="745"/>
      <c r="SLE28" s="1095"/>
      <c r="SLF28" s="18"/>
      <c r="SLG28" s="745"/>
      <c r="SLH28" s="745"/>
      <c r="SLI28" s="1095"/>
      <c r="SLJ28" s="18"/>
      <c r="SLK28" s="745"/>
      <c r="SLL28" s="745"/>
      <c r="SLM28" s="1095"/>
      <c r="SLN28" s="18"/>
      <c r="SLO28" s="745"/>
      <c r="SLP28" s="745"/>
      <c r="SLQ28" s="1095"/>
      <c r="SLR28" s="18"/>
      <c r="SLS28" s="745"/>
      <c r="SLT28" s="745"/>
      <c r="SLU28" s="1095"/>
      <c r="SLV28" s="18"/>
      <c r="SLW28" s="745"/>
      <c r="SLX28" s="745"/>
      <c r="SLY28" s="1095"/>
      <c r="SLZ28" s="18"/>
      <c r="SMA28" s="745"/>
      <c r="SMB28" s="745"/>
      <c r="SMC28" s="1095"/>
      <c r="SMD28" s="18"/>
      <c r="SME28" s="745"/>
      <c r="SMF28" s="745"/>
      <c r="SMG28" s="1095"/>
      <c r="SMH28" s="18"/>
      <c r="SMI28" s="745"/>
      <c r="SMJ28" s="745"/>
      <c r="SMK28" s="1095"/>
      <c r="SML28" s="18"/>
      <c r="SMM28" s="745"/>
      <c r="SMN28" s="745"/>
      <c r="SMO28" s="1095"/>
      <c r="SMP28" s="18"/>
      <c r="SMQ28" s="745"/>
      <c r="SMR28" s="745"/>
      <c r="SMS28" s="1095"/>
      <c r="SMT28" s="18"/>
      <c r="SMU28" s="745"/>
      <c r="SMV28" s="745"/>
      <c r="SMW28" s="1095"/>
      <c r="SMX28" s="18"/>
      <c r="SMY28" s="745"/>
      <c r="SMZ28" s="745"/>
      <c r="SNA28" s="1095"/>
      <c r="SNB28" s="18"/>
      <c r="SNC28" s="745"/>
      <c r="SND28" s="745"/>
      <c r="SNE28" s="1095"/>
      <c r="SNF28" s="18"/>
      <c r="SNG28" s="745"/>
      <c r="SNH28" s="745"/>
      <c r="SNI28" s="1095"/>
      <c r="SNJ28" s="18"/>
      <c r="SNK28" s="745"/>
      <c r="SNL28" s="745"/>
      <c r="SNM28" s="1095"/>
      <c r="SNN28" s="18"/>
      <c r="SNO28" s="745"/>
      <c r="SNP28" s="745"/>
      <c r="SNQ28" s="1095"/>
      <c r="SNR28" s="18"/>
      <c r="SNS28" s="745"/>
      <c r="SNT28" s="745"/>
      <c r="SNU28" s="1095"/>
      <c r="SNV28" s="18"/>
      <c r="SNW28" s="745"/>
      <c r="SNX28" s="745"/>
      <c r="SNY28" s="1095"/>
      <c r="SNZ28" s="18"/>
      <c r="SOA28" s="745"/>
      <c r="SOB28" s="745"/>
      <c r="SOC28" s="1095"/>
      <c r="SOD28" s="18"/>
      <c r="SOE28" s="745"/>
      <c r="SOF28" s="745"/>
      <c r="SOG28" s="1095"/>
      <c r="SOH28" s="18"/>
      <c r="SOI28" s="745"/>
      <c r="SOJ28" s="745"/>
      <c r="SOK28" s="1095"/>
      <c r="SOL28" s="18"/>
      <c r="SOM28" s="745"/>
      <c r="SON28" s="745"/>
      <c r="SOO28" s="1095"/>
      <c r="SOP28" s="18"/>
      <c r="SOQ28" s="745"/>
      <c r="SOR28" s="745"/>
      <c r="SOS28" s="1095"/>
      <c r="SOT28" s="18"/>
      <c r="SOU28" s="745"/>
      <c r="SOV28" s="745"/>
      <c r="SOW28" s="1095"/>
      <c r="SOX28" s="18"/>
      <c r="SOY28" s="745"/>
      <c r="SOZ28" s="745"/>
      <c r="SPA28" s="1095"/>
      <c r="SPB28" s="18"/>
      <c r="SPC28" s="745"/>
      <c r="SPD28" s="745"/>
      <c r="SPE28" s="1095"/>
      <c r="SPF28" s="18"/>
      <c r="SPG28" s="745"/>
      <c r="SPH28" s="745"/>
      <c r="SPI28" s="1095"/>
      <c r="SPJ28" s="18"/>
      <c r="SPK28" s="745"/>
      <c r="SPL28" s="745"/>
      <c r="SPM28" s="1095"/>
      <c r="SPN28" s="18"/>
      <c r="SPO28" s="745"/>
      <c r="SPP28" s="745"/>
      <c r="SPQ28" s="1095"/>
      <c r="SPR28" s="18"/>
      <c r="SPS28" s="745"/>
      <c r="SPT28" s="745"/>
      <c r="SPU28" s="1095"/>
      <c r="SPV28" s="18"/>
      <c r="SPW28" s="745"/>
      <c r="SPX28" s="745"/>
      <c r="SPY28" s="1095"/>
      <c r="SPZ28" s="18"/>
      <c r="SQA28" s="745"/>
      <c r="SQB28" s="745"/>
      <c r="SQC28" s="1095"/>
      <c r="SQD28" s="18"/>
      <c r="SQE28" s="745"/>
      <c r="SQF28" s="745"/>
      <c r="SQG28" s="1095"/>
      <c r="SQH28" s="18"/>
      <c r="SQI28" s="745"/>
      <c r="SQJ28" s="745"/>
      <c r="SQK28" s="1095"/>
      <c r="SQL28" s="18"/>
      <c r="SQM28" s="745"/>
      <c r="SQN28" s="745"/>
      <c r="SQO28" s="1095"/>
      <c r="SQP28" s="18"/>
      <c r="SQQ28" s="745"/>
      <c r="SQR28" s="745"/>
      <c r="SQS28" s="1095"/>
      <c r="SQT28" s="18"/>
      <c r="SQU28" s="745"/>
      <c r="SQV28" s="745"/>
      <c r="SQW28" s="1095"/>
      <c r="SQX28" s="18"/>
      <c r="SQY28" s="745"/>
      <c r="SQZ28" s="745"/>
      <c r="SRA28" s="1095"/>
      <c r="SRB28" s="18"/>
      <c r="SRC28" s="745"/>
      <c r="SRD28" s="745"/>
      <c r="SRE28" s="1095"/>
      <c r="SRF28" s="18"/>
      <c r="SRG28" s="745"/>
      <c r="SRH28" s="745"/>
      <c r="SRI28" s="1095"/>
      <c r="SRJ28" s="18"/>
      <c r="SRK28" s="745"/>
      <c r="SRL28" s="745"/>
      <c r="SRM28" s="1095"/>
      <c r="SRN28" s="18"/>
      <c r="SRO28" s="745"/>
      <c r="SRP28" s="745"/>
      <c r="SRQ28" s="1095"/>
      <c r="SRR28" s="18"/>
      <c r="SRS28" s="745"/>
      <c r="SRT28" s="745"/>
      <c r="SRU28" s="1095"/>
      <c r="SRV28" s="18"/>
      <c r="SRW28" s="745"/>
      <c r="SRX28" s="745"/>
      <c r="SRY28" s="1095"/>
      <c r="SRZ28" s="18"/>
      <c r="SSA28" s="745"/>
      <c r="SSB28" s="745"/>
      <c r="SSC28" s="1095"/>
      <c r="SSD28" s="18"/>
      <c r="SSE28" s="745"/>
      <c r="SSF28" s="745"/>
      <c r="SSG28" s="1095"/>
      <c r="SSH28" s="18"/>
      <c r="SSI28" s="745"/>
      <c r="SSJ28" s="745"/>
      <c r="SSK28" s="1095"/>
      <c r="SSL28" s="18"/>
      <c r="SSM28" s="745"/>
      <c r="SSN28" s="745"/>
      <c r="SSO28" s="1095"/>
      <c r="SSP28" s="18"/>
      <c r="SSQ28" s="745"/>
      <c r="SSR28" s="745"/>
      <c r="SSS28" s="1095"/>
      <c r="SST28" s="18"/>
      <c r="SSU28" s="745"/>
      <c r="SSV28" s="745"/>
      <c r="SSW28" s="1095"/>
      <c r="SSX28" s="18"/>
      <c r="SSY28" s="745"/>
      <c r="SSZ28" s="745"/>
      <c r="STA28" s="1095"/>
      <c r="STB28" s="18"/>
      <c r="STC28" s="745"/>
      <c r="STD28" s="745"/>
      <c r="STE28" s="1095"/>
      <c r="STF28" s="18"/>
      <c r="STG28" s="745"/>
      <c r="STH28" s="745"/>
      <c r="STI28" s="1095"/>
      <c r="STJ28" s="18"/>
      <c r="STK28" s="745"/>
      <c r="STL28" s="745"/>
      <c r="STM28" s="1095"/>
      <c r="STN28" s="18"/>
      <c r="STO28" s="745"/>
      <c r="STP28" s="745"/>
      <c r="STQ28" s="1095"/>
      <c r="STR28" s="18"/>
      <c r="STS28" s="745"/>
      <c r="STT28" s="745"/>
      <c r="STU28" s="1095"/>
      <c r="STV28" s="18"/>
      <c r="STW28" s="745"/>
      <c r="STX28" s="745"/>
      <c r="STY28" s="1095"/>
      <c r="STZ28" s="18"/>
      <c r="SUA28" s="745"/>
      <c r="SUB28" s="745"/>
      <c r="SUC28" s="1095"/>
      <c r="SUD28" s="18"/>
      <c r="SUE28" s="745"/>
      <c r="SUF28" s="745"/>
      <c r="SUG28" s="1095"/>
      <c r="SUH28" s="18"/>
      <c r="SUI28" s="745"/>
      <c r="SUJ28" s="745"/>
      <c r="SUK28" s="1095"/>
      <c r="SUL28" s="18"/>
      <c r="SUM28" s="745"/>
      <c r="SUN28" s="745"/>
      <c r="SUO28" s="1095"/>
      <c r="SUP28" s="18"/>
      <c r="SUQ28" s="745"/>
      <c r="SUR28" s="745"/>
      <c r="SUS28" s="1095"/>
      <c r="SUT28" s="18"/>
      <c r="SUU28" s="745"/>
      <c r="SUV28" s="745"/>
      <c r="SUW28" s="1095"/>
      <c r="SUX28" s="18"/>
      <c r="SUY28" s="745"/>
      <c r="SUZ28" s="745"/>
      <c r="SVA28" s="1095"/>
      <c r="SVB28" s="18"/>
      <c r="SVC28" s="745"/>
      <c r="SVD28" s="745"/>
      <c r="SVE28" s="1095"/>
      <c r="SVF28" s="18"/>
      <c r="SVG28" s="745"/>
      <c r="SVH28" s="745"/>
      <c r="SVI28" s="1095"/>
      <c r="SVJ28" s="18"/>
      <c r="SVK28" s="745"/>
      <c r="SVL28" s="745"/>
      <c r="SVM28" s="1095"/>
      <c r="SVN28" s="18"/>
      <c r="SVO28" s="745"/>
      <c r="SVP28" s="745"/>
      <c r="SVQ28" s="1095"/>
      <c r="SVR28" s="18"/>
      <c r="SVS28" s="745"/>
      <c r="SVT28" s="745"/>
      <c r="SVU28" s="1095"/>
      <c r="SVV28" s="18"/>
      <c r="SVW28" s="745"/>
      <c r="SVX28" s="745"/>
      <c r="SVY28" s="1095"/>
      <c r="SVZ28" s="18"/>
      <c r="SWA28" s="745"/>
      <c r="SWB28" s="745"/>
      <c r="SWC28" s="1095"/>
      <c r="SWD28" s="18"/>
      <c r="SWE28" s="745"/>
      <c r="SWF28" s="745"/>
      <c r="SWG28" s="1095"/>
      <c r="SWH28" s="18"/>
      <c r="SWI28" s="745"/>
      <c r="SWJ28" s="745"/>
      <c r="SWK28" s="1095"/>
      <c r="SWL28" s="18"/>
      <c r="SWM28" s="745"/>
      <c r="SWN28" s="745"/>
      <c r="SWO28" s="1095"/>
      <c r="SWP28" s="18"/>
      <c r="SWQ28" s="745"/>
      <c r="SWR28" s="745"/>
      <c r="SWS28" s="1095"/>
      <c r="SWT28" s="18"/>
      <c r="SWU28" s="745"/>
      <c r="SWV28" s="745"/>
      <c r="SWW28" s="1095"/>
      <c r="SWX28" s="18"/>
      <c r="SWY28" s="745"/>
      <c r="SWZ28" s="745"/>
      <c r="SXA28" s="1095"/>
      <c r="SXB28" s="18"/>
      <c r="SXC28" s="745"/>
      <c r="SXD28" s="745"/>
      <c r="SXE28" s="1095"/>
      <c r="SXF28" s="18"/>
      <c r="SXG28" s="745"/>
      <c r="SXH28" s="745"/>
      <c r="SXI28" s="1095"/>
      <c r="SXJ28" s="18"/>
      <c r="SXK28" s="745"/>
      <c r="SXL28" s="745"/>
      <c r="SXM28" s="1095"/>
      <c r="SXN28" s="18"/>
      <c r="SXO28" s="745"/>
      <c r="SXP28" s="745"/>
      <c r="SXQ28" s="1095"/>
      <c r="SXR28" s="18"/>
      <c r="SXS28" s="745"/>
      <c r="SXT28" s="745"/>
      <c r="SXU28" s="1095"/>
      <c r="SXV28" s="18"/>
      <c r="SXW28" s="745"/>
      <c r="SXX28" s="745"/>
      <c r="SXY28" s="1095"/>
      <c r="SXZ28" s="18"/>
      <c r="SYA28" s="745"/>
      <c r="SYB28" s="745"/>
      <c r="SYC28" s="1095"/>
      <c r="SYD28" s="18"/>
      <c r="SYE28" s="745"/>
      <c r="SYF28" s="745"/>
      <c r="SYG28" s="1095"/>
      <c r="SYH28" s="18"/>
      <c r="SYI28" s="745"/>
      <c r="SYJ28" s="745"/>
      <c r="SYK28" s="1095"/>
      <c r="SYL28" s="18"/>
      <c r="SYM28" s="745"/>
      <c r="SYN28" s="745"/>
      <c r="SYO28" s="1095"/>
      <c r="SYP28" s="18"/>
      <c r="SYQ28" s="745"/>
      <c r="SYR28" s="745"/>
      <c r="SYS28" s="1095"/>
      <c r="SYT28" s="18"/>
      <c r="SYU28" s="745"/>
      <c r="SYV28" s="745"/>
      <c r="SYW28" s="1095"/>
      <c r="SYX28" s="18"/>
      <c r="SYY28" s="745"/>
      <c r="SYZ28" s="745"/>
      <c r="SZA28" s="1095"/>
      <c r="SZB28" s="18"/>
      <c r="SZC28" s="745"/>
      <c r="SZD28" s="745"/>
      <c r="SZE28" s="1095"/>
      <c r="SZF28" s="18"/>
      <c r="SZG28" s="745"/>
      <c r="SZH28" s="745"/>
      <c r="SZI28" s="1095"/>
      <c r="SZJ28" s="18"/>
      <c r="SZK28" s="745"/>
      <c r="SZL28" s="745"/>
      <c r="SZM28" s="1095"/>
      <c r="SZN28" s="18"/>
      <c r="SZO28" s="745"/>
      <c r="SZP28" s="745"/>
      <c r="SZQ28" s="1095"/>
      <c r="SZR28" s="18"/>
      <c r="SZS28" s="745"/>
      <c r="SZT28" s="745"/>
      <c r="SZU28" s="1095"/>
      <c r="SZV28" s="18"/>
      <c r="SZW28" s="745"/>
      <c r="SZX28" s="745"/>
      <c r="SZY28" s="1095"/>
      <c r="SZZ28" s="18"/>
      <c r="TAA28" s="745"/>
      <c r="TAB28" s="745"/>
      <c r="TAC28" s="1095"/>
      <c r="TAD28" s="18"/>
      <c r="TAE28" s="745"/>
      <c r="TAF28" s="745"/>
      <c r="TAG28" s="1095"/>
      <c r="TAH28" s="18"/>
      <c r="TAI28" s="745"/>
      <c r="TAJ28" s="745"/>
      <c r="TAK28" s="1095"/>
      <c r="TAL28" s="18"/>
      <c r="TAM28" s="745"/>
      <c r="TAN28" s="745"/>
      <c r="TAO28" s="1095"/>
      <c r="TAP28" s="18"/>
      <c r="TAQ28" s="745"/>
      <c r="TAR28" s="745"/>
      <c r="TAS28" s="1095"/>
      <c r="TAT28" s="18"/>
      <c r="TAU28" s="745"/>
      <c r="TAV28" s="745"/>
      <c r="TAW28" s="1095"/>
      <c r="TAX28" s="18"/>
      <c r="TAY28" s="745"/>
      <c r="TAZ28" s="745"/>
      <c r="TBA28" s="1095"/>
      <c r="TBB28" s="18"/>
      <c r="TBC28" s="745"/>
      <c r="TBD28" s="745"/>
      <c r="TBE28" s="1095"/>
      <c r="TBF28" s="18"/>
      <c r="TBG28" s="745"/>
      <c r="TBH28" s="745"/>
      <c r="TBI28" s="1095"/>
      <c r="TBJ28" s="18"/>
      <c r="TBK28" s="745"/>
      <c r="TBL28" s="745"/>
      <c r="TBM28" s="1095"/>
      <c r="TBN28" s="18"/>
      <c r="TBO28" s="745"/>
      <c r="TBP28" s="745"/>
      <c r="TBQ28" s="1095"/>
      <c r="TBR28" s="18"/>
      <c r="TBS28" s="745"/>
      <c r="TBT28" s="745"/>
      <c r="TBU28" s="1095"/>
      <c r="TBV28" s="18"/>
      <c r="TBW28" s="745"/>
      <c r="TBX28" s="745"/>
      <c r="TBY28" s="1095"/>
      <c r="TBZ28" s="18"/>
      <c r="TCA28" s="745"/>
      <c r="TCB28" s="745"/>
      <c r="TCC28" s="1095"/>
      <c r="TCD28" s="18"/>
      <c r="TCE28" s="745"/>
      <c r="TCF28" s="745"/>
      <c r="TCG28" s="1095"/>
      <c r="TCH28" s="18"/>
      <c r="TCI28" s="745"/>
      <c r="TCJ28" s="745"/>
      <c r="TCK28" s="1095"/>
      <c r="TCL28" s="18"/>
      <c r="TCM28" s="745"/>
      <c r="TCN28" s="745"/>
      <c r="TCO28" s="1095"/>
      <c r="TCP28" s="18"/>
      <c r="TCQ28" s="745"/>
      <c r="TCR28" s="745"/>
      <c r="TCS28" s="1095"/>
      <c r="TCT28" s="18"/>
      <c r="TCU28" s="745"/>
      <c r="TCV28" s="745"/>
      <c r="TCW28" s="1095"/>
      <c r="TCX28" s="18"/>
      <c r="TCY28" s="745"/>
      <c r="TCZ28" s="745"/>
      <c r="TDA28" s="1095"/>
      <c r="TDB28" s="18"/>
      <c r="TDC28" s="745"/>
      <c r="TDD28" s="745"/>
      <c r="TDE28" s="1095"/>
      <c r="TDF28" s="18"/>
      <c r="TDG28" s="745"/>
      <c r="TDH28" s="745"/>
      <c r="TDI28" s="1095"/>
      <c r="TDJ28" s="18"/>
      <c r="TDK28" s="745"/>
      <c r="TDL28" s="745"/>
      <c r="TDM28" s="1095"/>
      <c r="TDN28" s="18"/>
      <c r="TDO28" s="745"/>
      <c r="TDP28" s="745"/>
      <c r="TDQ28" s="1095"/>
      <c r="TDR28" s="18"/>
      <c r="TDS28" s="745"/>
      <c r="TDT28" s="745"/>
      <c r="TDU28" s="1095"/>
      <c r="TDV28" s="18"/>
      <c r="TDW28" s="745"/>
      <c r="TDX28" s="745"/>
      <c r="TDY28" s="1095"/>
      <c r="TDZ28" s="18"/>
      <c r="TEA28" s="745"/>
      <c r="TEB28" s="745"/>
      <c r="TEC28" s="1095"/>
      <c r="TED28" s="18"/>
      <c r="TEE28" s="745"/>
      <c r="TEF28" s="745"/>
      <c r="TEG28" s="1095"/>
      <c r="TEH28" s="18"/>
      <c r="TEI28" s="745"/>
      <c r="TEJ28" s="745"/>
      <c r="TEK28" s="1095"/>
      <c r="TEL28" s="18"/>
      <c r="TEM28" s="745"/>
      <c r="TEN28" s="745"/>
      <c r="TEO28" s="1095"/>
      <c r="TEP28" s="18"/>
      <c r="TEQ28" s="745"/>
      <c r="TER28" s="745"/>
      <c r="TES28" s="1095"/>
      <c r="TET28" s="18"/>
      <c r="TEU28" s="745"/>
      <c r="TEV28" s="745"/>
      <c r="TEW28" s="1095"/>
      <c r="TEX28" s="18"/>
      <c r="TEY28" s="745"/>
      <c r="TEZ28" s="745"/>
      <c r="TFA28" s="1095"/>
      <c r="TFB28" s="18"/>
      <c r="TFC28" s="745"/>
      <c r="TFD28" s="745"/>
      <c r="TFE28" s="1095"/>
      <c r="TFF28" s="18"/>
      <c r="TFG28" s="745"/>
      <c r="TFH28" s="745"/>
      <c r="TFI28" s="1095"/>
      <c r="TFJ28" s="18"/>
      <c r="TFK28" s="745"/>
      <c r="TFL28" s="745"/>
      <c r="TFM28" s="1095"/>
      <c r="TFN28" s="18"/>
      <c r="TFO28" s="745"/>
      <c r="TFP28" s="745"/>
      <c r="TFQ28" s="1095"/>
      <c r="TFR28" s="18"/>
      <c r="TFS28" s="745"/>
      <c r="TFT28" s="745"/>
      <c r="TFU28" s="1095"/>
      <c r="TFV28" s="18"/>
      <c r="TFW28" s="745"/>
      <c r="TFX28" s="745"/>
      <c r="TFY28" s="1095"/>
      <c r="TFZ28" s="18"/>
      <c r="TGA28" s="745"/>
      <c r="TGB28" s="745"/>
      <c r="TGC28" s="1095"/>
      <c r="TGD28" s="18"/>
      <c r="TGE28" s="745"/>
      <c r="TGF28" s="745"/>
      <c r="TGG28" s="1095"/>
      <c r="TGH28" s="18"/>
      <c r="TGI28" s="745"/>
      <c r="TGJ28" s="745"/>
      <c r="TGK28" s="1095"/>
      <c r="TGL28" s="18"/>
      <c r="TGM28" s="745"/>
      <c r="TGN28" s="745"/>
      <c r="TGO28" s="1095"/>
      <c r="TGP28" s="18"/>
      <c r="TGQ28" s="745"/>
      <c r="TGR28" s="745"/>
      <c r="TGS28" s="1095"/>
      <c r="TGT28" s="18"/>
      <c r="TGU28" s="745"/>
      <c r="TGV28" s="745"/>
      <c r="TGW28" s="1095"/>
      <c r="TGX28" s="18"/>
      <c r="TGY28" s="745"/>
      <c r="TGZ28" s="745"/>
      <c r="THA28" s="1095"/>
      <c r="THB28" s="18"/>
      <c r="THC28" s="745"/>
      <c r="THD28" s="745"/>
      <c r="THE28" s="1095"/>
      <c r="THF28" s="18"/>
      <c r="THG28" s="745"/>
      <c r="THH28" s="745"/>
      <c r="THI28" s="1095"/>
      <c r="THJ28" s="18"/>
      <c r="THK28" s="745"/>
      <c r="THL28" s="745"/>
      <c r="THM28" s="1095"/>
      <c r="THN28" s="18"/>
      <c r="THO28" s="745"/>
      <c r="THP28" s="745"/>
      <c r="THQ28" s="1095"/>
      <c r="THR28" s="18"/>
      <c r="THS28" s="745"/>
      <c r="THT28" s="745"/>
      <c r="THU28" s="1095"/>
      <c r="THV28" s="18"/>
      <c r="THW28" s="745"/>
      <c r="THX28" s="745"/>
      <c r="THY28" s="1095"/>
      <c r="THZ28" s="18"/>
      <c r="TIA28" s="745"/>
      <c r="TIB28" s="745"/>
      <c r="TIC28" s="1095"/>
      <c r="TID28" s="18"/>
      <c r="TIE28" s="745"/>
      <c r="TIF28" s="745"/>
      <c r="TIG28" s="1095"/>
      <c r="TIH28" s="18"/>
      <c r="TII28" s="745"/>
      <c r="TIJ28" s="745"/>
      <c r="TIK28" s="1095"/>
      <c r="TIL28" s="18"/>
      <c r="TIM28" s="745"/>
      <c r="TIN28" s="745"/>
      <c r="TIO28" s="1095"/>
      <c r="TIP28" s="18"/>
      <c r="TIQ28" s="745"/>
      <c r="TIR28" s="745"/>
      <c r="TIS28" s="1095"/>
      <c r="TIT28" s="18"/>
      <c r="TIU28" s="745"/>
      <c r="TIV28" s="745"/>
      <c r="TIW28" s="1095"/>
      <c r="TIX28" s="18"/>
      <c r="TIY28" s="745"/>
      <c r="TIZ28" s="745"/>
      <c r="TJA28" s="1095"/>
      <c r="TJB28" s="18"/>
      <c r="TJC28" s="745"/>
      <c r="TJD28" s="745"/>
      <c r="TJE28" s="1095"/>
      <c r="TJF28" s="18"/>
      <c r="TJG28" s="745"/>
      <c r="TJH28" s="745"/>
      <c r="TJI28" s="1095"/>
      <c r="TJJ28" s="18"/>
      <c r="TJK28" s="745"/>
      <c r="TJL28" s="745"/>
      <c r="TJM28" s="1095"/>
      <c r="TJN28" s="18"/>
      <c r="TJO28" s="745"/>
      <c r="TJP28" s="745"/>
      <c r="TJQ28" s="1095"/>
      <c r="TJR28" s="18"/>
      <c r="TJS28" s="745"/>
      <c r="TJT28" s="745"/>
      <c r="TJU28" s="1095"/>
      <c r="TJV28" s="18"/>
      <c r="TJW28" s="745"/>
      <c r="TJX28" s="745"/>
      <c r="TJY28" s="1095"/>
      <c r="TJZ28" s="18"/>
      <c r="TKA28" s="745"/>
      <c r="TKB28" s="745"/>
      <c r="TKC28" s="1095"/>
      <c r="TKD28" s="18"/>
      <c r="TKE28" s="745"/>
      <c r="TKF28" s="745"/>
      <c r="TKG28" s="1095"/>
      <c r="TKH28" s="18"/>
      <c r="TKI28" s="745"/>
      <c r="TKJ28" s="745"/>
      <c r="TKK28" s="1095"/>
      <c r="TKL28" s="18"/>
      <c r="TKM28" s="745"/>
      <c r="TKN28" s="745"/>
      <c r="TKO28" s="1095"/>
      <c r="TKP28" s="18"/>
      <c r="TKQ28" s="745"/>
      <c r="TKR28" s="745"/>
      <c r="TKS28" s="1095"/>
      <c r="TKT28" s="18"/>
      <c r="TKU28" s="745"/>
      <c r="TKV28" s="745"/>
      <c r="TKW28" s="1095"/>
      <c r="TKX28" s="18"/>
      <c r="TKY28" s="745"/>
      <c r="TKZ28" s="745"/>
      <c r="TLA28" s="1095"/>
      <c r="TLB28" s="18"/>
      <c r="TLC28" s="745"/>
      <c r="TLD28" s="745"/>
      <c r="TLE28" s="1095"/>
      <c r="TLF28" s="18"/>
      <c r="TLG28" s="745"/>
      <c r="TLH28" s="745"/>
      <c r="TLI28" s="1095"/>
      <c r="TLJ28" s="18"/>
      <c r="TLK28" s="745"/>
      <c r="TLL28" s="745"/>
      <c r="TLM28" s="1095"/>
      <c r="TLN28" s="18"/>
      <c r="TLO28" s="745"/>
      <c r="TLP28" s="745"/>
      <c r="TLQ28" s="1095"/>
      <c r="TLR28" s="18"/>
      <c r="TLS28" s="745"/>
      <c r="TLT28" s="745"/>
      <c r="TLU28" s="1095"/>
      <c r="TLV28" s="18"/>
      <c r="TLW28" s="745"/>
      <c r="TLX28" s="745"/>
      <c r="TLY28" s="1095"/>
      <c r="TLZ28" s="18"/>
      <c r="TMA28" s="745"/>
      <c r="TMB28" s="745"/>
      <c r="TMC28" s="1095"/>
      <c r="TMD28" s="18"/>
      <c r="TME28" s="745"/>
      <c r="TMF28" s="745"/>
      <c r="TMG28" s="1095"/>
      <c r="TMH28" s="18"/>
      <c r="TMI28" s="745"/>
      <c r="TMJ28" s="745"/>
      <c r="TMK28" s="1095"/>
      <c r="TML28" s="18"/>
      <c r="TMM28" s="745"/>
      <c r="TMN28" s="745"/>
      <c r="TMO28" s="1095"/>
      <c r="TMP28" s="18"/>
      <c r="TMQ28" s="745"/>
      <c r="TMR28" s="745"/>
      <c r="TMS28" s="1095"/>
      <c r="TMT28" s="18"/>
      <c r="TMU28" s="745"/>
      <c r="TMV28" s="745"/>
      <c r="TMW28" s="1095"/>
      <c r="TMX28" s="18"/>
      <c r="TMY28" s="745"/>
      <c r="TMZ28" s="745"/>
      <c r="TNA28" s="1095"/>
      <c r="TNB28" s="18"/>
      <c r="TNC28" s="745"/>
      <c r="TND28" s="745"/>
      <c r="TNE28" s="1095"/>
      <c r="TNF28" s="18"/>
      <c r="TNG28" s="745"/>
      <c r="TNH28" s="745"/>
      <c r="TNI28" s="1095"/>
      <c r="TNJ28" s="18"/>
      <c r="TNK28" s="745"/>
      <c r="TNL28" s="745"/>
      <c r="TNM28" s="1095"/>
      <c r="TNN28" s="18"/>
      <c r="TNO28" s="745"/>
      <c r="TNP28" s="745"/>
      <c r="TNQ28" s="1095"/>
      <c r="TNR28" s="18"/>
      <c r="TNS28" s="745"/>
      <c r="TNT28" s="745"/>
      <c r="TNU28" s="1095"/>
      <c r="TNV28" s="18"/>
      <c r="TNW28" s="745"/>
      <c r="TNX28" s="745"/>
      <c r="TNY28" s="1095"/>
      <c r="TNZ28" s="18"/>
      <c r="TOA28" s="745"/>
      <c r="TOB28" s="745"/>
      <c r="TOC28" s="1095"/>
      <c r="TOD28" s="18"/>
      <c r="TOE28" s="745"/>
      <c r="TOF28" s="745"/>
      <c r="TOG28" s="1095"/>
      <c r="TOH28" s="18"/>
      <c r="TOI28" s="745"/>
      <c r="TOJ28" s="745"/>
      <c r="TOK28" s="1095"/>
      <c r="TOL28" s="18"/>
      <c r="TOM28" s="745"/>
      <c r="TON28" s="745"/>
      <c r="TOO28" s="1095"/>
      <c r="TOP28" s="18"/>
      <c r="TOQ28" s="745"/>
      <c r="TOR28" s="745"/>
      <c r="TOS28" s="1095"/>
      <c r="TOT28" s="18"/>
      <c r="TOU28" s="745"/>
      <c r="TOV28" s="745"/>
      <c r="TOW28" s="1095"/>
      <c r="TOX28" s="18"/>
      <c r="TOY28" s="745"/>
      <c r="TOZ28" s="745"/>
      <c r="TPA28" s="1095"/>
      <c r="TPB28" s="18"/>
      <c r="TPC28" s="745"/>
      <c r="TPD28" s="745"/>
      <c r="TPE28" s="1095"/>
      <c r="TPF28" s="18"/>
      <c r="TPG28" s="745"/>
      <c r="TPH28" s="745"/>
      <c r="TPI28" s="1095"/>
      <c r="TPJ28" s="18"/>
      <c r="TPK28" s="745"/>
      <c r="TPL28" s="745"/>
      <c r="TPM28" s="1095"/>
      <c r="TPN28" s="18"/>
      <c r="TPO28" s="745"/>
      <c r="TPP28" s="745"/>
      <c r="TPQ28" s="1095"/>
      <c r="TPR28" s="18"/>
      <c r="TPS28" s="745"/>
      <c r="TPT28" s="745"/>
      <c r="TPU28" s="1095"/>
      <c r="TPV28" s="18"/>
      <c r="TPW28" s="745"/>
      <c r="TPX28" s="745"/>
      <c r="TPY28" s="1095"/>
      <c r="TPZ28" s="18"/>
      <c r="TQA28" s="745"/>
      <c r="TQB28" s="745"/>
      <c r="TQC28" s="1095"/>
      <c r="TQD28" s="18"/>
      <c r="TQE28" s="745"/>
      <c r="TQF28" s="745"/>
      <c r="TQG28" s="1095"/>
      <c r="TQH28" s="18"/>
      <c r="TQI28" s="745"/>
      <c r="TQJ28" s="745"/>
      <c r="TQK28" s="1095"/>
      <c r="TQL28" s="18"/>
      <c r="TQM28" s="745"/>
      <c r="TQN28" s="745"/>
      <c r="TQO28" s="1095"/>
      <c r="TQP28" s="18"/>
      <c r="TQQ28" s="745"/>
      <c r="TQR28" s="745"/>
      <c r="TQS28" s="1095"/>
      <c r="TQT28" s="18"/>
      <c r="TQU28" s="745"/>
      <c r="TQV28" s="745"/>
      <c r="TQW28" s="1095"/>
      <c r="TQX28" s="18"/>
      <c r="TQY28" s="745"/>
      <c r="TQZ28" s="745"/>
      <c r="TRA28" s="1095"/>
      <c r="TRB28" s="18"/>
      <c r="TRC28" s="745"/>
      <c r="TRD28" s="745"/>
      <c r="TRE28" s="1095"/>
      <c r="TRF28" s="18"/>
      <c r="TRG28" s="745"/>
      <c r="TRH28" s="745"/>
      <c r="TRI28" s="1095"/>
      <c r="TRJ28" s="18"/>
      <c r="TRK28" s="745"/>
      <c r="TRL28" s="745"/>
      <c r="TRM28" s="1095"/>
      <c r="TRN28" s="18"/>
      <c r="TRO28" s="745"/>
      <c r="TRP28" s="745"/>
      <c r="TRQ28" s="1095"/>
      <c r="TRR28" s="18"/>
      <c r="TRS28" s="745"/>
      <c r="TRT28" s="745"/>
      <c r="TRU28" s="1095"/>
      <c r="TRV28" s="18"/>
      <c r="TRW28" s="745"/>
      <c r="TRX28" s="745"/>
      <c r="TRY28" s="1095"/>
      <c r="TRZ28" s="18"/>
      <c r="TSA28" s="745"/>
      <c r="TSB28" s="745"/>
      <c r="TSC28" s="1095"/>
      <c r="TSD28" s="18"/>
      <c r="TSE28" s="745"/>
      <c r="TSF28" s="745"/>
      <c r="TSG28" s="1095"/>
      <c r="TSH28" s="18"/>
      <c r="TSI28" s="745"/>
      <c r="TSJ28" s="745"/>
      <c r="TSK28" s="1095"/>
      <c r="TSL28" s="18"/>
      <c r="TSM28" s="745"/>
      <c r="TSN28" s="745"/>
      <c r="TSO28" s="1095"/>
      <c r="TSP28" s="18"/>
      <c r="TSQ28" s="745"/>
      <c r="TSR28" s="745"/>
      <c r="TSS28" s="1095"/>
      <c r="TST28" s="18"/>
      <c r="TSU28" s="745"/>
      <c r="TSV28" s="745"/>
      <c r="TSW28" s="1095"/>
      <c r="TSX28" s="18"/>
      <c r="TSY28" s="745"/>
      <c r="TSZ28" s="745"/>
      <c r="TTA28" s="1095"/>
      <c r="TTB28" s="18"/>
      <c r="TTC28" s="745"/>
      <c r="TTD28" s="745"/>
      <c r="TTE28" s="1095"/>
      <c r="TTF28" s="18"/>
      <c r="TTG28" s="745"/>
      <c r="TTH28" s="745"/>
      <c r="TTI28" s="1095"/>
      <c r="TTJ28" s="18"/>
      <c r="TTK28" s="745"/>
      <c r="TTL28" s="745"/>
      <c r="TTM28" s="1095"/>
      <c r="TTN28" s="18"/>
      <c r="TTO28" s="745"/>
      <c r="TTP28" s="745"/>
      <c r="TTQ28" s="1095"/>
      <c r="TTR28" s="18"/>
      <c r="TTS28" s="745"/>
      <c r="TTT28" s="745"/>
      <c r="TTU28" s="1095"/>
      <c r="TTV28" s="18"/>
      <c r="TTW28" s="745"/>
      <c r="TTX28" s="745"/>
      <c r="TTY28" s="1095"/>
      <c r="TTZ28" s="18"/>
      <c r="TUA28" s="745"/>
      <c r="TUB28" s="745"/>
      <c r="TUC28" s="1095"/>
      <c r="TUD28" s="18"/>
      <c r="TUE28" s="745"/>
      <c r="TUF28" s="745"/>
      <c r="TUG28" s="1095"/>
      <c r="TUH28" s="18"/>
      <c r="TUI28" s="745"/>
      <c r="TUJ28" s="745"/>
      <c r="TUK28" s="1095"/>
      <c r="TUL28" s="18"/>
      <c r="TUM28" s="745"/>
      <c r="TUN28" s="745"/>
      <c r="TUO28" s="1095"/>
      <c r="TUP28" s="18"/>
      <c r="TUQ28" s="745"/>
      <c r="TUR28" s="745"/>
      <c r="TUS28" s="1095"/>
      <c r="TUT28" s="18"/>
      <c r="TUU28" s="745"/>
      <c r="TUV28" s="745"/>
      <c r="TUW28" s="1095"/>
      <c r="TUX28" s="18"/>
      <c r="TUY28" s="745"/>
      <c r="TUZ28" s="745"/>
      <c r="TVA28" s="1095"/>
      <c r="TVB28" s="18"/>
      <c r="TVC28" s="745"/>
      <c r="TVD28" s="745"/>
      <c r="TVE28" s="1095"/>
      <c r="TVF28" s="18"/>
      <c r="TVG28" s="745"/>
      <c r="TVH28" s="745"/>
      <c r="TVI28" s="1095"/>
      <c r="TVJ28" s="18"/>
      <c r="TVK28" s="745"/>
      <c r="TVL28" s="745"/>
      <c r="TVM28" s="1095"/>
      <c r="TVN28" s="18"/>
      <c r="TVO28" s="745"/>
      <c r="TVP28" s="745"/>
      <c r="TVQ28" s="1095"/>
      <c r="TVR28" s="18"/>
      <c r="TVS28" s="745"/>
      <c r="TVT28" s="745"/>
      <c r="TVU28" s="1095"/>
      <c r="TVV28" s="18"/>
      <c r="TVW28" s="745"/>
      <c r="TVX28" s="745"/>
      <c r="TVY28" s="1095"/>
      <c r="TVZ28" s="18"/>
      <c r="TWA28" s="745"/>
      <c r="TWB28" s="745"/>
      <c r="TWC28" s="1095"/>
      <c r="TWD28" s="18"/>
      <c r="TWE28" s="745"/>
      <c r="TWF28" s="745"/>
      <c r="TWG28" s="1095"/>
      <c r="TWH28" s="18"/>
      <c r="TWI28" s="745"/>
      <c r="TWJ28" s="745"/>
      <c r="TWK28" s="1095"/>
      <c r="TWL28" s="18"/>
      <c r="TWM28" s="745"/>
      <c r="TWN28" s="745"/>
      <c r="TWO28" s="1095"/>
      <c r="TWP28" s="18"/>
      <c r="TWQ28" s="745"/>
      <c r="TWR28" s="745"/>
      <c r="TWS28" s="1095"/>
      <c r="TWT28" s="18"/>
      <c r="TWU28" s="745"/>
      <c r="TWV28" s="745"/>
      <c r="TWW28" s="1095"/>
      <c r="TWX28" s="18"/>
      <c r="TWY28" s="745"/>
      <c r="TWZ28" s="745"/>
      <c r="TXA28" s="1095"/>
      <c r="TXB28" s="18"/>
      <c r="TXC28" s="745"/>
      <c r="TXD28" s="745"/>
      <c r="TXE28" s="1095"/>
      <c r="TXF28" s="18"/>
      <c r="TXG28" s="745"/>
      <c r="TXH28" s="745"/>
      <c r="TXI28" s="1095"/>
      <c r="TXJ28" s="18"/>
      <c r="TXK28" s="745"/>
      <c r="TXL28" s="745"/>
      <c r="TXM28" s="1095"/>
      <c r="TXN28" s="18"/>
      <c r="TXO28" s="745"/>
      <c r="TXP28" s="745"/>
      <c r="TXQ28" s="1095"/>
      <c r="TXR28" s="18"/>
      <c r="TXS28" s="745"/>
      <c r="TXT28" s="745"/>
      <c r="TXU28" s="1095"/>
      <c r="TXV28" s="18"/>
      <c r="TXW28" s="745"/>
      <c r="TXX28" s="745"/>
      <c r="TXY28" s="1095"/>
      <c r="TXZ28" s="18"/>
      <c r="TYA28" s="745"/>
      <c r="TYB28" s="745"/>
      <c r="TYC28" s="1095"/>
      <c r="TYD28" s="18"/>
      <c r="TYE28" s="745"/>
      <c r="TYF28" s="745"/>
      <c r="TYG28" s="1095"/>
      <c r="TYH28" s="18"/>
      <c r="TYI28" s="745"/>
      <c r="TYJ28" s="745"/>
      <c r="TYK28" s="1095"/>
      <c r="TYL28" s="18"/>
      <c r="TYM28" s="745"/>
      <c r="TYN28" s="745"/>
      <c r="TYO28" s="1095"/>
      <c r="TYP28" s="18"/>
      <c r="TYQ28" s="745"/>
      <c r="TYR28" s="745"/>
      <c r="TYS28" s="1095"/>
      <c r="TYT28" s="18"/>
      <c r="TYU28" s="745"/>
      <c r="TYV28" s="745"/>
      <c r="TYW28" s="1095"/>
      <c r="TYX28" s="18"/>
      <c r="TYY28" s="745"/>
      <c r="TYZ28" s="745"/>
      <c r="TZA28" s="1095"/>
      <c r="TZB28" s="18"/>
      <c r="TZC28" s="745"/>
      <c r="TZD28" s="745"/>
      <c r="TZE28" s="1095"/>
      <c r="TZF28" s="18"/>
      <c r="TZG28" s="745"/>
      <c r="TZH28" s="745"/>
      <c r="TZI28" s="1095"/>
      <c r="TZJ28" s="18"/>
      <c r="TZK28" s="745"/>
      <c r="TZL28" s="745"/>
      <c r="TZM28" s="1095"/>
      <c r="TZN28" s="18"/>
      <c r="TZO28" s="745"/>
      <c r="TZP28" s="745"/>
      <c r="TZQ28" s="1095"/>
      <c r="TZR28" s="18"/>
      <c r="TZS28" s="745"/>
      <c r="TZT28" s="745"/>
      <c r="TZU28" s="1095"/>
      <c r="TZV28" s="18"/>
      <c r="TZW28" s="745"/>
      <c r="TZX28" s="745"/>
      <c r="TZY28" s="1095"/>
      <c r="TZZ28" s="18"/>
      <c r="UAA28" s="745"/>
      <c r="UAB28" s="745"/>
      <c r="UAC28" s="1095"/>
      <c r="UAD28" s="18"/>
      <c r="UAE28" s="745"/>
      <c r="UAF28" s="745"/>
      <c r="UAG28" s="1095"/>
      <c r="UAH28" s="18"/>
      <c r="UAI28" s="745"/>
      <c r="UAJ28" s="745"/>
      <c r="UAK28" s="1095"/>
      <c r="UAL28" s="18"/>
      <c r="UAM28" s="745"/>
      <c r="UAN28" s="745"/>
      <c r="UAO28" s="1095"/>
      <c r="UAP28" s="18"/>
      <c r="UAQ28" s="745"/>
      <c r="UAR28" s="745"/>
      <c r="UAS28" s="1095"/>
      <c r="UAT28" s="18"/>
      <c r="UAU28" s="745"/>
      <c r="UAV28" s="745"/>
      <c r="UAW28" s="1095"/>
      <c r="UAX28" s="18"/>
      <c r="UAY28" s="745"/>
      <c r="UAZ28" s="745"/>
      <c r="UBA28" s="1095"/>
      <c r="UBB28" s="18"/>
      <c r="UBC28" s="745"/>
      <c r="UBD28" s="745"/>
      <c r="UBE28" s="1095"/>
      <c r="UBF28" s="18"/>
      <c r="UBG28" s="745"/>
      <c r="UBH28" s="745"/>
      <c r="UBI28" s="1095"/>
      <c r="UBJ28" s="18"/>
      <c r="UBK28" s="745"/>
      <c r="UBL28" s="745"/>
      <c r="UBM28" s="1095"/>
      <c r="UBN28" s="18"/>
      <c r="UBO28" s="745"/>
      <c r="UBP28" s="745"/>
      <c r="UBQ28" s="1095"/>
      <c r="UBR28" s="18"/>
      <c r="UBS28" s="745"/>
      <c r="UBT28" s="745"/>
      <c r="UBU28" s="1095"/>
      <c r="UBV28" s="18"/>
      <c r="UBW28" s="745"/>
      <c r="UBX28" s="745"/>
      <c r="UBY28" s="1095"/>
      <c r="UBZ28" s="18"/>
      <c r="UCA28" s="745"/>
      <c r="UCB28" s="745"/>
      <c r="UCC28" s="1095"/>
      <c r="UCD28" s="18"/>
      <c r="UCE28" s="745"/>
      <c r="UCF28" s="745"/>
      <c r="UCG28" s="1095"/>
      <c r="UCH28" s="18"/>
      <c r="UCI28" s="745"/>
      <c r="UCJ28" s="745"/>
      <c r="UCK28" s="1095"/>
      <c r="UCL28" s="18"/>
      <c r="UCM28" s="745"/>
      <c r="UCN28" s="745"/>
      <c r="UCO28" s="1095"/>
      <c r="UCP28" s="18"/>
      <c r="UCQ28" s="745"/>
      <c r="UCR28" s="745"/>
      <c r="UCS28" s="1095"/>
      <c r="UCT28" s="18"/>
      <c r="UCU28" s="745"/>
      <c r="UCV28" s="745"/>
      <c r="UCW28" s="1095"/>
      <c r="UCX28" s="18"/>
      <c r="UCY28" s="745"/>
      <c r="UCZ28" s="745"/>
      <c r="UDA28" s="1095"/>
      <c r="UDB28" s="18"/>
      <c r="UDC28" s="745"/>
      <c r="UDD28" s="745"/>
      <c r="UDE28" s="1095"/>
      <c r="UDF28" s="18"/>
      <c r="UDG28" s="745"/>
      <c r="UDH28" s="745"/>
      <c r="UDI28" s="1095"/>
      <c r="UDJ28" s="18"/>
      <c r="UDK28" s="745"/>
      <c r="UDL28" s="745"/>
      <c r="UDM28" s="1095"/>
      <c r="UDN28" s="18"/>
      <c r="UDO28" s="745"/>
      <c r="UDP28" s="745"/>
      <c r="UDQ28" s="1095"/>
      <c r="UDR28" s="18"/>
      <c r="UDS28" s="745"/>
      <c r="UDT28" s="745"/>
      <c r="UDU28" s="1095"/>
      <c r="UDV28" s="18"/>
      <c r="UDW28" s="745"/>
      <c r="UDX28" s="745"/>
      <c r="UDY28" s="1095"/>
      <c r="UDZ28" s="18"/>
      <c r="UEA28" s="745"/>
      <c r="UEB28" s="745"/>
      <c r="UEC28" s="1095"/>
      <c r="UED28" s="18"/>
      <c r="UEE28" s="745"/>
      <c r="UEF28" s="745"/>
      <c r="UEG28" s="1095"/>
      <c r="UEH28" s="18"/>
      <c r="UEI28" s="745"/>
      <c r="UEJ28" s="745"/>
      <c r="UEK28" s="1095"/>
      <c r="UEL28" s="18"/>
      <c r="UEM28" s="745"/>
      <c r="UEN28" s="745"/>
      <c r="UEO28" s="1095"/>
      <c r="UEP28" s="18"/>
      <c r="UEQ28" s="745"/>
      <c r="UER28" s="745"/>
      <c r="UES28" s="1095"/>
      <c r="UET28" s="18"/>
      <c r="UEU28" s="745"/>
      <c r="UEV28" s="745"/>
      <c r="UEW28" s="1095"/>
      <c r="UEX28" s="18"/>
      <c r="UEY28" s="745"/>
      <c r="UEZ28" s="745"/>
      <c r="UFA28" s="1095"/>
      <c r="UFB28" s="18"/>
      <c r="UFC28" s="745"/>
      <c r="UFD28" s="745"/>
      <c r="UFE28" s="1095"/>
      <c r="UFF28" s="18"/>
      <c r="UFG28" s="745"/>
      <c r="UFH28" s="745"/>
      <c r="UFI28" s="1095"/>
      <c r="UFJ28" s="18"/>
      <c r="UFK28" s="745"/>
      <c r="UFL28" s="745"/>
      <c r="UFM28" s="1095"/>
      <c r="UFN28" s="18"/>
      <c r="UFO28" s="745"/>
      <c r="UFP28" s="745"/>
      <c r="UFQ28" s="1095"/>
      <c r="UFR28" s="18"/>
      <c r="UFS28" s="745"/>
      <c r="UFT28" s="745"/>
      <c r="UFU28" s="1095"/>
      <c r="UFV28" s="18"/>
      <c r="UFW28" s="745"/>
      <c r="UFX28" s="745"/>
      <c r="UFY28" s="1095"/>
      <c r="UFZ28" s="18"/>
      <c r="UGA28" s="745"/>
      <c r="UGB28" s="745"/>
      <c r="UGC28" s="1095"/>
      <c r="UGD28" s="18"/>
      <c r="UGE28" s="745"/>
      <c r="UGF28" s="745"/>
      <c r="UGG28" s="1095"/>
      <c r="UGH28" s="18"/>
      <c r="UGI28" s="745"/>
      <c r="UGJ28" s="745"/>
      <c r="UGK28" s="1095"/>
      <c r="UGL28" s="18"/>
      <c r="UGM28" s="745"/>
      <c r="UGN28" s="745"/>
      <c r="UGO28" s="1095"/>
      <c r="UGP28" s="18"/>
      <c r="UGQ28" s="745"/>
      <c r="UGR28" s="745"/>
      <c r="UGS28" s="1095"/>
      <c r="UGT28" s="18"/>
      <c r="UGU28" s="745"/>
      <c r="UGV28" s="745"/>
      <c r="UGW28" s="1095"/>
      <c r="UGX28" s="18"/>
      <c r="UGY28" s="745"/>
      <c r="UGZ28" s="745"/>
      <c r="UHA28" s="1095"/>
      <c r="UHB28" s="18"/>
      <c r="UHC28" s="745"/>
      <c r="UHD28" s="745"/>
      <c r="UHE28" s="1095"/>
      <c r="UHF28" s="18"/>
      <c r="UHG28" s="745"/>
      <c r="UHH28" s="745"/>
      <c r="UHI28" s="1095"/>
      <c r="UHJ28" s="18"/>
      <c r="UHK28" s="745"/>
      <c r="UHL28" s="745"/>
      <c r="UHM28" s="1095"/>
      <c r="UHN28" s="18"/>
      <c r="UHO28" s="745"/>
      <c r="UHP28" s="745"/>
      <c r="UHQ28" s="1095"/>
      <c r="UHR28" s="18"/>
      <c r="UHS28" s="745"/>
      <c r="UHT28" s="745"/>
      <c r="UHU28" s="1095"/>
      <c r="UHV28" s="18"/>
      <c r="UHW28" s="745"/>
      <c r="UHX28" s="745"/>
      <c r="UHY28" s="1095"/>
      <c r="UHZ28" s="18"/>
      <c r="UIA28" s="745"/>
      <c r="UIB28" s="745"/>
      <c r="UIC28" s="1095"/>
      <c r="UID28" s="18"/>
      <c r="UIE28" s="745"/>
      <c r="UIF28" s="745"/>
      <c r="UIG28" s="1095"/>
      <c r="UIH28" s="18"/>
      <c r="UII28" s="745"/>
      <c r="UIJ28" s="745"/>
      <c r="UIK28" s="1095"/>
      <c r="UIL28" s="18"/>
      <c r="UIM28" s="745"/>
      <c r="UIN28" s="745"/>
      <c r="UIO28" s="1095"/>
      <c r="UIP28" s="18"/>
      <c r="UIQ28" s="745"/>
      <c r="UIR28" s="745"/>
      <c r="UIS28" s="1095"/>
      <c r="UIT28" s="18"/>
      <c r="UIU28" s="745"/>
      <c r="UIV28" s="745"/>
      <c r="UIW28" s="1095"/>
      <c r="UIX28" s="18"/>
      <c r="UIY28" s="745"/>
      <c r="UIZ28" s="745"/>
      <c r="UJA28" s="1095"/>
      <c r="UJB28" s="18"/>
      <c r="UJC28" s="745"/>
      <c r="UJD28" s="745"/>
      <c r="UJE28" s="1095"/>
      <c r="UJF28" s="18"/>
      <c r="UJG28" s="745"/>
      <c r="UJH28" s="745"/>
      <c r="UJI28" s="1095"/>
      <c r="UJJ28" s="18"/>
      <c r="UJK28" s="745"/>
      <c r="UJL28" s="745"/>
      <c r="UJM28" s="1095"/>
      <c r="UJN28" s="18"/>
      <c r="UJO28" s="745"/>
      <c r="UJP28" s="745"/>
      <c r="UJQ28" s="1095"/>
      <c r="UJR28" s="18"/>
      <c r="UJS28" s="745"/>
      <c r="UJT28" s="745"/>
      <c r="UJU28" s="1095"/>
      <c r="UJV28" s="18"/>
      <c r="UJW28" s="745"/>
      <c r="UJX28" s="745"/>
      <c r="UJY28" s="1095"/>
      <c r="UJZ28" s="18"/>
      <c r="UKA28" s="745"/>
      <c r="UKB28" s="745"/>
      <c r="UKC28" s="1095"/>
      <c r="UKD28" s="18"/>
      <c r="UKE28" s="745"/>
      <c r="UKF28" s="745"/>
      <c r="UKG28" s="1095"/>
      <c r="UKH28" s="18"/>
      <c r="UKI28" s="745"/>
      <c r="UKJ28" s="745"/>
      <c r="UKK28" s="1095"/>
      <c r="UKL28" s="18"/>
      <c r="UKM28" s="745"/>
      <c r="UKN28" s="745"/>
      <c r="UKO28" s="1095"/>
      <c r="UKP28" s="18"/>
      <c r="UKQ28" s="745"/>
      <c r="UKR28" s="745"/>
      <c r="UKS28" s="1095"/>
      <c r="UKT28" s="18"/>
      <c r="UKU28" s="745"/>
      <c r="UKV28" s="745"/>
      <c r="UKW28" s="1095"/>
      <c r="UKX28" s="18"/>
      <c r="UKY28" s="745"/>
      <c r="UKZ28" s="745"/>
      <c r="ULA28" s="1095"/>
      <c r="ULB28" s="18"/>
      <c r="ULC28" s="745"/>
      <c r="ULD28" s="745"/>
      <c r="ULE28" s="1095"/>
      <c r="ULF28" s="18"/>
      <c r="ULG28" s="745"/>
      <c r="ULH28" s="745"/>
      <c r="ULI28" s="1095"/>
      <c r="ULJ28" s="18"/>
      <c r="ULK28" s="745"/>
      <c r="ULL28" s="745"/>
      <c r="ULM28" s="1095"/>
      <c r="ULN28" s="18"/>
      <c r="ULO28" s="745"/>
      <c r="ULP28" s="745"/>
      <c r="ULQ28" s="1095"/>
      <c r="ULR28" s="18"/>
      <c r="ULS28" s="745"/>
      <c r="ULT28" s="745"/>
      <c r="ULU28" s="1095"/>
      <c r="ULV28" s="18"/>
      <c r="ULW28" s="745"/>
      <c r="ULX28" s="745"/>
      <c r="ULY28" s="1095"/>
      <c r="ULZ28" s="18"/>
      <c r="UMA28" s="745"/>
      <c r="UMB28" s="745"/>
      <c r="UMC28" s="1095"/>
      <c r="UMD28" s="18"/>
      <c r="UME28" s="745"/>
      <c r="UMF28" s="745"/>
      <c r="UMG28" s="1095"/>
      <c r="UMH28" s="18"/>
      <c r="UMI28" s="745"/>
      <c r="UMJ28" s="745"/>
      <c r="UMK28" s="1095"/>
      <c r="UML28" s="18"/>
      <c r="UMM28" s="745"/>
      <c r="UMN28" s="745"/>
      <c r="UMO28" s="1095"/>
      <c r="UMP28" s="18"/>
      <c r="UMQ28" s="745"/>
      <c r="UMR28" s="745"/>
      <c r="UMS28" s="1095"/>
      <c r="UMT28" s="18"/>
      <c r="UMU28" s="745"/>
      <c r="UMV28" s="745"/>
      <c r="UMW28" s="1095"/>
      <c r="UMX28" s="18"/>
      <c r="UMY28" s="745"/>
      <c r="UMZ28" s="745"/>
      <c r="UNA28" s="1095"/>
      <c r="UNB28" s="18"/>
      <c r="UNC28" s="745"/>
      <c r="UND28" s="745"/>
      <c r="UNE28" s="1095"/>
      <c r="UNF28" s="18"/>
      <c r="UNG28" s="745"/>
      <c r="UNH28" s="745"/>
      <c r="UNI28" s="1095"/>
      <c r="UNJ28" s="18"/>
      <c r="UNK28" s="745"/>
      <c r="UNL28" s="745"/>
      <c r="UNM28" s="1095"/>
      <c r="UNN28" s="18"/>
      <c r="UNO28" s="745"/>
      <c r="UNP28" s="745"/>
      <c r="UNQ28" s="1095"/>
      <c r="UNR28" s="18"/>
      <c r="UNS28" s="745"/>
      <c r="UNT28" s="745"/>
      <c r="UNU28" s="1095"/>
      <c r="UNV28" s="18"/>
      <c r="UNW28" s="745"/>
      <c r="UNX28" s="745"/>
      <c r="UNY28" s="1095"/>
      <c r="UNZ28" s="18"/>
      <c r="UOA28" s="745"/>
      <c r="UOB28" s="745"/>
      <c r="UOC28" s="1095"/>
      <c r="UOD28" s="18"/>
      <c r="UOE28" s="745"/>
      <c r="UOF28" s="745"/>
      <c r="UOG28" s="1095"/>
      <c r="UOH28" s="18"/>
      <c r="UOI28" s="745"/>
      <c r="UOJ28" s="745"/>
      <c r="UOK28" s="1095"/>
      <c r="UOL28" s="18"/>
      <c r="UOM28" s="745"/>
      <c r="UON28" s="745"/>
      <c r="UOO28" s="1095"/>
      <c r="UOP28" s="18"/>
      <c r="UOQ28" s="745"/>
      <c r="UOR28" s="745"/>
      <c r="UOS28" s="1095"/>
      <c r="UOT28" s="18"/>
      <c r="UOU28" s="745"/>
      <c r="UOV28" s="745"/>
      <c r="UOW28" s="1095"/>
      <c r="UOX28" s="18"/>
      <c r="UOY28" s="745"/>
      <c r="UOZ28" s="745"/>
      <c r="UPA28" s="1095"/>
      <c r="UPB28" s="18"/>
      <c r="UPC28" s="745"/>
      <c r="UPD28" s="745"/>
      <c r="UPE28" s="1095"/>
      <c r="UPF28" s="18"/>
      <c r="UPG28" s="745"/>
      <c r="UPH28" s="745"/>
      <c r="UPI28" s="1095"/>
      <c r="UPJ28" s="18"/>
      <c r="UPK28" s="745"/>
      <c r="UPL28" s="745"/>
      <c r="UPM28" s="1095"/>
      <c r="UPN28" s="18"/>
      <c r="UPO28" s="745"/>
      <c r="UPP28" s="745"/>
      <c r="UPQ28" s="1095"/>
      <c r="UPR28" s="18"/>
      <c r="UPS28" s="745"/>
      <c r="UPT28" s="745"/>
      <c r="UPU28" s="1095"/>
      <c r="UPV28" s="18"/>
      <c r="UPW28" s="745"/>
      <c r="UPX28" s="745"/>
      <c r="UPY28" s="1095"/>
      <c r="UPZ28" s="18"/>
      <c r="UQA28" s="745"/>
      <c r="UQB28" s="745"/>
      <c r="UQC28" s="1095"/>
      <c r="UQD28" s="18"/>
      <c r="UQE28" s="745"/>
      <c r="UQF28" s="745"/>
      <c r="UQG28" s="1095"/>
      <c r="UQH28" s="18"/>
      <c r="UQI28" s="745"/>
      <c r="UQJ28" s="745"/>
      <c r="UQK28" s="1095"/>
      <c r="UQL28" s="18"/>
      <c r="UQM28" s="745"/>
      <c r="UQN28" s="745"/>
      <c r="UQO28" s="1095"/>
      <c r="UQP28" s="18"/>
      <c r="UQQ28" s="745"/>
      <c r="UQR28" s="745"/>
      <c r="UQS28" s="1095"/>
      <c r="UQT28" s="18"/>
      <c r="UQU28" s="745"/>
      <c r="UQV28" s="745"/>
      <c r="UQW28" s="1095"/>
      <c r="UQX28" s="18"/>
      <c r="UQY28" s="745"/>
      <c r="UQZ28" s="745"/>
      <c r="URA28" s="1095"/>
      <c r="URB28" s="18"/>
      <c r="URC28" s="745"/>
      <c r="URD28" s="745"/>
      <c r="URE28" s="1095"/>
      <c r="URF28" s="18"/>
      <c r="URG28" s="745"/>
      <c r="URH28" s="745"/>
      <c r="URI28" s="1095"/>
      <c r="URJ28" s="18"/>
      <c r="URK28" s="745"/>
      <c r="URL28" s="745"/>
      <c r="URM28" s="1095"/>
      <c r="URN28" s="18"/>
      <c r="URO28" s="745"/>
      <c r="URP28" s="745"/>
      <c r="URQ28" s="1095"/>
      <c r="URR28" s="18"/>
      <c r="URS28" s="745"/>
      <c r="URT28" s="745"/>
      <c r="URU28" s="1095"/>
      <c r="URV28" s="18"/>
      <c r="URW28" s="745"/>
      <c r="URX28" s="745"/>
      <c r="URY28" s="1095"/>
      <c r="URZ28" s="18"/>
      <c r="USA28" s="745"/>
      <c r="USB28" s="745"/>
      <c r="USC28" s="1095"/>
      <c r="USD28" s="18"/>
      <c r="USE28" s="745"/>
      <c r="USF28" s="745"/>
      <c r="USG28" s="1095"/>
      <c r="USH28" s="18"/>
      <c r="USI28" s="745"/>
      <c r="USJ28" s="745"/>
      <c r="USK28" s="1095"/>
      <c r="USL28" s="18"/>
      <c r="USM28" s="745"/>
      <c r="USN28" s="745"/>
      <c r="USO28" s="1095"/>
      <c r="USP28" s="18"/>
      <c r="USQ28" s="745"/>
      <c r="USR28" s="745"/>
      <c r="USS28" s="1095"/>
      <c r="UST28" s="18"/>
      <c r="USU28" s="745"/>
      <c r="USV28" s="745"/>
      <c r="USW28" s="1095"/>
      <c r="USX28" s="18"/>
      <c r="USY28" s="745"/>
      <c r="USZ28" s="745"/>
      <c r="UTA28" s="1095"/>
      <c r="UTB28" s="18"/>
      <c r="UTC28" s="745"/>
      <c r="UTD28" s="745"/>
      <c r="UTE28" s="1095"/>
      <c r="UTF28" s="18"/>
      <c r="UTG28" s="745"/>
      <c r="UTH28" s="745"/>
      <c r="UTI28" s="1095"/>
      <c r="UTJ28" s="18"/>
      <c r="UTK28" s="745"/>
      <c r="UTL28" s="745"/>
      <c r="UTM28" s="1095"/>
      <c r="UTN28" s="18"/>
      <c r="UTO28" s="745"/>
      <c r="UTP28" s="745"/>
      <c r="UTQ28" s="1095"/>
      <c r="UTR28" s="18"/>
      <c r="UTS28" s="745"/>
      <c r="UTT28" s="745"/>
      <c r="UTU28" s="1095"/>
      <c r="UTV28" s="18"/>
      <c r="UTW28" s="745"/>
      <c r="UTX28" s="745"/>
      <c r="UTY28" s="1095"/>
      <c r="UTZ28" s="18"/>
      <c r="UUA28" s="745"/>
      <c r="UUB28" s="745"/>
      <c r="UUC28" s="1095"/>
      <c r="UUD28" s="18"/>
      <c r="UUE28" s="745"/>
      <c r="UUF28" s="745"/>
      <c r="UUG28" s="1095"/>
      <c r="UUH28" s="18"/>
      <c r="UUI28" s="745"/>
      <c r="UUJ28" s="745"/>
      <c r="UUK28" s="1095"/>
      <c r="UUL28" s="18"/>
      <c r="UUM28" s="745"/>
      <c r="UUN28" s="745"/>
      <c r="UUO28" s="1095"/>
      <c r="UUP28" s="18"/>
      <c r="UUQ28" s="745"/>
      <c r="UUR28" s="745"/>
      <c r="UUS28" s="1095"/>
      <c r="UUT28" s="18"/>
      <c r="UUU28" s="745"/>
      <c r="UUV28" s="745"/>
      <c r="UUW28" s="1095"/>
      <c r="UUX28" s="18"/>
      <c r="UUY28" s="745"/>
      <c r="UUZ28" s="745"/>
      <c r="UVA28" s="1095"/>
      <c r="UVB28" s="18"/>
      <c r="UVC28" s="745"/>
      <c r="UVD28" s="745"/>
      <c r="UVE28" s="1095"/>
      <c r="UVF28" s="18"/>
      <c r="UVG28" s="745"/>
      <c r="UVH28" s="745"/>
      <c r="UVI28" s="1095"/>
      <c r="UVJ28" s="18"/>
      <c r="UVK28" s="745"/>
      <c r="UVL28" s="745"/>
      <c r="UVM28" s="1095"/>
      <c r="UVN28" s="18"/>
      <c r="UVO28" s="745"/>
      <c r="UVP28" s="745"/>
      <c r="UVQ28" s="1095"/>
      <c r="UVR28" s="18"/>
      <c r="UVS28" s="745"/>
      <c r="UVT28" s="745"/>
      <c r="UVU28" s="1095"/>
      <c r="UVV28" s="18"/>
      <c r="UVW28" s="745"/>
      <c r="UVX28" s="745"/>
      <c r="UVY28" s="1095"/>
      <c r="UVZ28" s="18"/>
      <c r="UWA28" s="745"/>
      <c r="UWB28" s="745"/>
      <c r="UWC28" s="1095"/>
      <c r="UWD28" s="18"/>
      <c r="UWE28" s="745"/>
      <c r="UWF28" s="745"/>
      <c r="UWG28" s="1095"/>
      <c r="UWH28" s="18"/>
      <c r="UWI28" s="745"/>
      <c r="UWJ28" s="745"/>
      <c r="UWK28" s="1095"/>
      <c r="UWL28" s="18"/>
      <c r="UWM28" s="745"/>
      <c r="UWN28" s="745"/>
      <c r="UWO28" s="1095"/>
      <c r="UWP28" s="18"/>
      <c r="UWQ28" s="745"/>
      <c r="UWR28" s="745"/>
      <c r="UWS28" s="1095"/>
      <c r="UWT28" s="18"/>
      <c r="UWU28" s="745"/>
      <c r="UWV28" s="745"/>
      <c r="UWW28" s="1095"/>
      <c r="UWX28" s="18"/>
      <c r="UWY28" s="745"/>
      <c r="UWZ28" s="745"/>
      <c r="UXA28" s="1095"/>
      <c r="UXB28" s="18"/>
      <c r="UXC28" s="745"/>
      <c r="UXD28" s="745"/>
      <c r="UXE28" s="1095"/>
      <c r="UXF28" s="18"/>
      <c r="UXG28" s="745"/>
      <c r="UXH28" s="745"/>
      <c r="UXI28" s="1095"/>
      <c r="UXJ28" s="18"/>
      <c r="UXK28" s="745"/>
      <c r="UXL28" s="745"/>
      <c r="UXM28" s="1095"/>
      <c r="UXN28" s="18"/>
      <c r="UXO28" s="745"/>
      <c r="UXP28" s="745"/>
      <c r="UXQ28" s="1095"/>
      <c r="UXR28" s="18"/>
      <c r="UXS28" s="745"/>
      <c r="UXT28" s="745"/>
      <c r="UXU28" s="1095"/>
      <c r="UXV28" s="18"/>
      <c r="UXW28" s="745"/>
      <c r="UXX28" s="745"/>
      <c r="UXY28" s="1095"/>
      <c r="UXZ28" s="18"/>
      <c r="UYA28" s="745"/>
      <c r="UYB28" s="745"/>
      <c r="UYC28" s="1095"/>
      <c r="UYD28" s="18"/>
      <c r="UYE28" s="745"/>
      <c r="UYF28" s="745"/>
      <c r="UYG28" s="1095"/>
      <c r="UYH28" s="18"/>
      <c r="UYI28" s="745"/>
      <c r="UYJ28" s="745"/>
      <c r="UYK28" s="1095"/>
      <c r="UYL28" s="18"/>
      <c r="UYM28" s="745"/>
      <c r="UYN28" s="745"/>
      <c r="UYO28" s="1095"/>
      <c r="UYP28" s="18"/>
      <c r="UYQ28" s="745"/>
      <c r="UYR28" s="745"/>
      <c r="UYS28" s="1095"/>
      <c r="UYT28" s="18"/>
      <c r="UYU28" s="745"/>
      <c r="UYV28" s="745"/>
      <c r="UYW28" s="1095"/>
      <c r="UYX28" s="18"/>
      <c r="UYY28" s="745"/>
      <c r="UYZ28" s="745"/>
      <c r="UZA28" s="1095"/>
      <c r="UZB28" s="18"/>
      <c r="UZC28" s="745"/>
      <c r="UZD28" s="745"/>
      <c r="UZE28" s="1095"/>
      <c r="UZF28" s="18"/>
      <c r="UZG28" s="745"/>
      <c r="UZH28" s="745"/>
      <c r="UZI28" s="1095"/>
      <c r="UZJ28" s="18"/>
      <c r="UZK28" s="745"/>
      <c r="UZL28" s="745"/>
      <c r="UZM28" s="1095"/>
      <c r="UZN28" s="18"/>
      <c r="UZO28" s="745"/>
      <c r="UZP28" s="745"/>
      <c r="UZQ28" s="1095"/>
      <c r="UZR28" s="18"/>
      <c r="UZS28" s="745"/>
      <c r="UZT28" s="745"/>
      <c r="UZU28" s="1095"/>
      <c r="UZV28" s="18"/>
      <c r="UZW28" s="745"/>
      <c r="UZX28" s="745"/>
      <c r="UZY28" s="1095"/>
      <c r="UZZ28" s="18"/>
      <c r="VAA28" s="745"/>
      <c r="VAB28" s="745"/>
      <c r="VAC28" s="1095"/>
      <c r="VAD28" s="18"/>
      <c r="VAE28" s="745"/>
      <c r="VAF28" s="745"/>
      <c r="VAG28" s="1095"/>
      <c r="VAH28" s="18"/>
      <c r="VAI28" s="745"/>
      <c r="VAJ28" s="745"/>
      <c r="VAK28" s="1095"/>
      <c r="VAL28" s="18"/>
      <c r="VAM28" s="745"/>
      <c r="VAN28" s="745"/>
      <c r="VAO28" s="1095"/>
      <c r="VAP28" s="18"/>
      <c r="VAQ28" s="745"/>
      <c r="VAR28" s="745"/>
      <c r="VAS28" s="1095"/>
      <c r="VAT28" s="18"/>
      <c r="VAU28" s="745"/>
      <c r="VAV28" s="745"/>
      <c r="VAW28" s="1095"/>
      <c r="VAX28" s="18"/>
      <c r="VAY28" s="745"/>
      <c r="VAZ28" s="745"/>
      <c r="VBA28" s="1095"/>
      <c r="VBB28" s="18"/>
      <c r="VBC28" s="745"/>
      <c r="VBD28" s="745"/>
      <c r="VBE28" s="1095"/>
      <c r="VBF28" s="18"/>
      <c r="VBG28" s="745"/>
      <c r="VBH28" s="745"/>
      <c r="VBI28" s="1095"/>
      <c r="VBJ28" s="18"/>
      <c r="VBK28" s="745"/>
      <c r="VBL28" s="745"/>
      <c r="VBM28" s="1095"/>
      <c r="VBN28" s="18"/>
      <c r="VBO28" s="745"/>
      <c r="VBP28" s="745"/>
      <c r="VBQ28" s="1095"/>
      <c r="VBR28" s="18"/>
      <c r="VBS28" s="745"/>
      <c r="VBT28" s="745"/>
      <c r="VBU28" s="1095"/>
      <c r="VBV28" s="18"/>
      <c r="VBW28" s="745"/>
      <c r="VBX28" s="745"/>
      <c r="VBY28" s="1095"/>
      <c r="VBZ28" s="18"/>
      <c r="VCA28" s="745"/>
      <c r="VCB28" s="745"/>
      <c r="VCC28" s="1095"/>
      <c r="VCD28" s="18"/>
      <c r="VCE28" s="745"/>
      <c r="VCF28" s="745"/>
      <c r="VCG28" s="1095"/>
      <c r="VCH28" s="18"/>
      <c r="VCI28" s="745"/>
      <c r="VCJ28" s="745"/>
      <c r="VCK28" s="1095"/>
      <c r="VCL28" s="18"/>
      <c r="VCM28" s="745"/>
      <c r="VCN28" s="745"/>
      <c r="VCO28" s="1095"/>
      <c r="VCP28" s="18"/>
      <c r="VCQ28" s="745"/>
      <c r="VCR28" s="745"/>
      <c r="VCS28" s="1095"/>
      <c r="VCT28" s="18"/>
      <c r="VCU28" s="745"/>
      <c r="VCV28" s="745"/>
      <c r="VCW28" s="1095"/>
      <c r="VCX28" s="18"/>
      <c r="VCY28" s="745"/>
      <c r="VCZ28" s="745"/>
      <c r="VDA28" s="1095"/>
      <c r="VDB28" s="18"/>
      <c r="VDC28" s="745"/>
      <c r="VDD28" s="745"/>
      <c r="VDE28" s="1095"/>
      <c r="VDF28" s="18"/>
      <c r="VDG28" s="745"/>
      <c r="VDH28" s="745"/>
      <c r="VDI28" s="1095"/>
      <c r="VDJ28" s="18"/>
      <c r="VDK28" s="745"/>
      <c r="VDL28" s="745"/>
      <c r="VDM28" s="1095"/>
      <c r="VDN28" s="18"/>
      <c r="VDO28" s="745"/>
      <c r="VDP28" s="745"/>
      <c r="VDQ28" s="1095"/>
      <c r="VDR28" s="18"/>
      <c r="VDS28" s="745"/>
      <c r="VDT28" s="745"/>
      <c r="VDU28" s="1095"/>
      <c r="VDV28" s="18"/>
      <c r="VDW28" s="745"/>
      <c r="VDX28" s="745"/>
      <c r="VDY28" s="1095"/>
      <c r="VDZ28" s="18"/>
      <c r="VEA28" s="745"/>
      <c r="VEB28" s="745"/>
      <c r="VEC28" s="1095"/>
      <c r="VED28" s="18"/>
      <c r="VEE28" s="745"/>
      <c r="VEF28" s="745"/>
      <c r="VEG28" s="1095"/>
      <c r="VEH28" s="18"/>
      <c r="VEI28" s="745"/>
      <c r="VEJ28" s="745"/>
      <c r="VEK28" s="1095"/>
      <c r="VEL28" s="18"/>
      <c r="VEM28" s="745"/>
      <c r="VEN28" s="745"/>
      <c r="VEO28" s="1095"/>
      <c r="VEP28" s="18"/>
      <c r="VEQ28" s="745"/>
      <c r="VER28" s="745"/>
      <c r="VES28" s="1095"/>
      <c r="VET28" s="18"/>
      <c r="VEU28" s="745"/>
      <c r="VEV28" s="745"/>
      <c r="VEW28" s="1095"/>
      <c r="VEX28" s="18"/>
      <c r="VEY28" s="745"/>
      <c r="VEZ28" s="745"/>
      <c r="VFA28" s="1095"/>
      <c r="VFB28" s="18"/>
      <c r="VFC28" s="745"/>
      <c r="VFD28" s="745"/>
      <c r="VFE28" s="1095"/>
      <c r="VFF28" s="18"/>
      <c r="VFG28" s="745"/>
      <c r="VFH28" s="745"/>
      <c r="VFI28" s="1095"/>
      <c r="VFJ28" s="18"/>
      <c r="VFK28" s="745"/>
      <c r="VFL28" s="745"/>
      <c r="VFM28" s="1095"/>
      <c r="VFN28" s="18"/>
      <c r="VFO28" s="745"/>
      <c r="VFP28" s="745"/>
      <c r="VFQ28" s="1095"/>
      <c r="VFR28" s="18"/>
      <c r="VFS28" s="745"/>
      <c r="VFT28" s="745"/>
      <c r="VFU28" s="1095"/>
      <c r="VFV28" s="18"/>
      <c r="VFW28" s="745"/>
      <c r="VFX28" s="745"/>
      <c r="VFY28" s="1095"/>
      <c r="VFZ28" s="18"/>
      <c r="VGA28" s="745"/>
      <c r="VGB28" s="745"/>
      <c r="VGC28" s="1095"/>
      <c r="VGD28" s="18"/>
      <c r="VGE28" s="745"/>
      <c r="VGF28" s="745"/>
      <c r="VGG28" s="1095"/>
      <c r="VGH28" s="18"/>
      <c r="VGI28" s="745"/>
      <c r="VGJ28" s="745"/>
      <c r="VGK28" s="1095"/>
      <c r="VGL28" s="18"/>
      <c r="VGM28" s="745"/>
      <c r="VGN28" s="745"/>
      <c r="VGO28" s="1095"/>
      <c r="VGP28" s="18"/>
      <c r="VGQ28" s="745"/>
      <c r="VGR28" s="745"/>
      <c r="VGS28" s="1095"/>
      <c r="VGT28" s="18"/>
      <c r="VGU28" s="745"/>
      <c r="VGV28" s="745"/>
      <c r="VGW28" s="1095"/>
      <c r="VGX28" s="18"/>
      <c r="VGY28" s="745"/>
      <c r="VGZ28" s="745"/>
      <c r="VHA28" s="1095"/>
      <c r="VHB28" s="18"/>
      <c r="VHC28" s="745"/>
      <c r="VHD28" s="745"/>
      <c r="VHE28" s="1095"/>
      <c r="VHF28" s="18"/>
      <c r="VHG28" s="745"/>
      <c r="VHH28" s="745"/>
      <c r="VHI28" s="1095"/>
      <c r="VHJ28" s="18"/>
      <c r="VHK28" s="745"/>
      <c r="VHL28" s="745"/>
      <c r="VHM28" s="1095"/>
      <c r="VHN28" s="18"/>
      <c r="VHO28" s="745"/>
      <c r="VHP28" s="745"/>
      <c r="VHQ28" s="1095"/>
      <c r="VHR28" s="18"/>
      <c r="VHS28" s="745"/>
      <c r="VHT28" s="745"/>
      <c r="VHU28" s="1095"/>
      <c r="VHV28" s="18"/>
      <c r="VHW28" s="745"/>
      <c r="VHX28" s="745"/>
      <c r="VHY28" s="1095"/>
      <c r="VHZ28" s="18"/>
      <c r="VIA28" s="745"/>
      <c r="VIB28" s="745"/>
      <c r="VIC28" s="1095"/>
      <c r="VID28" s="18"/>
      <c r="VIE28" s="745"/>
      <c r="VIF28" s="745"/>
      <c r="VIG28" s="1095"/>
      <c r="VIH28" s="18"/>
      <c r="VII28" s="745"/>
      <c r="VIJ28" s="745"/>
      <c r="VIK28" s="1095"/>
      <c r="VIL28" s="18"/>
      <c r="VIM28" s="745"/>
      <c r="VIN28" s="745"/>
      <c r="VIO28" s="1095"/>
      <c r="VIP28" s="18"/>
      <c r="VIQ28" s="745"/>
      <c r="VIR28" s="745"/>
      <c r="VIS28" s="1095"/>
      <c r="VIT28" s="18"/>
      <c r="VIU28" s="745"/>
      <c r="VIV28" s="745"/>
      <c r="VIW28" s="1095"/>
      <c r="VIX28" s="18"/>
      <c r="VIY28" s="745"/>
      <c r="VIZ28" s="745"/>
      <c r="VJA28" s="1095"/>
      <c r="VJB28" s="18"/>
      <c r="VJC28" s="745"/>
      <c r="VJD28" s="745"/>
      <c r="VJE28" s="1095"/>
      <c r="VJF28" s="18"/>
      <c r="VJG28" s="745"/>
      <c r="VJH28" s="745"/>
      <c r="VJI28" s="1095"/>
      <c r="VJJ28" s="18"/>
      <c r="VJK28" s="745"/>
      <c r="VJL28" s="745"/>
      <c r="VJM28" s="1095"/>
      <c r="VJN28" s="18"/>
      <c r="VJO28" s="745"/>
      <c r="VJP28" s="745"/>
      <c r="VJQ28" s="1095"/>
      <c r="VJR28" s="18"/>
      <c r="VJS28" s="745"/>
      <c r="VJT28" s="745"/>
      <c r="VJU28" s="1095"/>
      <c r="VJV28" s="18"/>
      <c r="VJW28" s="745"/>
      <c r="VJX28" s="745"/>
      <c r="VJY28" s="1095"/>
      <c r="VJZ28" s="18"/>
      <c r="VKA28" s="745"/>
      <c r="VKB28" s="745"/>
      <c r="VKC28" s="1095"/>
      <c r="VKD28" s="18"/>
      <c r="VKE28" s="745"/>
      <c r="VKF28" s="745"/>
      <c r="VKG28" s="1095"/>
      <c r="VKH28" s="18"/>
      <c r="VKI28" s="745"/>
      <c r="VKJ28" s="745"/>
      <c r="VKK28" s="1095"/>
      <c r="VKL28" s="18"/>
      <c r="VKM28" s="745"/>
      <c r="VKN28" s="745"/>
      <c r="VKO28" s="1095"/>
      <c r="VKP28" s="18"/>
      <c r="VKQ28" s="745"/>
      <c r="VKR28" s="745"/>
      <c r="VKS28" s="1095"/>
      <c r="VKT28" s="18"/>
      <c r="VKU28" s="745"/>
      <c r="VKV28" s="745"/>
      <c r="VKW28" s="1095"/>
      <c r="VKX28" s="18"/>
      <c r="VKY28" s="745"/>
      <c r="VKZ28" s="745"/>
      <c r="VLA28" s="1095"/>
      <c r="VLB28" s="18"/>
      <c r="VLC28" s="745"/>
      <c r="VLD28" s="745"/>
      <c r="VLE28" s="1095"/>
      <c r="VLF28" s="18"/>
      <c r="VLG28" s="745"/>
      <c r="VLH28" s="745"/>
      <c r="VLI28" s="1095"/>
      <c r="VLJ28" s="18"/>
      <c r="VLK28" s="745"/>
      <c r="VLL28" s="745"/>
      <c r="VLM28" s="1095"/>
      <c r="VLN28" s="18"/>
      <c r="VLO28" s="745"/>
      <c r="VLP28" s="745"/>
      <c r="VLQ28" s="1095"/>
      <c r="VLR28" s="18"/>
      <c r="VLS28" s="745"/>
      <c r="VLT28" s="745"/>
      <c r="VLU28" s="1095"/>
      <c r="VLV28" s="18"/>
      <c r="VLW28" s="745"/>
      <c r="VLX28" s="745"/>
      <c r="VLY28" s="1095"/>
      <c r="VLZ28" s="18"/>
      <c r="VMA28" s="745"/>
      <c r="VMB28" s="745"/>
      <c r="VMC28" s="1095"/>
      <c r="VMD28" s="18"/>
      <c r="VME28" s="745"/>
      <c r="VMF28" s="745"/>
      <c r="VMG28" s="1095"/>
      <c r="VMH28" s="18"/>
      <c r="VMI28" s="745"/>
      <c r="VMJ28" s="745"/>
      <c r="VMK28" s="1095"/>
      <c r="VML28" s="18"/>
      <c r="VMM28" s="745"/>
      <c r="VMN28" s="745"/>
      <c r="VMO28" s="1095"/>
      <c r="VMP28" s="18"/>
      <c r="VMQ28" s="745"/>
      <c r="VMR28" s="745"/>
      <c r="VMS28" s="1095"/>
      <c r="VMT28" s="18"/>
      <c r="VMU28" s="745"/>
      <c r="VMV28" s="745"/>
      <c r="VMW28" s="1095"/>
      <c r="VMX28" s="18"/>
      <c r="VMY28" s="745"/>
      <c r="VMZ28" s="745"/>
      <c r="VNA28" s="1095"/>
      <c r="VNB28" s="18"/>
      <c r="VNC28" s="745"/>
      <c r="VND28" s="745"/>
      <c r="VNE28" s="1095"/>
      <c r="VNF28" s="18"/>
      <c r="VNG28" s="745"/>
      <c r="VNH28" s="745"/>
      <c r="VNI28" s="1095"/>
      <c r="VNJ28" s="18"/>
      <c r="VNK28" s="745"/>
      <c r="VNL28" s="745"/>
      <c r="VNM28" s="1095"/>
      <c r="VNN28" s="18"/>
      <c r="VNO28" s="745"/>
      <c r="VNP28" s="745"/>
      <c r="VNQ28" s="1095"/>
      <c r="VNR28" s="18"/>
      <c r="VNS28" s="745"/>
      <c r="VNT28" s="745"/>
      <c r="VNU28" s="1095"/>
      <c r="VNV28" s="18"/>
      <c r="VNW28" s="745"/>
      <c r="VNX28" s="745"/>
      <c r="VNY28" s="1095"/>
      <c r="VNZ28" s="18"/>
      <c r="VOA28" s="745"/>
      <c r="VOB28" s="745"/>
      <c r="VOC28" s="1095"/>
      <c r="VOD28" s="18"/>
      <c r="VOE28" s="745"/>
      <c r="VOF28" s="745"/>
      <c r="VOG28" s="1095"/>
      <c r="VOH28" s="18"/>
      <c r="VOI28" s="745"/>
      <c r="VOJ28" s="745"/>
      <c r="VOK28" s="1095"/>
      <c r="VOL28" s="18"/>
      <c r="VOM28" s="745"/>
      <c r="VON28" s="745"/>
      <c r="VOO28" s="1095"/>
      <c r="VOP28" s="18"/>
      <c r="VOQ28" s="745"/>
      <c r="VOR28" s="745"/>
      <c r="VOS28" s="1095"/>
      <c r="VOT28" s="18"/>
      <c r="VOU28" s="745"/>
      <c r="VOV28" s="745"/>
      <c r="VOW28" s="1095"/>
      <c r="VOX28" s="18"/>
      <c r="VOY28" s="745"/>
      <c r="VOZ28" s="745"/>
      <c r="VPA28" s="1095"/>
      <c r="VPB28" s="18"/>
      <c r="VPC28" s="745"/>
      <c r="VPD28" s="745"/>
      <c r="VPE28" s="1095"/>
      <c r="VPF28" s="18"/>
      <c r="VPG28" s="745"/>
      <c r="VPH28" s="745"/>
      <c r="VPI28" s="1095"/>
      <c r="VPJ28" s="18"/>
      <c r="VPK28" s="745"/>
      <c r="VPL28" s="745"/>
      <c r="VPM28" s="1095"/>
      <c r="VPN28" s="18"/>
      <c r="VPO28" s="745"/>
      <c r="VPP28" s="745"/>
      <c r="VPQ28" s="1095"/>
      <c r="VPR28" s="18"/>
      <c r="VPS28" s="745"/>
      <c r="VPT28" s="745"/>
      <c r="VPU28" s="1095"/>
      <c r="VPV28" s="18"/>
      <c r="VPW28" s="745"/>
      <c r="VPX28" s="745"/>
      <c r="VPY28" s="1095"/>
      <c r="VPZ28" s="18"/>
      <c r="VQA28" s="745"/>
      <c r="VQB28" s="745"/>
      <c r="VQC28" s="1095"/>
      <c r="VQD28" s="18"/>
      <c r="VQE28" s="745"/>
      <c r="VQF28" s="745"/>
      <c r="VQG28" s="1095"/>
      <c r="VQH28" s="18"/>
      <c r="VQI28" s="745"/>
      <c r="VQJ28" s="745"/>
      <c r="VQK28" s="1095"/>
      <c r="VQL28" s="18"/>
      <c r="VQM28" s="745"/>
      <c r="VQN28" s="745"/>
      <c r="VQO28" s="1095"/>
      <c r="VQP28" s="18"/>
      <c r="VQQ28" s="745"/>
      <c r="VQR28" s="745"/>
      <c r="VQS28" s="1095"/>
      <c r="VQT28" s="18"/>
      <c r="VQU28" s="745"/>
      <c r="VQV28" s="745"/>
      <c r="VQW28" s="1095"/>
      <c r="VQX28" s="18"/>
      <c r="VQY28" s="745"/>
      <c r="VQZ28" s="745"/>
      <c r="VRA28" s="1095"/>
      <c r="VRB28" s="18"/>
      <c r="VRC28" s="745"/>
      <c r="VRD28" s="745"/>
      <c r="VRE28" s="1095"/>
      <c r="VRF28" s="18"/>
      <c r="VRG28" s="745"/>
      <c r="VRH28" s="745"/>
      <c r="VRI28" s="1095"/>
      <c r="VRJ28" s="18"/>
      <c r="VRK28" s="745"/>
      <c r="VRL28" s="745"/>
      <c r="VRM28" s="1095"/>
      <c r="VRN28" s="18"/>
      <c r="VRO28" s="745"/>
      <c r="VRP28" s="745"/>
      <c r="VRQ28" s="1095"/>
      <c r="VRR28" s="18"/>
      <c r="VRS28" s="745"/>
      <c r="VRT28" s="745"/>
      <c r="VRU28" s="1095"/>
      <c r="VRV28" s="18"/>
      <c r="VRW28" s="745"/>
      <c r="VRX28" s="745"/>
      <c r="VRY28" s="1095"/>
      <c r="VRZ28" s="18"/>
      <c r="VSA28" s="745"/>
      <c r="VSB28" s="745"/>
      <c r="VSC28" s="1095"/>
      <c r="VSD28" s="18"/>
      <c r="VSE28" s="745"/>
      <c r="VSF28" s="745"/>
      <c r="VSG28" s="1095"/>
      <c r="VSH28" s="18"/>
      <c r="VSI28" s="745"/>
      <c r="VSJ28" s="745"/>
      <c r="VSK28" s="1095"/>
      <c r="VSL28" s="18"/>
      <c r="VSM28" s="745"/>
      <c r="VSN28" s="745"/>
      <c r="VSO28" s="1095"/>
      <c r="VSP28" s="18"/>
      <c r="VSQ28" s="745"/>
      <c r="VSR28" s="745"/>
      <c r="VSS28" s="1095"/>
      <c r="VST28" s="18"/>
      <c r="VSU28" s="745"/>
      <c r="VSV28" s="745"/>
      <c r="VSW28" s="1095"/>
      <c r="VSX28" s="18"/>
      <c r="VSY28" s="745"/>
      <c r="VSZ28" s="745"/>
      <c r="VTA28" s="1095"/>
      <c r="VTB28" s="18"/>
      <c r="VTC28" s="745"/>
      <c r="VTD28" s="745"/>
      <c r="VTE28" s="1095"/>
      <c r="VTF28" s="18"/>
      <c r="VTG28" s="745"/>
      <c r="VTH28" s="745"/>
      <c r="VTI28" s="1095"/>
      <c r="VTJ28" s="18"/>
      <c r="VTK28" s="745"/>
      <c r="VTL28" s="745"/>
      <c r="VTM28" s="1095"/>
      <c r="VTN28" s="18"/>
      <c r="VTO28" s="745"/>
      <c r="VTP28" s="745"/>
      <c r="VTQ28" s="1095"/>
      <c r="VTR28" s="18"/>
      <c r="VTS28" s="745"/>
      <c r="VTT28" s="745"/>
      <c r="VTU28" s="1095"/>
      <c r="VTV28" s="18"/>
      <c r="VTW28" s="745"/>
      <c r="VTX28" s="745"/>
      <c r="VTY28" s="1095"/>
      <c r="VTZ28" s="18"/>
      <c r="VUA28" s="745"/>
      <c r="VUB28" s="745"/>
      <c r="VUC28" s="1095"/>
      <c r="VUD28" s="18"/>
      <c r="VUE28" s="745"/>
      <c r="VUF28" s="745"/>
      <c r="VUG28" s="1095"/>
      <c r="VUH28" s="18"/>
      <c r="VUI28" s="745"/>
      <c r="VUJ28" s="745"/>
      <c r="VUK28" s="1095"/>
      <c r="VUL28" s="18"/>
      <c r="VUM28" s="745"/>
      <c r="VUN28" s="745"/>
      <c r="VUO28" s="1095"/>
      <c r="VUP28" s="18"/>
      <c r="VUQ28" s="745"/>
      <c r="VUR28" s="745"/>
      <c r="VUS28" s="1095"/>
      <c r="VUT28" s="18"/>
      <c r="VUU28" s="745"/>
      <c r="VUV28" s="745"/>
      <c r="VUW28" s="1095"/>
      <c r="VUX28" s="18"/>
      <c r="VUY28" s="745"/>
      <c r="VUZ28" s="745"/>
      <c r="VVA28" s="1095"/>
      <c r="VVB28" s="18"/>
      <c r="VVC28" s="745"/>
      <c r="VVD28" s="745"/>
      <c r="VVE28" s="1095"/>
      <c r="VVF28" s="18"/>
      <c r="VVG28" s="745"/>
      <c r="VVH28" s="745"/>
      <c r="VVI28" s="1095"/>
      <c r="VVJ28" s="18"/>
      <c r="VVK28" s="745"/>
      <c r="VVL28" s="745"/>
      <c r="VVM28" s="1095"/>
      <c r="VVN28" s="18"/>
      <c r="VVO28" s="745"/>
      <c r="VVP28" s="745"/>
      <c r="VVQ28" s="1095"/>
      <c r="VVR28" s="18"/>
      <c r="VVS28" s="745"/>
      <c r="VVT28" s="745"/>
      <c r="VVU28" s="1095"/>
      <c r="VVV28" s="18"/>
      <c r="VVW28" s="745"/>
      <c r="VVX28" s="745"/>
      <c r="VVY28" s="1095"/>
      <c r="VVZ28" s="18"/>
      <c r="VWA28" s="745"/>
      <c r="VWB28" s="745"/>
      <c r="VWC28" s="1095"/>
      <c r="VWD28" s="18"/>
      <c r="VWE28" s="745"/>
      <c r="VWF28" s="745"/>
      <c r="VWG28" s="1095"/>
      <c r="VWH28" s="18"/>
      <c r="VWI28" s="745"/>
      <c r="VWJ28" s="745"/>
      <c r="VWK28" s="1095"/>
      <c r="VWL28" s="18"/>
      <c r="VWM28" s="745"/>
      <c r="VWN28" s="745"/>
      <c r="VWO28" s="1095"/>
      <c r="VWP28" s="18"/>
      <c r="VWQ28" s="745"/>
      <c r="VWR28" s="745"/>
      <c r="VWS28" s="1095"/>
      <c r="VWT28" s="18"/>
      <c r="VWU28" s="745"/>
      <c r="VWV28" s="745"/>
      <c r="VWW28" s="1095"/>
      <c r="VWX28" s="18"/>
      <c r="VWY28" s="745"/>
      <c r="VWZ28" s="745"/>
      <c r="VXA28" s="1095"/>
      <c r="VXB28" s="18"/>
      <c r="VXC28" s="745"/>
      <c r="VXD28" s="745"/>
      <c r="VXE28" s="1095"/>
      <c r="VXF28" s="18"/>
      <c r="VXG28" s="745"/>
      <c r="VXH28" s="745"/>
      <c r="VXI28" s="1095"/>
      <c r="VXJ28" s="18"/>
      <c r="VXK28" s="745"/>
      <c r="VXL28" s="745"/>
      <c r="VXM28" s="1095"/>
      <c r="VXN28" s="18"/>
      <c r="VXO28" s="745"/>
      <c r="VXP28" s="745"/>
      <c r="VXQ28" s="1095"/>
      <c r="VXR28" s="18"/>
      <c r="VXS28" s="745"/>
      <c r="VXT28" s="745"/>
      <c r="VXU28" s="1095"/>
      <c r="VXV28" s="18"/>
      <c r="VXW28" s="745"/>
      <c r="VXX28" s="745"/>
      <c r="VXY28" s="1095"/>
      <c r="VXZ28" s="18"/>
      <c r="VYA28" s="745"/>
      <c r="VYB28" s="745"/>
      <c r="VYC28" s="1095"/>
      <c r="VYD28" s="18"/>
      <c r="VYE28" s="745"/>
      <c r="VYF28" s="745"/>
      <c r="VYG28" s="1095"/>
      <c r="VYH28" s="18"/>
      <c r="VYI28" s="745"/>
      <c r="VYJ28" s="745"/>
      <c r="VYK28" s="1095"/>
      <c r="VYL28" s="18"/>
      <c r="VYM28" s="745"/>
      <c r="VYN28" s="745"/>
      <c r="VYO28" s="1095"/>
      <c r="VYP28" s="18"/>
      <c r="VYQ28" s="745"/>
      <c r="VYR28" s="745"/>
      <c r="VYS28" s="1095"/>
      <c r="VYT28" s="18"/>
      <c r="VYU28" s="745"/>
      <c r="VYV28" s="745"/>
      <c r="VYW28" s="1095"/>
      <c r="VYX28" s="18"/>
      <c r="VYY28" s="745"/>
      <c r="VYZ28" s="745"/>
      <c r="VZA28" s="1095"/>
      <c r="VZB28" s="18"/>
      <c r="VZC28" s="745"/>
      <c r="VZD28" s="745"/>
      <c r="VZE28" s="1095"/>
      <c r="VZF28" s="18"/>
      <c r="VZG28" s="745"/>
      <c r="VZH28" s="745"/>
      <c r="VZI28" s="1095"/>
      <c r="VZJ28" s="18"/>
      <c r="VZK28" s="745"/>
      <c r="VZL28" s="745"/>
      <c r="VZM28" s="1095"/>
      <c r="VZN28" s="18"/>
      <c r="VZO28" s="745"/>
      <c r="VZP28" s="745"/>
      <c r="VZQ28" s="1095"/>
      <c r="VZR28" s="18"/>
      <c r="VZS28" s="745"/>
      <c r="VZT28" s="745"/>
      <c r="VZU28" s="1095"/>
      <c r="VZV28" s="18"/>
      <c r="VZW28" s="745"/>
      <c r="VZX28" s="745"/>
      <c r="VZY28" s="1095"/>
      <c r="VZZ28" s="18"/>
      <c r="WAA28" s="745"/>
      <c r="WAB28" s="745"/>
      <c r="WAC28" s="1095"/>
      <c r="WAD28" s="18"/>
      <c r="WAE28" s="745"/>
      <c r="WAF28" s="745"/>
      <c r="WAG28" s="1095"/>
      <c r="WAH28" s="18"/>
      <c r="WAI28" s="745"/>
      <c r="WAJ28" s="745"/>
      <c r="WAK28" s="1095"/>
      <c r="WAL28" s="18"/>
      <c r="WAM28" s="745"/>
      <c r="WAN28" s="745"/>
      <c r="WAO28" s="1095"/>
      <c r="WAP28" s="18"/>
      <c r="WAQ28" s="745"/>
      <c r="WAR28" s="745"/>
      <c r="WAS28" s="1095"/>
      <c r="WAT28" s="18"/>
      <c r="WAU28" s="745"/>
      <c r="WAV28" s="745"/>
      <c r="WAW28" s="1095"/>
      <c r="WAX28" s="18"/>
      <c r="WAY28" s="745"/>
      <c r="WAZ28" s="745"/>
      <c r="WBA28" s="1095"/>
      <c r="WBB28" s="18"/>
      <c r="WBC28" s="745"/>
      <c r="WBD28" s="745"/>
      <c r="WBE28" s="1095"/>
      <c r="WBF28" s="18"/>
      <c r="WBG28" s="745"/>
      <c r="WBH28" s="745"/>
      <c r="WBI28" s="1095"/>
      <c r="WBJ28" s="18"/>
      <c r="WBK28" s="745"/>
      <c r="WBL28" s="745"/>
      <c r="WBM28" s="1095"/>
      <c r="WBN28" s="18"/>
      <c r="WBO28" s="745"/>
      <c r="WBP28" s="745"/>
      <c r="WBQ28" s="1095"/>
      <c r="WBR28" s="18"/>
      <c r="WBS28" s="745"/>
      <c r="WBT28" s="745"/>
      <c r="WBU28" s="1095"/>
      <c r="WBV28" s="18"/>
      <c r="WBW28" s="745"/>
      <c r="WBX28" s="745"/>
      <c r="WBY28" s="1095"/>
      <c r="WBZ28" s="18"/>
      <c r="WCA28" s="745"/>
      <c r="WCB28" s="745"/>
      <c r="WCC28" s="1095"/>
      <c r="WCD28" s="18"/>
      <c r="WCE28" s="745"/>
      <c r="WCF28" s="745"/>
      <c r="WCG28" s="1095"/>
      <c r="WCH28" s="18"/>
      <c r="WCI28" s="745"/>
      <c r="WCJ28" s="745"/>
      <c r="WCK28" s="1095"/>
      <c r="WCL28" s="18"/>
      <c r="WCM28" s="745"/>
      <c r="WCN28" s="745"/>
      <c r="WCO28" s="1095"/>
      <c r="WCP28" s="18"/>
      <c r="WCQ28" s="745"/>
      <c r="WCR28" s="745"/>
      <c r="WCS28" s="1095"/>
      <c r="WCT28" s="18"/>
      <c r="WCU28" s="745"/>
      <c r="WCV28" s="745"/>
      <c r="WCW28" s="1095"/>
      <c r="WCX28" s="18"/>
      <c r="WCY28" s="745"/>
      <c r="WCZ28" s="745"/>
      <c r="WDA28" s="1095"/>
      <c r="WDB28" s="18"/>
      <c r="WDC28" s="745"/>
      <c r="WDD28" s="745"/>
      <c r="WDE28" s="1095"/>
      <c r="WDF28" s="18"/>
      <c r="WDG28" s="745"/>
      <c r="WDH28" s="745"/>
      <c r="WDI28" s="1095"/>
      <c r="WDJ28" s="18"/>
      <c r="WDK28" s="745"/>
      <c r="WDL28" s="745"/>
      <c r="WDM28" s="1095"/>
      <c r="WDN28" s="18"/>
      <c r="WDO28" s="745"/>
      <c r="WDP28" s="745"/>
      <c r="WDQ28" s="1095"/>
      <c r="WDR28" s="18"/>
      <c r="WDS28" s="745"/>
      <c r="WDT28" s="745"/>
      <c r="WDU28" s="1095"/>
      <c r="WDV28" s="18"/>
      <c r="WDW28" s="745"/>
      <c r="WDX28" s="745"/>
      <c r="WDY28" s="1095"/>
      <c r="WDZ28" s="18"/>
      <c r="WEA28" s="745"/>
      <c r="WEB28" s="745"/>
      <c r="WEC28" s="1095"/>
      <c r="WED28" s="18"/>
      <c r="WEE28" s="745"/>
      <c r="WEF28" s="745"/>
      <c r="WEG28" s="1095"/>
      <c r="WEH28" s="18"/>
      <c r="WEI28" s="745"/>
      <c r="WEJ28" s="745"/>
      <c r="WEK28" s="1095"/>
      <c r="WEL28" s="18"/>
      <c r="WEM28" s="745"/>
      <c r="WEN28" s="745"/>
      <c r="WEO28" s="1095"/>
      <c r="WEP28" s="18"/>
      <c r="WEQ28" s="745"/>
      <c r="WER28" s="745"/>
      <c r="WES28" s="1095"/>
      <c r="WET28" s="18"/>
      <c r="WEU28" s="745"/>
      <c r="WEV28" s="745"/>
      <c r="WEW28" s="1095"/>
      <c r="WEX28" s="18"/>
      <c r="WEY28" s="745"/>
      <c r="WEZ28" s="745"/>
      <c r="WFA28" s="1095"/>
      <c r="WFB28" s="18"/>
      <c r="WFC28" s="745"/>
      <c r="WFD28" s="745"/>
      <c r="WFE28" s="1095"/>
      <c r="WFF28" s="18"/>
      <c r="WFG28" s="745"/>
      <c r="WFH28" s="745"/>
      <c r="WFI28" s="1095"/>
      <c r="WFJ28" s="18"/>
      <c r="WFK28" s="745"/>
      <c r="WFL28" s="745"/>
      <c r="WFM28" s="1095"/>
      <c r="WFN28" s="18"/>
      <c r="WFO28" s="745"/>
      <c r="WFP28" s="745"/>
      <c r="WFQ28" s="1095"/>
      <c r="WFR28" s="18"/>
      <c r="WFS28" s="745"/>
      <c r="WFT28" s="745"/>
      <c r="WFU28" s="1095"/>
      <c r="WFV28" s="18"/>
      <c r="WFW28" s="745"/>
      <c r="WFX28" s="745"/>
      <c r="WFY28" s="1095"/>
      <c r="WFZ28" s="18"/>
      <c r="WGA28" s="745"/>
      <c r="WGB28" s="745"/>
      <c r="WGC28" s="1095"/>
      <c r="WGD28" s="18"/>
      <c r="WGE28" s="745"/>
      <c r="WGF28" s="745"/>
      <c r="WGG28" s="1095"/>
      <c r="WGH28" s="18"/>
      <c r="WGI28" s="745"/>
      <c r="WGJ28" s="745"/>
      <c r="WGK28" s="1095"/>
      <c r="WGL28" s="18"/>
      <c r="WGM28" s="745"/>
      <c r="WGN28" s="745"/>
      <c r="WGO28" s="1095"/>
      <c r="WGP28" s="18"/>
      <c r="WGQ28" s="745"/>
      <c r="WGR28" s="745"/>
      <c r="WGS28" s="1095"/>
      <c r="WGT28" s="18"/>
      <c r="WGU28" s="745"/>
      <c r="WGV28" s="745"/>
      <c r="WGW28" s="1095"/>
      <c r="WGX28" s="18"/>
      <c r="WGY28" s="745"/>
      <c r="WGZ28" s="745"/>
      <c r="WHA28" s="1095"/>
      <c r="WHB28" s="18"/>
      <c r="WHC28" s="745"/>
      <c r="WHD28" s="745"/>
      <c r="WHE28" s="1095"/>
      <c r="WHF28" s="18"/>
      <c r="WHG28" s="745"/>
      <c r="WHH28" s="745"/>
      <c r="WHI28" s="1095"/>
      <c r="WHJ28" s="18"/>
      <c r="WHK28" s="745"/>
      <c r="WHL28" s="745"/>
      <c r="WHM28" s="1095"/>
      <c r="WHN28" s="18"/>
      <c r="WHO28" s="745"/>
      <c r="WHP28" s="745"/>
      <c r="WHQ28" s="1095"/>
      <c r="WHR28" s="18"/>
      <c r="WHS28" s="745"/>
      <c r="WHT28" s="745"/>
      <c r="WHU28" s="1095"/>
      <c r="WHV28" s="18"/>
      <c r="WHW28" s="745"/>
      <c r="WHX28" s="745"/>
      <c r="WHY28" s="1095"/>
      <c r="WHZ28" s="18"/>
      <c r="WIA28" s="745"/>
      <c r="WIB28" s="745"/>
      <c r="WIC28" s="1095"/>
      <c r="WID28" s="18"/>
      <c r="WIE28" s="745"/>
      <c r="WIF28" s="745"/>
      <c r="WIG28" s="1095"/>
      <c r="WIH28" s="18"/>
      <c r="WII28" s="745"/>
      <c r="WIJ28" s="745"/>
      <c r="WIK28" s="1095"/>
      <c r="WIL28" s="18"/>
      <c r="WIM28" s="745"/>
      <c r="WIN28" s="745"/>
      <c r="WIO28" s="1095"/>
      <c r="WIP28" s="18"/>
      <c r="WIQ28" s="745"/>
      <c r="WIR28" s="745"/>
      <c r="WIS28" s="1095"/>
      <c r="WIT28" s="18"/>
      <c r="WIU28" s="745"/>
      <c r="WIV28" s="745"/>
      <c r="WIW28" s="1095"/>
      <c r="WIX28" s="18"/>
      <c r="WIY28" s="745"/>
      <c r="WIZ28" s="745"/>
      <c r="WJA28" s="1095"/>
      <c r="WJB28" s="18"/>
      <c r="WJC28" s="745"/>
      <c r="WJD28" s="745"/>
      <c r="WJE28" s="1095"/>
      <c r="WJF28" s="18"/>
      <c r="WJG28" s="745"/>
      <c r="WJH28" s="745"/>
      <c r="WJI28" s="1095"/>
      <c r="WJJ28" s="18"/>
      <c r="WJK28" s="745"/>
      <c r="WJL28" s="745"/>
      <c r="WJM28" s="1095"/>
      <c r="WJN28" s="18"/>
      <c r="WJO28" s="745"/>
      <c r="WJP28" s="745"/>
      <c r="WJQ28" s="1095"/>
      <c r="WJR28" s="18"/>
      <c r="WJS28" s="745"/>
      <c r="WJT28" s="745"/>
      <c r="WJU28" s="1095"/>
      <c r="WJV28" s="18"/>
      <c r="WJW28" s="745"/>
      <c r="WJX28" s="745"/>
      <c r="WJY28" s="1095"/>
      <c r="WJZ28" s="18"/>
      <c r="WKA28" s="745"/>
      <c r="WKB28" s="745"/>
      <c r="WKC28" s="1095"/>
      <c r="WKD28" s="18"/>
      <c r="WKE28" s="745"/>
      <c r="WKF28" s="745"/>
      <c r="WKG28" s="1095"/>
      <c r="WKH28" s="18"/>
      <c r="WKI28" s="745"/>
      <c r="WKJ28" s="745"/>
      <c r="WKK28" s="1095"/>
      <c r="WKL28" s="18"/>
      <c r="WKM28" s="745"/>
      <c r="WKN28" s="745"/>
      <c r="WKO28" s="1095"/>
      <c r="WKP28" s="18"/>
      <c r="WKQ28" s="745"/>
      <c r="WKR28" s="745"/>
      <c r="WKS28" s="1095"/>
      <c r="WKT28" s="18"/>
      <c r="WKU28" s="745"/>
      <c r="WKV28" s="745"/>
      <c r="WKW28" s="1095"/>
      <c r="WKX28" s="18"/>
      <c r="WKY28" s="745"/>
      <c r="WKZ28" s="745"/>
      <c r="WLA28" s="1095"/>
      <c r="WLB28" s="18"/>
      <c r="WLC28" s="745"/>
      <c r="WLD28" s="745"/>
      <c r="WLE28" s="1095"/>
      <c r="WLF28" s="18"/>
      <c r="WLG28" s="745"/>
      <c r="WLH28" s="745"/>
      <c r="WLI28" s="1095"/>
      <c r="WLJ28" s="18"/>
      <c r="WLK28" s="745"/>
      <c r="WLL28" s="745"/>
      <c r="WLM28" s="1095"/>
      <c r="WLN28" s="18"/>
      <c r="WLO28" s="745"/>
      <c r="WLP28" s="745"/>
      <c r="WLQ28" s="1095"/>
      <c r="WLR28" s="18"/>
      <c r="WLS28" s="745"/>
      <c r="WLT28" s="745"/>
      <c r="WLU28" s="1095"/>
      <c r="WLV28" s="18"/>
      <c r="WLW28" s="745"/>
      <c r="WLX28" s="745"/>
      <c r="WLY28" s="1095"/>
      <c r="WLZ28" s="18"/>
      <c r="WMA28" s="745"/>
      <c r="WMB28" s="745"/>
      <c r="WMC28" s="1095"/>
      <c r="WMD28" s="18"/>
      <c r="WME28" s="745"/>
      <c r="WMF28" s="745"/>
      <c r="WMG28" s="1095"/>
      <c r="WMH28" s="18"/>
      <c r="WMI28" s="745"/>
      <c r="WMJ28" s="745"/>
      <c r="WMK28" s="1095"/>
      <c r="WML28" s="18"/>
      <c r="WMM28" s="745"/>
      <c r="WMN28" s="745"/>
      <c r="WMO28" s="1095"/>
      <c r="WMP28" s="18"/>
      <c r="WMQ28" s="745"/>
      <c r="WMR28" s="745"/>
      <c r="WMS28" s="1095"/>
      <c r="WMT28" s="18"/>
      <c r="WMU28" s="745"/>
      <c r="WMV28" s="745"/>
      <c r="WMW28" s="1095"/>
      <c r="WMX28" s="18"/>
      <c r="WMY28" s="745"/>
      <c r="WMZ28" s="745"/>
      <c r="WNA28" s="1095"/>
      <c r="WNB28" s="18"/>
      <c r="WNC28" s="745"/>
      <c r="WND28" s="745"/>
      <c r="WNE28" s="1095"/>
      <c r="WNF28" s="18"/>
      <c r="WNG28" s="745"/>
      <c r="WNH28" s="745"/>
      <c r="WNI28" s="1095"/>
      <c r="WNJ28" s="18"/>
      <c r="WNK28" s="745"/>
      <c r="WNL28" s="745"/>
      <c r="WNM28" s="1095"/>
      <c r="WNN28" s="18"/>
      <c r="WNO28" s="745"/>
      <c r="WNP28" s="745"/>
      <c r="WNQ28" s="1095"/>
      <c r="WNR28" s="18"/>
      <c r="WNS28" s="745"/>
      <c r="WNT28" s="745"/>
      <c r="WNU28" s="1095"/>
      <c r="WNV28" s="18"/>
      <c r="WNW28" s="745"/>
      <c r="WNX28" s="745"/>
      <c r="WNY28" s="1095"/>
      <c r="WNZ28" s="18"/>
      <c r="WOA28" s="745"/>
      <c r="WOB28" s="745"/>
      <c r="WOC28" s="1095"/>
      <c r="WOD28" s="18"/>
      <c r="WOE28" s="745"/>
      <c r="WOF28" s="745"/>
      <c r="WOG28" s="1095"/>
      <c r="WOH28" s="18"/>
      <c r="WOI28" s="745"/>
      <c r="WOJ28" s="745"/>
      <c r="WOK28" s="1095"/>
      <c r="WOL28" s="18"/>
      <c r="WOM28" s="745"/>
      <c r="WON28" s="745"/>
      <c r="WOO28" s="1095"/>
      <c r="WOP28" s="18"/>
      <c r="WOQ28" s="745"/>
      <c r="WOR28" s="745"/>
      <c r="WOS28" s="1095"/>
      <c r="WOT28" s="18"/>
      <c r="WOU28" s="745"/>
      <c r="WOV28" s="745"/>
      <c r="WOW28" s="1095"/>
      <c r="WOX28" s="18"/>
      <c r="WOY28" s="745"/>
      <c r="WOZ28" s="745"/>
      <c r="WPA28" s="1095"/>
      <c r="WPB28" s="18"/>
      <c r="WPC28" s="745"/>
      <c r="WPD28" s="745"/>
      <c r="WPE28" s="1095"/>
      <c r="WPF28" s="18"/>
      <c r="WPG28" s="745"/>
      <c r="WPH28" s="745"/>
      <c r="WPI28" s="1095"/>
      <c r="WPJ28" s="18"/>
      <c r="WPK28" s="745"/>
      <c r="WPL28" s="745"/>
      <c r="WPM28" s="1095"/>
      <c r="WPN28" s="18"/>
      <c r="WPO28" s="745"/>
      <c r="WPP28" s="745"/>
      <c r="WPQ28" s="1095"/>
      <c r="WPR28" s="18"/>
      <c r="WPS28" s="745"/>
      <c r="WPT28" s="745"/>
      <c r="WPU28" s="1095"/>
      <c r="WPV28" s="18"/>
      <c r="WPW28" s="745"/>
      <c r="WPX28" s="745"/>
      <c r="WPY28" s="1095"/>
      <c r="WPZ28" s="18"/>
      <c r="WQA28" s="745"/>
      <c r="WQB28" s="745"/>
      <c r="WQC28" s="1095"/>
      <c r="WQD28" s="18"/>
      <c r="WQE28" s="745"/>
      <c r="WQF28" s="745"/>
      <c r="WQG28" s="1095"/>
      <c r="WQH28" s="18"/>
      <c r="WQI28" s="745"/>
      <c r="WQJ28" s="745"/>
      <c r="WQK28" s="1095"/>
      <c r="WQL28" s="18"/>
      <c r="WQM28" s="745"/>
      <c r="WQN28" s="745"/>
      <c r="WQO28" s="1095"/>
      <c r="WQP28" s="18"/>
      <c r="WQQ28" s="745"/>
      <c r="WQR28" s="745"/>
      <c r="WQS28" s="1095"/>
      <c r="WQT28" s="18"/>
      <c r="WQU28" s="745"/>
      <c r="WQV28" s="745"/>
      <c r="WQW28" s="1095"/>
      <c r="WQX28" s="18"/>
      <c r="WQY28" s="745"/>
      <c r="WQZ28" s="745"/>
      <c r="WRA28" s="1095"/>
      <c r="WRB28" s="18"/>
      <c r="WRC28" s="745"/>
      <c r="WRD28" s="745"/>
      <c r="WRE28" s="1095"/>
      <c r="WRF28" s="18"/>
      <c r="WRG28" s="745"/>
      <c r="WRH28" s="745"/>
      <c r="WRI28" s="1095"/>
      <c r="WRJ28" s="18"/>
      <c r="WRK28" s="745"/>
      <c r="WRL28" s="745"/>
      <c r="WRM28" s="1095"/>
      <c r="WRN28" s="18"/>
      <c r="WRO28" s="745"/>
      <c r="WRP28" s="745"/>
      <c r="WRQ28" s="1095"/>
      <c r="WRR28" s="18"/>
      <c r="WRS28" s="745"/>
      <c r="WRT28" s="745"/>
      <c r="WRU28" s="1095"/>
      <c r="WRV28" s="18"/>
      <c r="WRW28" s="745"/>
      <c r="WRX28" s="745"/>
      <c r="WRY28" s="1095"/>
      <c r="WRZ28" s="18"/>
      <c r="WSA28" s="745"/>
      <c r="WSB28" s="745"/>
      <c r="WSC28" s="1095"/>
      <c r="WSD28" s="18"/>
      <c r="WSE28" s="745"/>
      <c r="WSF28" s="745"/>
      <c r="WSG28" s="1095"/>
      <c r="WSH28" s="18"/>
      <c r="WSI28" s="745"/>
      <c r="WSJ28" s="745"/>
      <c r="WSK28" s="1095"/>
      <c r="WSL28" s="18"/>
      <c r="WSM28" s="745"/>
      <c r="WSN28" s="745"/>
      <c r="WSO28" s="1095"/>
      <c r="WSP28" s="18"/>
      <c r="WSQ28" s="745"/>
      <c r="WSR28" s="745"/>
      <c r="WSS28" s="1095"/>
      <c r="WST28" s="18"/>
      <c r="WSU28" s="745"/>
      <c r="WSV28" s="745"/>
      <c r="WSW28" s="1095"/>
      <c r="WSX28" s="18"/>
      <c r="WSY28" s="745"/>
      <c r="WSZ28" s="745"/>
      <c r="WTA28" s="1095"/>
      <c r="WTB28" s="18"/>
      <c r="WTC28" s="745"/>
      <c r="WTD28" s="745"/>
      <c r="WTE28" s="1095"/>
      <c r="WTF28" s="18"/>
      <c r="WTG28" s="745"/>
      <c r="WTH28" s="745"/>
      <c r="WTI28" s="1095"/>
      <c r="WTJ28" s="18"/>
      <c r="WTK28" s="745"/>
      <c r="WTL28" s="745"/>
      <c r="WTM28" s="1095"/>
      <c r="WTN28" s="18"/>
      <c r="WTO28" s="745"/>
      <c r="WTP28" s="745"/>
      <c r="WTQ28" s="1095"/>
      <c r="WTR28" s="18"/>
      <c r="WTS28" s="745"/>
      <c r="WTT28" s="745"/>
      <c r="WTU28" s="1095"/>
      <c r="WTV28" s="18"/>
      <c r="WTW28" s="745"/>
      <c r="WTX28" s="745"/>
      <c r="WTY28" s="1095"/>
      <c r="WTZ28" s="18"/>
      <c r="WUA28" s="745"/>
      <c r="WUB28" s="745"/>
      <c r="WUC28" s="1095"/>
      <c r="WUD28" s="18"/>
      <c r="WUE28" s="745"/>
      <c r="WUF28" s="745"/>
      <c r="WUG28" s="1095"/>
      <c r="WUH28" s="18"/>
      <c r="WUI28" s="745"/>
      <c r="WUJ28" s="745"/>
      <c r="WUK28" s="1095"/>
      <c r="WUL28" s="18"/>
      <c r="WUM28" s="745"/>
      <c r="WUN28" s="745"/>
      <c r="WUO28" s="1095"/>
      <c r="WUP28" s="18"/>
      <c r="WUQ28" s="745"/>
      <c r="WUR28" s="745"/>
      <c r="WUS28" s="1095"/>
      <c r="WUT28" s="18"/>
      <c r="WUU28" s="745"/>
      <c r="WUV28" s="745"/>
      <c r="WUW28" s="1095"/>
      <c r="WUX28" s="18"/>
      <c r="WUY28" s="745"/>
      <c r="WUZ28" s="745"/>
      <c r="WVA28" s="1095"/>
      <c r="WVB28" s="18"/>
      <c r="WVC28" s="745"/>
      <c r="WVD28" s="745"/>
      <c r="WVE28" s="1095"/>
      <c r="WVF28" s="18"/>
      <c r="WVG28" s="745"/>
      <c r="WVH28" s="745"/>
      <c r="WVI28" s="1095"/>
      <c r="WVJ28" s="18"/>
      <c r="WVK28" s="745"/>
      <c r="WVL28" s="745"/>
      <c r="WVM28" s="1095"/>
      <c r="WVN28" s="18"/>
      <c r="WVO28" s="745"/>
      <c r="WVP28" s="745"/>
      <c r="WVQ28" s="1095"/>
      <c r="WVR28" s="18"/>
      <c r="WVS28" s="745"/>
      <c r="WVT28" s="745"/>
      <c r="WVU28" s="1095"/>
      <c r="WVV28" s="18"/>
      <c r="WVW28" s="745"/>
      <c r="WVX28" s="745"/>
      <c r="WVY28" s="1095"/>
      <c r="WVZ28" s="18"/>
      <c r="WWA28" s="745"/>
      <c r="WWB28" s="745"/>
      <c r="WWC28" s="1095"/>
      <c r="WWD28" s="18"/>
      <c r="WWE28" s="745"/>
      <c r="WWF28" s="745"/>
      <c r="WWG28" s="1095"/>
      <c r="WWH28" s="18"/>
      <c r="WWI28" s="745"/>
      <c r="WWJ28" s="745"/>
      <c r="WWK28" s="1095"/>
      <c r="WWL28" s="18"/>
      <c r="WWM28" s="745"/>
      <c r="WWN28" s="745"/>
      <c r="WWO28" s="1095"/>
      <c r="WWP28" s="18"/>
      <c r="WWQ28" s="745"/>
      <c r="WWR28" s="745"/>
      <c r="WWS28" s="1095"/>
      <c r="WWT28" s="18"/>
      <c r="WWU28" s="745"/>
      <c r="WWV28" s="745"/>
      <c r="WWW28" s="1095"/>
      <c r="WWX28" s="18"/>
      <c r="WWY28" s="745"/>
      <c r="WWZ28" s="745"/>
      <c r="WXA28" s="1095"/>
      <c r="WXB28" s="18"/>
      <c r="WXC28" s="745"/>
      <c r="WXD28" s="745"/>
      <c r="WXE28" s="1095"/>
      <c r="WXF28" s="18"/>
      <c r="WXG28" s="745"/>
      <c r="WXH28" s="745"/>
      <c r="WXI28" s="1095"/>
      <c r="WXJ28" s="18"/>
      <c r="WXK28" s="745"/>
      <c r="WXL28" s="745"/>
      <c r="WXM28" s="1095"/>
      <c r="WXN28" s="18"/>
      <c r="WXO28" s="745"/>
      <c r="WXP28" s="745"/>
      <c r="WXQ28" s="1095"/>
      <c r="WXR28" s="18"/>
      <c r="WXS28" s="745"/>
      <c r="WXT28" s="745"/>
      <c r="WXU28" s="1095"/>
      <c r="WXV28" s="18"/>
      <c r="WXW28" s="745"/>
      <c r="WXX28" s="745"/>
      <c r="WXY28" s="1095"/>
      <c r="WXZ28" s="18"/>
      <c r="WYA28" s="745"/>
      <c r="WYB28" s="745"/>
      <c r="WYC28" s="1095"/>
      <c r="WYD28" s="18"/>
      <c r="WYE28" s="745"/>
      <c r="WYF28" s="745"/>
      <c r="WYG28" s="1095"/>
      <c r="WYH28" s="18"/>
      <c r="WYI28" s="745"/>
      <c r="WYJ28" s="745"/>
      <c r="WYK28" s="1095"/>
      <c r="WYL28" s="18"/>
      <c r="WYM28" s="745"/>
      <c r="WYN28" s="745"/>
      <c r="WYO28" s="1095"/>
      <c r="WYP28" s="18"/>
      <c r="WYQ28" s="745"/>
      <c r="WYR28" s="745"/>
      <c r="WYS28" s="1095"/>
      <c r="WYT28" s="18"/>
      <c r="WYU28" s="745"/>
      <c r="WYV28" s="745"/>
      <c r="WYW28" s="1095"/>
      <c r="WYX28" s="18"/>
      <c r="WYY28" s="745"/>
      <c r="WYZ28" s="745"/>
      <c r="WZA28" s="1095"/>
      <c r="WZB28" s="18"/>
      <c r="WZC28" s="745"/>
      <c r="WZD28" s="745"/>
      <c r="WZE28" s="1095"/>
      <c r="WZF28" s="18"/>
      <c r="WZG28" s="745"/>
      <c r="WZH28" s="745"/>
      <c r="WZI28" s="1095"/>
      <c r="WZJ28" s="18"/>
      <c r="WZK28" s="745"/>
      <c r="WZL28" s="745"/>
      <c r="WZM28" s="1095"/>
      <c r="WZN28" s="18"/>
      <c r="WZO28" s="745"/>
      <c r="WZP28" s="745"/>
      <c r="WZQ28" s="1095"/>
      <c r="WZR28" s="18"/>
      <c r="WZS28" s="745"/>
      <c r="WZT28" s="745"/>
      <c r="WZU28" s="1095"/>
      <c r="WZV28" s="18"/>
      <c r="WZW28" s="745"/>
      <c r="WZX28" s="745"/>
      <c r="WZY28" s="1095"/>
      <c r="WZZ28" s="18"/>
      <c r="XAA28" s="745"/>
      <c r="XAB28" s="745"/>
      <c r="XAC28" s="1095"/>
      <c r="XAD28" s="18"/>
      <c r="XAE28" s="745"/>
      <c r="XAF28" s="745"/>
      <c r="XAG28" s="1095"/>
      <c r="XAH28" s="18"/>
      <c r="XAI28" s="745"/>
      <c r="XAJ28" s="745"/>
      <c r="XAK28" s="1095"/>
      <c r="XAL28" s="18"/>
      <c r="XAM28" s="745"/>
      <c r="XAN28" s="745"/>
      <c r="XAO28" s="1095"/>
      <c r="XAP28" s="18"/>
      <c r="XAQ28" s="745"/>
      <c r="XAR28" s="745"/>
      <c r="XAS28" s="1095"/>
      <c r="XAT28" s="18"/>
      <c r="XAU28" s="745"/>
      <c r="XAV28" s="745"/>
      <c r="XAW28" s="1095"/>
      <c r="XAX28" s="18"/>
      <c r="XAY28" s="745"/>
      <c r="XAZ28" s="745"/>
      <c r="XBA28" s="1095"/>
      <c r="XBB28" s="18"/>
      <c r="XBC28" s="745"/>
      <c r="XBD28" s="745"/>
      <c r="XBE28" s="1095"/>
      <c r="XBF28" s="18"/>
      <c r="XBG28" s="745"/>
      <c r="XBH28" s="745"/>
      <c r="XBI28" s="1095"/>
      <c r="XBJ28" s="18"/>
      <c r="XBK28" s="745"/>
      <c r="XBL28" s="745"/>
      <c r="XBM28" s="1095"/>
      <c r="XBN28" s="18"/>
      <c r="XBO28" s="745"/>
      <c r="XBP28" s="745"/>
      <c r="XBQ28" s="1095"/>
      <c r="XBR28" s="18"/>
      <c r="XBS28" s="745"/>
      <c r="XBT28" s="745"/>
      <c r="XBU28" s="1095"/>
      <c r="XBV28" s="18"/>
      <c r="XBW28" s="745"/>
      <c r="XBX28" s="745"/>
      <c r="XBY28" s="1095"/>
      <c r="XBZ28" s="18"/>
      <c r="XCA28" s="745"/>
      <c r="XCB28" s="745"/>
      <c r="XCC28" s="1095"/>
      <c r="XCD28" s="18"/>
      <c r="XCE28" s="745"/>
      <c r="XCF28" s="745"/>
      <c r="XCG28" s="1095"/>
      <c r="XCH28" s="18"/>
      <c r="XCI28" s="745"/>
      <c r="XCJ28" s="745"/>
      <c r="XCK28" s="1095"/>
      <c r="XCL28" s="18"/>
      <c r="XCM28" s="745"/>
      <c r="XCN28" s="745"/>
      <c r="XCO28" s="1095"/>
      <c r="XCP28" s="18"/>
      <c r="XCQ28" s="745"/>
      <c r="XCR28" s="745"/>
      <c r="XCS28" s="1095"/>
      <c r="XCT28" s="18"/>
      <c r="XCU28" s="745"/>
      <c r="XCV28" s="745"/>
      <c r="XCW28" s="1095"/>
      <c r="XCX28" s="18"/>
      <c r="XCY28" s="745"/>
      <c r="XCZ28" s="745"/>
      <c r="XDA28" s="1095"/>
      <c r="XDB28" s="18"/>
      <c r="XDC28" s="745"/>
      <c r="XDD28" s="745"/>
      <c r="XDE28" s="1095"/>
      <c r="XDF28" s="18"/>
      <c r="XDG28" s="745"/>
      <c r="XDH28" s="745"/>
      <c r="XDI28" s="1095"/>
      <c r="XDJ28" s="18"/>
      <c r="XDK28" s="745"/>
      <c r="XDL28" s="745"/>
      <c r="XDM28" s="1095"/>
      <c r="XDN28" s="18"/>
      <c r="XDO28" s="745"/>
      <c r="XDP28" s="745"/>
      <c r="XDQ28" s="1095"/>
      <c r="XDR28" s="18"/>
      <c r="XDS28" s="745"/>
      <c r="XDT28" s="745"/>
      <c r="XDU28" s="1095"/>
      <c r="XDV28" s="18"/>
      <c r="XDW28" s="745"/>
      <c r="XDX28" s="745"/>
      <c r="XDY28" s="1095"/>
      <c r="XDZ28" s="18"/>
      <c r="XEA28" s="745"/>
      <c r="XEB28" s="745"/>
      <c r="XEC28" s="1095"/>
      <c r="XED28" s="18"/>
      <c r="XEE28" s="745"/>
      <c r="XEF28" s="745"/>
      <c r="XEG28" s="1095"/>
      <c r="XEH28" s="18"/>
      <c r="XEI28" s="745"/>
      <c r="XEJ28" s="745"/>
      <c r="XEK28" s="1095"/>
      <c r="XEL28" s="18"/>
      <c r="XEM28" s="745"/>
      <c r="XEN28" s="745"/>
      <c r="XEO28" s="1095"/>
      <c r="XEP28" s="18"/>
      <c r="XEQ28" s="745"/>
      <c r="XER28" s="745"/>
      <c r="XES28" s="1095"/>
      <c r="XET28" s="18"/>
      <c r="XEU28" s="745"/>
      <c r="XEV28" s="745"/>
      <c r="XEW28" s="1095"/>
      <c r="XEX28" s="18"/>
      <c r="XEY28" s="745"/>
      <c r="XEZ28" s="745"/>
      <c r="XFA28" s="1095"/>
      <c r="XFB28" s="18"/>
      <c r="XFC28" s="745"/>
    </row>
    <row r="29" spans="2:16383" ht="37.5" customHeight="1" x14ac:dyDescent="0.3">
      <c r="B29" s="1220"/>
      <c r="C29" s="501"/>
      <c r="D29" s="1223"/>
      <c r="E29" s="2640" t="s">
        <v>505</v>
      </c>
      <c r="F29" s="2640"/>
      <c r="G29" s="1096"/>
      <c r="H29" s="1096"/>
      <c r="I29" s="2643" t="s">
        <v>466</v>
      </c>
      <c r="J29" s="2643"/>
      <c r="K29" s="1096"/>
      <c r="L29" s="1096"/>
      <c r="M29" s="2642" t="s">
        <v>476</v>
      </c>
      <c r="N29" s="2642"/>
      <c r="O29" s="744"/>
      <c r="P29" s="744"/>
      <c r="Q29" s="508"/>
    </row>
    <row r="30" spans="2:16383" ht="18" customHeight="1" x14ac:dyDescent="0.25">
      <c r="B30" s="1220"/>
      <c r="C30" s="501"/>
      <c r="D30" s="1223"/>
      <c r="E30" s="2636" t="str">
        <f>'Datos Generales'!B15</f>
        <v>Preparado por</v>
      </c>
      <c r="F30" s="2636"/>
      <c r="G30" s="1135"/>
      <c r="H30" s="1135"/>
      <c r="I30" s="2636" t="str">
        <f>'Datos Generales'!C15</f>
        <v>Revisado por</v>
      </c>
      <c r="J30" s="2636"/>
      <c r="K30" s="1136"/>
      <c r="L30" s="1136"/>
      <c r="M30" s="2636" t="str">
        <f>'Datos Generales'!D15</f>
        <v>Autorizado por</v>
      </c>
      <c r="N30" s="2636"/>
      <c r="O30" s="1105"/>
      <c r="P30" s="1105"/>
      <c r="Q30" s="508"/>
    </row>
    <row r="31" spans="2:16383" ht="19.5" customHeight="1" x14ac:dyDescent="0.25">
      <c r="B31" s="1220"/>
      <c r="C31" s="501"/>
      <c r="D31" s="1223"/>
      <c r="E31" s="2639" t="s">
        <v>464</v>
      </c>
      <c r="F31" s="2639"/>
      <c r="G31" s="1135"/>
      <c r="H31" s="1135"/>
      <c r="I31" s="2641" t="s">
        <v>467</v>
      </c>
      <c r="J31" s="2641"/>
      <c r="K31" s="1136"/>
      <c r="L31" s="1136"/>
      <c r="M31" s="2607" t="s">
        <v>504</v>
      </c>
      <c r="N31" s="2607"/>
      <c r="O31" s="1105"/>
      <c r="P31" s="1105"/>
      <c r="Q31" s="508"/>
    </row>
    <row r="32" spans="2:16383" ht="24.75" customHeight="1" x14ac:dyDescent="0.25">
      <c r="B32" s="1220"/>
      <c r="C32" s="501"/>
      <c r="D32" s="1223"/>
      <c r="E32" s="2636" t="str">
        <f>'Datos Generales'!B16</f>
        <v>Puesto que ocupa</v>
      </c>
      <c r="F32" s="2636"/>
      <c r="G32" s="1137"/>
      <c r="H32" s="1137"/>
      <c r="I32" s="2636" t="str">
        <f>'Datos Generales'!C16</f>
        <v>Puesto que ocupa</v>
      </c>
      <c r="J32" s="2636"/>
      <c r="K32" s="1136"/>
      <c r="L32" s="1136"/>
      <c r="M32" s="2636" t="str">
        <f>'Datos Generales'!D16</f>
        <v>Puesto que ocupa</v>
      </c>
      <c r="N32" s="2636"/>
      <c r="O32" s="1105"/>
      <c r="P32" s="1105"/>
      <c r="Q32" s="508"/>
    </row>
    <row r="33" spans="2:17" ht="19.5" customHeight="1" x14ac:dyDescent="0.25">
      <c r="B33" s="1220"/>
      <c r="C33" s="501"/>
      <c r="D33" s="1223"/>
      <c r="E33" s="2342">
        <v>44743</v>
      </c>
      <c r="F33" s="2342"/>
      <c r="G33" s="1137"/>
      <c r="H33" s="1137"/>
      <c r="I33" s="2342">
        <v>44743</v>
      </c>
      <c r="J33" s="2342"/>
      <c r="K33" s="1136"/>
      <c r="L33" s="1136"/>
      <c r="M33" s="2342">
        <v>44743</v>
      </c>
      <c r="N33" s="2342"/>
      <c r="O33" s="1105"/>
      <c r="P33" s="1105"/>
      <c r="Q33" s="508"/>
    </row>
    <row r="34" spans="2:17" ht="15.75" x14ac:dyDescent="0.25">
      <c r="B34" s="1220"/>
      <c r="C34" s="501"/>
      <c r="D34" s="1223"/>
      <c r="E34" s="2637" t="s">
        <v>373</v>
      </c>
      <c r="F34" s="2637"/>
      <c r="G34" s="1137"/>
      <c r="H34" s="1137"/>
      <c r="I34" s="2637" t="s">
        <v>374</v>
      </c>
      <c r="J34" s="2637"/>
      <c r="K34" s="1136"/>
      <c r="L34" s="1136"/>
      <c r="M34" s="2637" t="s">
        <v>388</v>
      </c>
      <c r="N34" s="2637"/>
      <c r="O34" s="1105"/>
      <c r="P34" s="1105"/>
      <c r="Q34" s="508"/>
    </row>
    <row r="35" spans="2:17" ht="15.75" x14ac:dyDescent="0.25">
      <c r="B35" s="1224"/>
      <c r="C35" s="1104"/>
      <c r="D35" s="1104"/>
      <c r="E35" s="1104"/>
      <c r="F35" s="1104"/>
      <c r="G35" s="1104"/>
      <c r="H35" s="1104"/>
      <c r="I35" s="1104"/>
      <c r="J35" s="1104"/>
      <c r="K35" s="1104"/>
      <c r="L35" s="1104"/>
      <c r="M35" s="1104"/>
      <c r="N35" s="1104"/>
      <c r="O35" s="1104"/>
      <c r="P35" s="1104"/>
      <c r="Q35" s="1227"/>
    </row>
    <row r="36" spans="2:17" ht="18.75" x14ac:dyDescent="0.3">
      <c r="B36" s="2638"/>
      <c r="C36" s="2638"/>
      <c r="D36" s="2638"/>
      <c r="E36" s="2638"/>
      <c r="F36" s="1098"/>
      <c r="G36" s="1099"/>
      <c r="H36" s="1099"/>
      <c r="I36" s="356"/>
      <c r="J36" s="356"/>
      <c r="K36" s="356"/>
      <c r="L36" s="356"/>
      <c r="M36" s="470"/>
      <c r="N36" s="470"/>
      <c r="O36" s="356"/>
      <c r="P36" s="356"/>
    </row>
    <row r="37" spans="2:17" ht="18.75" x14ac:dyDescent="0.3">
      <c r="B37" s="2449"/>
      <c r="C37" s="2449"/>
      <c r="D37" s="2449"/>
      <c r="E37" s="2449"/>
      <c r="F37" s="1100"/>
      <c r="G37" s="1100"/>
      <c r="H37" s="1100"/>
      <c r="I37" s="356"/>
      <c r="J37" s="356"/>
      <c r="K37" s="356"/>
      <c r="L37" s="356"/>
      <c r="M37" s="470"/>
      <c r="N37" s="470"/>
      <c r="O37" s="356"/>
      <c r="P37" s="356"/>
    </row>
    <row r="38" spans="2:17" ht="15" x14ac:dyDescent="0.25">
      <c r="B38" s="1129"/>
      <c r="C38" s="1102"/>
      <c r="D38" s="1102"/>
      <c r="E38" s="1102"/>
      <c r="F38" s="1102"/>
      <c r="G38" s="1102"/>
      <c r="H38" s="1102"/>
      <c r="I38" s="356"/>
      <c r="J38" s="356"/>
      <c r="K38" s="356"/>
      <c r="L38" s="356"/>
      <c r="M38" s="470"/>
      <c r="N38" s="470"/>
      <c r="O38" s="356"/>
      <c r="P38" s="356"/>
    </row>
    <row r="39" spans="2:17" ht="15" x14ac:dyDescent="0.25">
      <c r="I39" s="356"/>
      <c r="J39" s="356"/>
      <c r="K39" s="356"/>
      <c r="L39" s="356"/>
      <c r="M39" s="470"/>
      <c r="N39" s="470"/>
      <c r="O39" s="356"/>
      <c r="P39" s="356"/>
    </row>
    <row r="40" spans="2:17" ht="15" x14ac:dyDescent="0.25">
      <c r="I40" s="356"/>
      <c r="J40" s="356"/>
      <c r="K40" s="356"/>
      <c r="L40" s="356"/>
      <c r="M40" s="470"/>
      <c r="N40" s="470"/>
      <c r="O40" s="356"/>
      <c r="P40" s="356"/>
    </row>
    <row r="41" spans="2:17" ht="15" x14ac:dyDescent="0.25">
      <c r="I41" s="356"/>
      <c r="J41" s="356"/>
      <c r="K41" s="356"/>
      <c r="L41" s="356"/>
      <c r="M41" s="470"/>
      <c r="N41" s="470"/>
      <c r="O41" s="356"/>
      <c r="P41" s="356"/>
    </row>
    <row r="42" spans="2:17" ht="15" x14ac:dyDescent="0.25">
      <c r="I42" s="356"/>
      <c r="J42" s="356"/>
      <c r="K42" s="356"/>
      <c r="L42" s="356"/>
      <c r="M42" s="470"/>
      <c r="N42" s="470"/>
      <c r="O42" s="356"/>
      <c r="P42" s="356"/>
    </row>
    <row r="43" spans="2:17" ht="15" x14ac:dyDescent="0.25">
      <c r="I43" s="356"/>
      <c r="J43" s="356"/>
      <c r="K43" s="356"/>
      <c r="L43" s="356"/>
      <c r="M43" s="470"/>
      <c r="N43" s="470"/>
      <c r="O43" s="356"/>
      <c r="P43" s="356"/>
    </row>
    <row r="44" spans="2:17" ht="15" x14ac:dyDescent="0.25">
      <c r="I44" s="356"/>
      <c r="J44" s="356"/>
      <c r="K44" s="356"/>
      <c r="L44" s="356"/>
      <c r="M44" s="470"/>
      <c r="N44" s="470"/>
      <c r="O44" s="356"/>
      <c r="P44" s="356"/>
    </row>
    <row r="45" spans="2:17" ht="15" x14ac:dyDescent="0.25">
      <c r="I45" s="356"/>
      <c r="J45" s="356"/>
      <c r="K45" s="356"/>
      <c r="L45" s="356"/>
      <c r="M45" s="470"/>
      <c r="N45" s="470"/>
      <c r="O45" s="356"/>
      <c r="P45" s="356"/>
    </row>
    <row r="46" spans="2:17" ht="15" x14ac:dyDescent="0.25">
      <c r="I46" s="356"/>
      <c r="J46" s="356"/>
      <c r="K46" s="356"/>
      <c r="L46" s="356"/>
      <c r="M46" s="470"/>
      <c r="N46" s="470"/>
      <c r="O46" s="356"/>
      <c r="P46" s="356"/>
    </row>
    <row r="47" spans="2:17" ht="15" x14ac:dyDescent="0.25">
      <c r="I47" s="356"/>
      <c r="J47" s="356"/>
      <c r="K47" s="356"/>
      <c r="L47" s="356"/>
      <c r="M47" s="470"/>
      <c r="N47" s="470"/>
      <c r="O47" s="356"/>
      <c r="P47" s="356"/>
    </row>
  </sheetData>
  <mergeCells count="26">
    <mergeCell ref="E29:F29"/>
    <mergeCell ref="I31:J31"/>
    <mergeCell ref="M29:N29"/>
    <mergeCell ref="M31:N31"/>
    <mergeCell ref="I29:J29"/>
    <mergeCell ref="E34:F34"/>
    <mergeCell ref="I34:J34"/>
    <mergeCell ref="M34:N34"/>
    <mergeCell ref="B36:E36"/>
    <mergeCell ref="E31:F31"/>
    <mergeCell ref="B37:E37"/>
    <mergeCell ref="B7:P7"/>
    <mergeCell ref="B8:P8"/>
    <mergeCell ref="B9:P9"/>
    <mergeCell ref="C15:J15"/>
    <mergeCell ref="K15:O15"/>
    <mergeCell ref="P15:P16"/>
    <mergeCell ref="E30:F30"/>
    <mergeCell ref="E32:F32"/>
    <mergeCell ref="I30:J30"/>
    <mergeCell ref="I32:J32"/>
    <mergeCell ref="M32:N32"/>
    <mergeCell ref="M30:N30"/>
    <mergeCell ref="E33:F33"/>
    <mergeCell ref="I33:J33"/>
    <mergeCell ref="M33:N33"/>
  </mergeCells>
  <printOptions horizontalCentered="1"/>
  <pageMargins left="0" right="0" top="0.78" bottom="0.19685039370078741" header="0.65" footer="0.31496062992125984"/>
  <pageSetup paperSize="5" scale="72" fitToHeight="0" orientation="landscape" r:id="rId1"/>
  <headerFooter>
    <oddFooter>&amp;R&amp;P/&amp;N  &amp;D  &amp;T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41"/>
  <sheetViews>
    <sheetView showGridLines="0" topLeftCell="A10" zoomScale="70" zoomScaleNormal="70" zoomScaleSheetLayoutView="90" workbookViewId="0">
      <selection activeCell="L29" sqref="L29"/>
    </sheetView>
  </sheetViews>
  <sheetFormatPr baseColWidth="10" defaultColWidth="11.42578125" defaultRowHeight="12" x14ac:dyDescent="0.2"/>
  <cols>
    <col min="1" max="1" width="3.7109375" style="488" customWidth="1"/>
    <col min="2" max="2" width="3.42578125" style="740" customWidth="1"/>
    <col min="3" max="3" width="9.7109375" style="748" customWidth="1"/>
    <col min="4" max="4" width="22.140625" style="488" customWidth="1"/>
    <col min="5" max="5" width="16.28515625" style="488" customWidth="1"/>
    <col min="6" max="6" width="19" style="749" customWidth="1"/>
    <col min="7" max="7" width="20.42578125" style="488" customWidth="1"/>
    <col min="8" max="8" width="16.7109375" style="488" bestFit="1" customWidth="1"/>
    <col min="9" max="9" width="18.28515625" style="488" customWidth="1"/>
    <col min="10" max="10" width="17.28515625" style="488" customWidth="1"/>
    <col min="11" max="11" width="16.140625" style="488" customWidth="1"/>
    <col min="12" max="12" width="17.42578125" style="488" customWidth="1"/>
    <col min="13" max="13" width="15.85546875" style="488" customWidth="1"/>
    <col min="14" max="14" width="27.5703125" style="488" customWidth="1"/>
    <col min="15" max="15" width="22.7109375" style="748" customWidth="1"/>
    <col min="16" max="16" width="18" style="748" customWidth="1"/>
    <col min="17" max="17" width="2" style="488" customWidth="1"/>
    <col min="18" max="16384" width="11.42578125" style="488"/>
  </cols>
  <sheetData>
    <row r="3" spans="2:17" x14ac:dyDescent="0.2">
      <c r="B3" s="1229"/>
      <c r="C3" s="759"/>
      <c r="D3" s="760"/>
      <c r="E3" s="760"/>
      <c r="F3" s="761"/>
      <c r="G3" s="760"/>
      <c r="H3" s="760"/>
      <c r="I3" s="760"/>
      <c r="J3" s="760"/>
      <c r="K3" s="760"/>
      <c r="L3" s="760"/>
      <c r="M3" s="760"/>
      <c r="N3" s="760"/>
      <c r="O3" s="759"/>
      <c r="P3" s="759"/>
      <c r="Q3" s="763"/>
    </row>
    <row r="4" spans="2:17" ht="12.75" customHeight="1" x14ac:dyDescent="0.2">
      <c r="B4" s="1217"/>
      <c r="C4" s="744"/>
      <c r="D4" s="745"/>
      <c r="E4" s="745"/>
      <c r="F4" s="746"/>
      <c r="G4" s="745"/>
      <c r="H4" s="745"/>
      <c r="I4" s="745"/>
      <c r="J4" s="764"/>
      <c r="K4" s="745"/>
      <c r="L4" s="745"/>
      <c r="M4" s="745"/>
      <c r="N4" s="745"/>
      <c r="O4" s="744"/>
      <c r="P4" s="744"/>
      <c r="Q4" s="508"/>
    </row>
    <row r="5" spans="2:17" ht="12.75" customHeight="1" x14ac:dyDescent="0.2">
      <c r="B5" s="1217"/>
      <c r="C5" s="744"/>
      <c r="D5" s="745"/>
      <c r="E5" s="745"/>
      <c r="F5" s="746"/>
      <c r="G5" s="745"/>
      <c r="H5" s="745"/>
      <c r="I5" s="745"/>
      <c r="J5" s="764"/>
      <c r="K5" s="745"/>
      <c r="L5" s="745"/>
      <c r="M5" s="745"/>
      <c r="N5" s="745"/>
      <c r="O5" s="744"/>
      <c r="P5" s="744"/>
      <c r="Q5" s="508"/>
    </row>
    <row r="6" spans="2:17" ht="12.75" customHeight="1" x14ac:dyDescent="0.2">
      <c r="B6" s="1217"/>
      <c r="C6" s="744"/>
      <c r="D6" s="745"/>
      <c r="E6" s="745"/>
      <c r="F6" s="746"/>
      <c r="G6" s="745"/>
      <c r="H6" s="745"/>
      <c r="I6" s="745"/>
      <c r="J6" s="764"/>
      <c r="K6" s="745"/>
      <c r="L6" s="745"/>
      <c r="M6" s="745"/>
      <c r="N6" s="745"/>
      <c r="O6" s="744"/>
      <c r="P6" s="744"/>
      <c r="Q6" s="508"/>
    </row>
    <row r="7" spans="2:17" ht="12.75" customHeight="1" x14ac:dyDescent="0.2">
      <c r="B7" s="1217"/>
      <c r="C7" s="744"/>
      <c r="D7" s="745"/>
      <c r="E7" s="745"/>
      <c r="F7" s="746"/>
      <c r="G7" s="745"/>
      <c r="H7" s="745"/>
      <c r="I7" s="745"/>
      <c r="J7" s="764"/>
      <c r="K7" s="745"/>
      <c r="L7" s="745"/>
      <c r="M7" s="745"/>
      <c r="N7" s="745"/>
      <c r="O7" s="744"/>
      <c r="P7" s="744"/>
      <c r="Q7" s="508"/>
    </row>
    <row r="8" spans="2:17" ht="5.25" customHeight="1" x14ac:dyDescent="0.2">
      <c r="B8" s="1217"/>
      <c r="C8" s="744"/>
      <c r="D8" s="745"/>
      <c r="E8" s="745"/>
      <c r="F8" s="746"/>
      <c r="G8" s="745"/>
      <c r="H8" s="745"/>
      <c r="I8" s="745"/>
      <c r="J8" s="764"/>
      <c r="K8" s="745"/>
      <c r="L8" s="745"/>
      <c r="M8" s="745"/>
      <c r="N8" s="745"/>
      <c r="O8" s="744"/>
      <c r="P8" s="744"/>
      <c r="Q8" s="508"/>
    </row>
    <row r="9" spans="2:17" ht="18" customHeight="1" x14ac:dyDescent="0.3">
      <c r="B9" s="2650" t="s">
        <v>36</v>
      </c>
      <c r="C9" s="2447"/>
      <c r="D9" s="2447"/>
      <c r="E9" s="2447"/>
      <c r="F9" s="2447"/>
      <c r="G9" s="2447"/>
      <c r="H9" s="2447"/>
      <c r="I9" s="2447"/>
      <c r="J9" s="2447"/>
      <c r="K9" s="2447"/>
      <c r="L9" s="2447"/>
      <c r="M9" s="2447"/>
      <c r="N9" s="2447"/>
      <c r="O9" s="2447"/>
      <c r="P9" s="2447"/>
      <c r="Q9" s="2448"/>
    </row>
    <row r="10" spans="2:17" ht="15.75" x14ac:dyDescent="0.25">
      <c r="B10" s="2651" t="s">
        <v>400</v>
      </c>
      <c r="C10" s="2652"/>
      <c r="D10" s="2652"/>
      <c r="E10" s="2652"/>
      <c r="F10" s="2652"/>
      <c r="G10" s="2652"/>
      <c r="H10" s="2652"/>
      <c r="I10" s="2652"/>
      <c r="J10" s="2652"/>
      <c r="K10" s="2652"/>
      <c r="L10" s="2652"/>
      <c r="M10" s="2652"/>
      <c r="N10" s="2652"/>
      <c r="O10" s="2652"/>
      <c r="P10" s="2652"/>
      <c r="Q10" s="2653"/>
    </row>
    <row r="11" spans="2:17" ht="20.25" customHeight="1" x14ac:dyDescent="0.25">
      <c r="B11" s="2644" t="s">
        <v>207</v>
      </c>
      <c r="C11" s="2645"/>
      <c r="D11" s="2645"/>
      <c r="E11" s="2645"/>
      <c r="F11" s="2645"/>
      <c r="G11" s="2645"/>
      <c r="H11" s="2645"/>
      <c r="I11" s="2645"/>
      <c r="J11" s="2645"/>
      <c r="K11" s="2645"/>
      <c r="L11" s="2645"/>
      <c r="M11" s="2645"/>
      <c r="N11" s="2645"/>
      <c r="O11" s="2645"/>
      <c r="P11" s="2645"/>
      <c r="Q11" s="2646"/>
    </row>
    <row r="12" spans="2:17" ht="13.5" customHeight="1" x14ac:dyDescent="0.3">
      <c r="B12" s="1217"/>
      <c r="C12" s="1148"/>
      <c r="D12" s="1148"/>
      <c r="E12" s="1148"/>
      <c r="F12" s="1148"/>
      <c r="G12" s="1148"/>
      <c r="H12" s="1148"/>
      <c r="I12" s="1148"/>
      <c r="J12" s="1148"/>
      <c r="K12" s="1148"/>
      <c r="L12" s="1148"/>
      <c r="M12" s="1148"/>
      <c r="N12" s="1148"/>
      <c r="O12" s="1148"/>
      <c r="P12" s="1148"/>
      <c r="Q12" s="508"/>
    </row>
    <row r="13" spans="2:17" ht="20.25" x14ac:dyDescent="0.3">
      <c r="B13" s="1217"/>
      <c r="C13" s="2539"/>
      <c r="D13" s="2539"/>
      <c r="E13" s="2539"/>
      <c r="F13" s="16"/>
      <c r="G13" s="1094" t="s">
        <v>53</v>
      </c>
      <c r="H13" s="1130" t="s">
        <v>457</v>
      </c>
      <c r="I13" s="1131"/>
      <c r="J13" s="1094" t="s">
        <v>399</v>
      </c>
      <c r="K13" s="1331">
        <v>2</v>
      </c>
      <c r="L13" s="718"/>
      <c r="M13" s="718"/>
      <c r="N13" s="718"/>
      <c r="O13" s="718"/>
      <c r="P13" s="744"/>
      <c r="Q13" s="508"/>
    </row>
    <row r="14" spans="2:17" ht="20.25" x14ac:dyDescent="0.3">
      <c r="B14" s="2647"/>
      <c r="C14" s="2539"/>
      <c r="D14" s="2539"/>
      <c r="E14" s="2539"/>
      <c r="F14" s="15"/>
      <c r="G14" s="1094" t="s">
        <v>322</v>
      </c>
      <c r="H14" s="1282">
        <f>'Datos Generales'!B12</f>
        <v>44742</v>
      </c>
      <c r="I14" s="1283"/>
      <c r="J14" s="1094" t="s">
        <v>26</v>
      </c>
      <c r="K14" s="1379">
        <v>1</v>
      </c>
      <c r="L14" s="718"/>
      <c r="M14" s="718"/>
      <c r="N14" s="718"/>
      <c r="O14" s="718"/>
      <c r="P14" s="744"/>
      <c r="Q14" s="508"/>
    </row>
    <row r="15" spans="2:17" ht="18.75" x14ac:dyDescent="0.3">
      <c r="B15" s="1217"/>
      <c r="C15" s="2539"/>
      <c r="D15" s="2539"/>
      <c r="E15" s="2539"/>
      <c r="F15" s="16"/>
      <c r="G15" s="1094" t="s">
        <v>20</v>
      </c>
      <c r="H15" s="1380">
        <v>202</v>
      </c>
      <c r="I15" s="1133"/>
      <c r="J15" s="1094" t="s">
        <v>29</v>
      </c>
      <c r="K15" s="1379">
        <v>5</v>
      </c>
      <c r="L15" s="1149"/>
      <c r="M15" s="1149"/>
      <c r="N15" s="1149"/>
      <c r="O15" s="1149"/>
      <c r="P15" s="744"/>
      <c r="Q15" s="508"/>
    </row>
    <row r="16" spans="2:17" ht="12" customHeight="1" thickBot="1" x14ac:dyDescent="0.35">
      <c r="B16" s="1217"/>
      <c r="C16" s="1094"/>
      <c r="D16" s="1094"/>
      <c r="E16" s="1094"/>
      <c r="F16" s="16"/>
      <c r="G16" s="16"/>
      <c r="H16" s="16"/>
      <c r="I16" s="16"/>
      <c r="J16" s="16"/>
      <c r="K16" s="1149"/>
      <c r="L16" s="1149"/>
      <c r="M16" s="1149"/>
      <c r="N16" s="1149"/>
      <c r="O16" s="1149"/>
      <c r="P16" s="744"/>
      <c r="Q16" s="508"/>
    </row>
    <row r="17" spans="2:18" ht="16.5" customHeight="1" thickBot="1" x14ac:dyDescent="0.3">
      <c r="B17" s="1220"/>
      <c r="C17" s="2631" t="s">
        <v>401</v>
      </c>
      <c r="D17" s="2632"/>
      <c r="E17" s="2632"/>
      <c r="F17" s="2632"/>
      <c r="G17" s="2632"/>
      <c r="H17" s="2632"/>
      <c r="I17" s="2632"/>
      <c r="J17" s="2633"/>
      <c r="K17" s="2654" t="s">
        <v>166</v>
      </c>
      <c r="L17" s="2655"/>
      <c r="M17" s="2655"/>
      <c r="N17" s="2655"/>
      <c r="O17" s="2655"/>
      <c r="P17" s="2634" t="s">
        <v>115</v>
      </c>
      <c r="Q17" s="508"/>
    </row>
    <row r="18" spans="2:18" ht="45.75" customHeight="1" thickBot="1" x14ac:dyDescent="0.25">
      <c r="B18" s="1220"/>
      <c r="C18" s="1150" t="s">
        <v>47</v>
      </c>
      <c r="D18" s="1151" t="s">
        <v>273</v>
      </c>
      <c r="E18" s="1152" t="s">
        <v>402</v>
      </c>
      <c r="F18" s="1152" t="s">
        <v>392</v>
      </c>
      <c r="G18" s="1152" t="s">
        <v>393</v>
      </c>
      <c r="H18" s="1152" t="s">
        <v>394</v>
      </c>
      <c r="I18" s="1152" t="s">
        <v>395</v>
      </c>
      <c r="J18" s="1153" t="s">
        <v>396</v>
      </c>
      <c r="K18" s="1154" t="s">
        <v>403</v>
      </c>
      <c r="L18" s="1154" t="s">
        <v>345</v>
      </c>
      <c r="M18" s="1155" t="s">
        <v>97</v>
      </c>
      <c r="N18" s="1155" t="s">
        <v>174</v>
      </c>
      <c r="O18" s="1156" t="s">
        <v>175</v>
      </c>
      <c r="P18" s="2635"/>
      <c r="Q18" s="508"/>
    </row>
    <row r="19" spans="2:18" ht="50.25" customHeight="1" x14ac:dyDescent="0.2">
      <c r="B19" s="1220"/>
      <c r="C19" s="1108" t="s">
        <v>837</v>
      </c>
      <c r="D19" s="1109" t="s">
        <v>526</v>
      </c>
      <c r="E19" s="1809">
        <v>101874503</v>
      </c>
      <c r="F19" s="1111" t="s">
        <v>525</v>
      </c>
      <c r="G19" s="1820" t="s">
        <v>843</v>
      </c>
      <c r="H19" s="1815">
        <v>11034738.439999999</v>
      </c>
      <c r="I19" s="1814">
        <v>7618504.3499999996</v>
      </c>
      <c r="J19" s="1119">
        <v>3416234.09</v>
      </c>
      <c r="K19" s="1120">
        <f>+J19</f>
        <v>3416234.09</v>
      </c>
      <c r="L19" s="1116"/>
      <c r="M19" s="1116"/>
      <c r="N19" s="655"/>
      <c r="O19" s="715"/>
      <c r="P19" s="1118"/>
      <c r="Q19" s="508"/>
    </row>
    <row r="20" spans="2:18" ht="24" x14ac:dyDescent="0.25">
      <c r="B20" s="1230">
        <v>1</v>
      </c>
      <c r="C20" s="1108" t="s">
        <v>837</v>
      </c>
      <c r="D20" s="1109" t="s">
        <v>526</v>
      </c>
      <c r="E20" s="1809">
        <v>101874503</v>
      </c>
      <c r="F20" s="1111" t="s">
        <v>525</v>
      </c>
      <c r="G20" s="1112" t="s">
        <v>832</v>
      </c>
      <c r="H20" s="1814"/>
      <c r="I20" s="1814"/>
      <c r="J20" s="1114"/>
      <c r="K20" s="1120"/>
      <c r="L20" s="1116"/>
      <c r="M20" s="1116"/>
      <c r="N20" s="655"/>
      <c r="O20" s="715"/>
      <c r="P20" s="1228"/>
      <c r="Q20" s="508"/>
    </row>
    <row r="21" spans="2:18" ht="15.75" x14ac:dyDescent="0.25">
      <c r="B21" s="1230">
        <v>2</v>
      </c>
      <c r="C21" s="1816">
        <v>44597</v>
      </c>
      <c r="D21" s="1109" t="s">
        <v>526</v>
      </c>
      <c r="E21" s="1809">
        <v>101874503</v>
      </c>
      <c r="F21" s="1111" t="s">
        <v>525</v>
      </c>
      <c r="G21" s="1112" t="s">
        <v>833</v>
      </c>
      <c r="H21" s="1814">
        <v>1141155.55</v>
      </c>
      <c r="I21" s="1814">
        <v>565888.09</v>
      </c>
      <c r="J21" s="1114">
        <v>575267.46</v>
      </c>
      <c r="K21" s="1120">
        <f t="shared" ref="K21:K24" si="0">+J21</f>
        <v>575267.46</v>
      </c>
      <c r="L21" s="1116"/>
      <c r="M21" s="1116"/>
      <c r="N21" s="655"/>
      <c r="O21" s="715"/>
      <c r="P21" s="1117"/>
      <c r="Q21" s="508"/>
    </row>
    <row r="22" spans="2:18" ht="24" x14ac:dyDescent="0.25">
      <c r="B22" s="1230">
        <v>3</v>
      </c>
      <c r="C22" s="1108" t="s">
        <v>835</v>
      </c>
      <c r="D22" s="1109" t="s">
        <v>526</v>
      </c>
      <c r="E22" s="1809">
        <v>101874503</v>
      </c>
      <c r="F22" s="1111" t="s">
        <v>525</v>
      </c>
      <c r="G22" s="1112" t="s">
        <v>834</v>
      </c>
      <c r="H22" s="1814">
        <v>8784299.9000000004</v>
      </c>
      <c r="I22" s="1814">
        <v>4356050.09</v>
      </c>
      <c r="J22" s="1114">
        <v>4428249.8099999996</v>
      </c>
      <c r="K22" s="1120">
        <f t="shared" si="0"/>
        <v>4428249.8099999996</v>
      </c>
      <c r="L22" s="1116"/>
      <c r="M22" s="1116"/>
      <c r="N22" s="655"/>
      <c r="O22" s="715"/>
      <c r="P22" s="1117"/>
      <c r="Q22" s="508"/>
    </row>
    <row r="23" spans="2:18" ht="15.75" x14ac:dyDescent="0.25">
      <c r="B23" s="1230">
        <v>4</v>
      </c>
      <c r="C23" s="1816">
        <v>44597</v>
      </c>
      <c r="D23" s="1109" t="s">
        <v>526</v>
      </c>
      <c r="E23" s="1809">
        <v>101874503</v>
      </c>
      <c r="F23" s="1111" t="s">
        <v>525</v>
      </c>
      <c r="G23" s="1112" t="s">
        <v>844</v>
      </c>
      <c r="H23" s="1814">
        <v>2095656.35</v>
      </c>
      <c r="I23" s="1814">
        <v>1039215.89</v>
      </c>
      <c r="J23" s="1114">
        <v>1056440.46</v>
      </c>
      <c r="K23" s="1120">
        <f t="shared" si="0"/>
        <v>1056440.46</v>
      </c>
      <c r="L23" s="1116"/>
      <c r="M23" s="1116"/>
      <c r="N23" s="655"/>
      <c r="O23" s="715"/>
      <c r="P23" s="1117"/>
      <c r="Q23" s="508"/>
    </row>
    <row r="24" spans="2:18" ht="15.75" x14ac:dyDescent="0.25">
      <c r="B24" s="1230">
        <v>5</v>
      </c>
      <c r="C24" s="1816">
        <v>44597</v>
      </c>
      <c r="D24" s="1109" t="s">
        <v>526</v>
      </c>
      <c r="E24" s="1809">
        <v>101874503</v>
      </c>
      <c r="F24" s="1111" t="s">
        <v>525</v>
      </c>
      <c r="G24" s="1112" t="s">
        <v>836</v>
      </c>
      <c r="H24" s="1814"/>
      <c r="I24" s="1814"/>
      <c r="J24" s="1114"/>
      <c r="K24" s="1120">
        <f t="shared" si="0"/>
        <v>0</v>
      </c>
      <c r="L24" s="1116"/>
      <c r="M24" s="1116"/>
      <c r="N24" s="655"/>
      <c r="O24" s="715"/>
      <c r="P24" s="1118"/>
      <c r="Q24" s="508"/>
    </row>
    <row r="25" spans="2:18" ht="15.75" x14ac:dyDescent="0.25">
      <c r="B25" s="1230">
        <v>6</v>
      </c>
      <c r="C25" s="1108"/>
      <c r="D25" s="1109"/>
      <c r="E25" s="1809"/>
      <c r="F25" s="1111"/>
      <c r="G25" s="1112"/>
      <c r="H25" s="1814"/>
      <c r="I25" s="1814"/>
      <c r="J25" s="1114"/>
      <c r="K25" s="1115"/>
      <c r="L25" s="726"/>
      <c r="M25" s="1116"/>
      <c r="N25" s="726"/>
      <c r="O25" s="715"/>
      <c r="P25" s="1118"/>
      <c r="Q25" s="508"/>
    </row>
    <row r="26" spans="2:18" ht="15.75" x14ac:dyDescent="0.25">
      <c r="B26" s="1230">
        <v>7</v>
      </c>
      <c r="C26" s="1108"/>
      <c r="D26" s="1109"/>
      <c r="E26" s="1809"/>
      <c r="F26" s="1111"/>
      <c r="G26" s="1112"/>
      <c r="H26" s="1814"/>
      <c r="I26" s="1814"/>
      <c r="J26" s="1114"/>
      <c r="K26" s="1115"/>
      <c r="L26" s="725"/>
      <c r="M26" s="725"/>
      <c r="N26" s="725"/>
      <c r="O26" s="713"/>
      <c r="P26" s="1118"/>
      <c r="Q26" s="508"/>
    </row>
    <row r="27" spans="2:18" s="711" customFormat="1" ht="12.75" thickBot="1" x14ac:dyDescent="0.25">
      <c r="B27" s="1221"/>
      <c r="C27" s="728"/>
      <c r="D27" s="729"/>
      <c r="E27" s="729"/>
      <c r="F27" s="730"/>
      <c r="G27" s="729"/>
      <c r="H27" s="1818">
        <f>SUM(H19:H26)</f>
        <v>23055850.240000002</v>
      </c>
      <c r="I27" s="1817">
        <f>SUM(I19:I26)</f>
        <v>13579658.42</v>
      </c>
      <c r="J27" s="712">
        <f>SUM(J18:J26)</f>
        <v>9476191.8200000003</v>
      </c>
      <c r="K27" s="712">
        <f>SUM(K18:K26)</f>
        <v>9476191.8200000003</v>
      </c>
      <c r="L27" s="730"/>
      <c r="M27" s="730"/>
      <c r="N27" s="730"/>
      <c r="O27" s="714"/>
      <c r="P27" s="1128"/>
      <c r="Q27" s="796"/>
    </row>
    <row r="28" spans="2:18" ht="18" customHeight="1" thickTop="1" x14ac:dyDescent="0.3">
      <c r="B28" s="1221"/>
      <c r="C28" s="1355"/>
      <c r="D28" s="501"/>
      <c r="E28" s="501"/>
      <c r="F28" s="501"/>
      <c r="G28" s="501"/>
      <c r="H28" s="501"/>
      <c r="I28" s="501"/>
      <c r="J28" s="501"/>
      <c r="K28" s="501"/>
      <c r="L28" s="501"/>
      <c r="M28" s="718"/>
      <c r="N28" s="718"/>
      <c r="O28" s="718"/>
      <c r="P28" s="1043" t="s">
        <v>348</v>
      </c>
      <c r="Q28" s="448"/>
    </row>
    <row r="29" spans="2:18" ht="20.25" x14ac:dyDescent="0.3">
      <c r="B29" s="1221"/>
      <c r="C29" s="1105"/>
      <c r="D29" s="1105"/>
      <c r="E29" s="2641" t="s">
        <v>524</v>
      </c>
      <c r="F29" s="2641"/>
      <c r="G29" s="1135"/>
      <c r="H29" s="1135"/>
      <c r="I29" s="2641" t="s">
        <v>466</v>
      </c>
      <c r="J29" s="2641"/>
      <c r="K29" s="1135"/>
      <c r="L29" s="1135"/>
      <c r="M29" s="2642" t="s">
        <v>476</v>
      </c>
      <c r="N29" s="2642"/>
      <c r="O29" s="719"/>
      <c r="P29" s="719"/>
      <c r="Q29" s="508"/>
    </row>
    <row r="30" spans="2:18" ht="20.25" x14ac:dyDescent="0.3">
      <c r="B30" s="1221"/>
      <c r="C30" s="1106"/>
      <c r="D30" s="1145"/>
      <c r="E30" s="2636" t="str">
        <f>'Datos Generales'!B15</f>
        <v>Preparado por</v>
      </c>
      <c r="F30" s="2636"/>
      <c r="G30" s="1135"/>
      <c r="H30" s="1135"/>
      <c r="I30" s="2636" t="str">
        <f>'Datos Generales'!C15</f>
        <v>Revisado por</v>
      </c>
      <c r="J30" s="2636"/>
      <c r="K30" s="1136"/>
      <c r="L30" s="1136"/>
      <c r="M30" s="2636" t="str">
        <f>'Datos Generales'!D15</f>
        <v>Autorizado por</v>
      </c>
      <c r="N30" s="2636"/>
      <c r="O30" s="718"/>
      <c r="P30" s="718"/>
      <c r="Q30" s="508"/>
    </row>
    <row r="31" spans="2:18" ht="20.25" x14ac:dyDescent="0.3">
      <c r="B31" s="1221"/>
      <c r="C31" s="718"/>
      <c r="D31" s="718"/>
      <c r="E31" s="2640" t="s">
        <v>464</v>
      </c>
      <c r="F31" s="2640"/>
      <c r="G31" s="1135"/>
      <c r="H31" s="1135"/>
      <c r="I31" s="2640" t="s">
        <v>467</v>
      </c>
      <c r="J31" s="2640"/>
      <c r="K31" s="1136"/>
      <c r="L31" s="2648" t="s">
        <v>468</v>
      </c>
      <c r="M31" s="2648"/>
      <c r="N31" s="2648"/>
      <c r="O31" s="2648"/>
      <c r="P31" s="719"/>
      <c r="Q31" s="434"/>
      <c r="R31" s="356"/>
    </row>
    <row r="32" spans="2:18" ht="20.25" x14ac:dyDescent="0.3">
      <c r="B32" s="1221"/>
      <c r="C32" s="1106"/>
      <c r="D32" s="1145"/>
      <c r="E32" s="2636" t="str">
        <f>'Datos Generales'!B16</f>
        <v>Puesto que ocupa</v>
      </c>
      <c r="F32" s="2636"/>
      <c r="G32" s="1137"/>
      <c r="H32" s="1137"/>
      <c r="I32" s="2636" t="str">
        <f>'Datos Generales'!C16</f>
        <v>Puesto que ocupa</v>
      </c>
      <c r="J32" s="2636"/>
      <c r="K32" s="1138"/>
      <c r="L32" s="1138"/>
      <c r="M32" s="2636" t="str">
        <f>'Datos Generales'!D16</f>
        <v>Puesto que ocupa</v>
      </c>
      <c r="N32" s="2636"/>
      <c r="O32" s="718"/>
      <c r="P32" s="718"/>
      <c r="Q32" s="434"/>
      <c r="R32" s="356"/>
    </row>
    <row r="33" spans="2:18" ht="18" customHeight="1" x14ac:dyDescent="0.3">
      <c r="B33" s="1221"/>
      <c r="C33" s="718"/>
      <c r="D33" s="718"/>
      <c r="E33" s="2649">
        <v>44742</v>
      </c>
      <c r="F33" s="2649"/>
      <c r="G33" s="1137"/>
      <c r="H33" s="1137"/>
      <c r="I33" s="2649">
        <v>44742</v>
      </c>
      <c r="J33" s="2649"/>
      <c r="K33" s="1138"/>
      <c r="L33" s="1138"/>
      <c r="M33" s="2649">
        <v>44747</v>
      </c>
      <c r="N33" s="2649"/>
      <c r="O33" s="719"/>
      <c r="P33" s="719"/>
      <c r="Q33" s="434"/>
      <c r="R33" s="356"/>
    </row>
    <row r="34" spans="2:18" ht="17.25" customHeight="1" x14ac:dyDescent="0.3">
      <c r="B34" s="1221"/>
      <c r="C34" s="1106"/>
      <c r="D34" s="1145"/>
      <c r="E34" s="2637" t="s">
        <v>373</v>
      </c>
      <c r="F34" s="2637"/>
      <c r="G34" s="1137"/>
      <c r="H34" s="1137"/>
      <c r="I34" s="2637" t="s">
        <v>374</v>
      </c>
      <c r="J34" s="2637"/>
      <c r="K34" s="1138"/>
      <c r="L34" s="1138"/>
      <c r="M34" s="2637" t="s">
        <v>388</v>
      </c>
      <c r="N34" s="2637"/>
      <c r="O34" s="718"/>
      <c r="P34" s="718"/>
      <c r="Q34" s="434"/>
      <c r="R34" s="356"/>
    </row>
    <row r="35" spans="2:18" ht="0.75" customHeight="1" x14ac:dyDescent="0.3">
      <c r="B35" s="1224"/>
      <c r="C35" s="1146"/>
      <c r="D35" s="1146"/>
      <c r="E35" s="1146"/>
      <c r="F35" s="1146"/>
      <c r="G35" s="1147"/>
      <c r="H35" s="1147"/>
      <c r="I35" s="1147"/>
      <c r="J35" s="1147"/>
      <c r="K35" s="378"/>
      <c r="L35" s="378"/>
      <c r="M35" s="378"/>
      <c r="N35" s="378"/>
      <c r="O35" s="478"/>
      <c r="P35" s="478"/>
      <c r="Q35" s="379"/>
      <c r="R35" s="356"/>
    </row>
    <row r="36" spans="2:18" ht="15.75" x14ac:dyDescent="0.25">
      <c r="C36" s="1141"/>
      <c r="D36" s="1142"/>
      <c r="E36" s="1142"/>
      <c r="F36" s="1142"/>
      <c r="G36" s="1142"/>
      <c r="H36" s="1098"/>
      <c r="I36" s="1141"/>
      <c r="J36" s="1141"/>
      <c r="K36" s="356"/>
      <c r="L36" s="356"/>
      <c r="M36" s="356"/>
      <c r="N36" s="356"/>
      <c r="O36" s="470"/>
      <c r="P36" s="470"/>
      <c r="Q36" s="356"/>
      <c r="R36" s="356"/>
    </row>
    <row r="37" spans="2:18" ht="18.75" x14ac:dyDescent="0.3">
      <c r="C37" s="2648"/>
      <c r="D37" s="2648"/>
      <c r="E37" s="2648"/>
      <c r="F37" s="2648"/>
      <c r="G37" s="1143"/>
      <c r="H37" s="1100"/>
      <c r="I37" s="1100"/>
      <c r="J37" s="1100"/>
      <c r="K37" s="356"/>
      <c r="L37" s="356"/>
      <c r="M37" s="356"/>
      <c r="N37" s="356"/>
      <c r="O37" s="470"/>
      <c r="P37" s="470"/>
      <c r="Q37" s="356"/>
      <c r="R37" s="356"/>
    </row>
    <row r="38" spans="2:18" ht="18.75" x14ac:dyDescent="0.3">
      <c r="C38" s="1097"/>
      <c r="D38" s="1144"/>
      <c r="E38" s="1100"/>
      <c r="F38" s="1100"/>
      <c r="G38" s="1100"/>
      <c r="H38" s="1100"/>
      <c r="I38" s="1100"/>
      <c r="J38" s="1100"/>
      <c r="K38" s="356"/>
      <c r="L38" s="356"/>
      <c r="M38" s="356"/>
      <c r="N38" s="356"/>
      <c r="O38" s="470"/>
      <c r="P38" s="470"/>
      <c r="Q38" s="356"/>
      <c r="R38" s="356"/>
    </row>
    <row r="39" spans="2:18" ht="18.75" x14ac:dyDescent="0.3">
      <c r="C39" s="1097"/>
      <c r="D39" s="2638"/>
      <c r="E39" s="2638"/>
      <c r="F39" s="2638"/>
      <c r="G39" s="2638"/>
      <c r="H39" s="1098"/>
      <c r="I39" s="1099"/>
      <c r="J39" s="1099"/>
    </row>
    <row r="40" spans="2:18" ht="18.75" x14ac:dyDescent="0.3">
      <c r="C40" s="1097"/>
      <c r="D40" s="2449"/>
      <c r="E40" s="2449"/>
      <c r="F40" s="2449"/>
      <c r="G40" s="2449"/>
      <c r="H40" s="1100"/>
      <c r="I40" s="1100"/>
      <c r="J40" s="1100"/>
    </row>
    <row r="41" spans="2:18" ht="12.75" x14ac:dyDescent="0.2">
      <c r="C41" s="1101"/>
      <c r="D41" s="1101"/>
      <c r="E41" s="1102"/>
      <c r="F41" s="1102"/>
      <c r="G41" s="1102"/>
      <c r="H41" s="1102"/>
      <c r="I41" s="1102"/>
      <c r="J41" s="1102"/>
    </row>
  </sheetData>
  <mergeCells count="30">
    <mergeCell ref="E33:F33"/>
    <mergeCell ref="I33:J33"/>
    <mergeCell ref="M33:N33"/>
    <mergeCell ref="M32:N32"/>
    <mergeCell ref="B9:Q9"/>
    <mergeCell ref="B10:Q10"/>
    <mergeCell ref="K17:O17"/>
    <mergeCell ref="P17:P18"/>
    <mergeCell ref="E31:F31"/>
    <mergeCell ref="E29:F29"/>
    <mergeCell ref="I31:J31"/>
    <mergeCell ref="M29:N29"/>
    <mergeCell ref="L31:O31"/>
    <mergeCell ref="I29:J29"/>
    <mergeCell ref="D40:G40"/>
    <mergeCell ref="B11:Q11"/>
    <mergeCell ref="C13:E13"/>
    <mergeCell ref="B14:E14"/>
    <mergeCell ref="C15:E15"/>
    <mergeCell ref="C17:J17"/>
    <mergeCell ref="E34:F34"/>
    <mergeCell ref="I34:J34"/>
    <mergeCell ref="M34:N34"/>
    <mergeCell ref="C37:F37"/>
    <mergeCell ref="D39:G39"/>
    <mergeCell ref="E30:F30"/>
    <mergeCell ref="I30:J30"/>
    <mergeCell ref="M30:N30"/>
    <mergeCell ref="E32:F32"/>
    <mergeCell ref="I32:J32"/>
  </mergeCells>
  <printOptions horizontalCentered="1"/>
  <pageMargins left="0" right="0" top="0.19685039370078741" bottom="0.19685039370078741" header="0.31496062992125984" footer="0.31496062992125984"/>
  <pageSetup paperSize="5" scale="65" orientation="landscape" r:id="rId1"/>
  <headerFooter>
    <oddFooter>&amp;R&amp;P/&amp;N  &amp;D  &amp;T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34"/>
  <sheetViews>
    <sheetView showGridLines="0" topLeftCell="A7" zoomScale="70" zoomScaleNormal="70" workbookViewId="0">
      <selection activeCell="Y16" sqref="Y16"/>
    </sheetView>
  </sheetViews>
  <sheetFormatPr baseColWidth="10" defaultColWidth="11.42578125" defaultRowHeight="12" x14ac:dyDescent="0.2"/>
  <cols>
    <col min="1" max="1" width="2.42578125" style="488" customWidth="1"/>
    <col min="2" max="2" width="2.7109375" style="488" bestFit="1" customWidth="1"/>
    <col min="3" max="3" width="13.7109375" style="748" customWidth="1"/>
    <col min="4" max="4" width="15.28515625" style="488" customWidth="1"/>
    <col min="5" max="5" width="20.7109375" style="488" customWidth="1"/>
    <col min="6" max="6" width="17.28515625" style="749" customWidth="1"/>
    <col min="7" max="7" width="15.42578125" style="488" customWidth="1"/>
    <col min="8" max="8" width="11" style="488" customWidth="1"/>
    <col min="9" max="9" width="12" style="488" customWidth="1"/>
    <col min="10" max="10" width="14" style="488" customWidth="1"/>
    <col min="11" max="11" width="12.42578125" style="488" customWidth="1"/>
    <col min="12" max="12" width="17.140625" style="488" customWidth="1"/>
    <col min="13" max="13" width="11.5703125" style="488" customWidth="1"/>
    <col min="14" max="14" width="10.85546875" style="488" customWidth="1"/>
    <col min="15" max="15" width="11.42578125" style="488" customWidth="1"/>
    <col min="16" max="16" width="9.28515625" style="488" customWidth="1"/>
    <col min="17" max="17" width="10.28515625" style="488" customWidth="1"/>
    <col min="18" max="18" width="9.140625" style="740" customWidth="1"/>
    <col min="19" max="19" width="16.7109375" style="488" customWidth="1"/>
    <col min="20" max="20" width="17.7109375" style="488" customWidth="1"/>
    <col min="21" max="21" width="17.28515625" style="488" customWidth="1"/>
    <col min="22" max="22" width="12.140625" style="488" customWidth="1"/>
    <col min="23" max="23" width="11.85546875" style="488" customWidth="1"/>
    <col min="24" max="24" width="14.85546875" style="488" customWidth="1"/>
    <col min="25" max="25" width="18.28515625" style="748" customWidth="1"/>
    <col min="26" max="26" width="16.7109375" style="748" customWidth="1"/>
    <col min="27" max="27" width="3.28515625" style="488" customWidth="1"/>
    <col min="28" max="16384" width="11.42578125" style="488"/>
  </cols>
  <sheetData>
    <row r="2" spans="2:28" x14ac:dyDescent="0.2">
      <c r="B2" s="758"/>
      <c r="C2" s="759"/>
      <c r="D2" s="760"/>
      <c r="E2" s="760"/>
      <c r="F2" s="761"/>
      <c r="G2" s="760"/>
      <c r="H2" s="760"/>
      <c r="I2" s="760"/>
      <c r="J2" s="760"/>
      <c r="K2" s="760"/>
      <c r="L2" s="760"/>
      <c r="M2" s="760"/>
      <c r="N2" s="760"/>
      <c r="O2" s="760"/>
      <c r="P2" s="760"/>
      <c r="Q2" s="760"/>
      <c r="R2" s="762"/>
      <c r="S2" s="760"/>
      <c r="T2" s="760"/>
      <c r="U2" s="760"/>
      <c r="V2" s="760"/>
      <c r="W2" s="760"/>
      <c r="X2" s="760"/>
      <c r="Y2" s="759"/>
      <c r="Z2" s="759"/>
      <c r="AA2" s="763"/>
    </row>
    <row r="3" spans="2:28" ht="54" customHeight="1" x14ac:dyDescent="0.2">
      <c r="B3" s="499"/>
      <c r="C3" s="744"/>
      <c r="D3" s="745"/>
      <c r="E3" s="745"/>
      <c r="F3" s="746"/>
      <c r="G3" s="745"/>
      <c r="H3" s="745"/>
      <c r="I3" s="745"/>
      <c r="J3" s="745"/>
      <c r="K3" s="745"/>
      <c r="L3" s="745"/>
      <c r="M3" s="745"/>
      <c r="N3" s="745"/>
      <c r="O3" s="745"/>
      <c r="P3" s="745"/>
      <c r="Q3" s="745"/>
      <c r="R3" s="747"/>
      <c r="S3" s="745"/>
      <c r="T3" s="745"/>
      <c r="U3" s="745"/>
      <c r="V3" s="745"/>
      <c r="W3" s="745"/>
      <c r="X3" s="745"/>
      <c r="Y3" s="744"/>
      <c r="Z3" s="744"/>
      <c r="AA3" s="508"/>
    </row>
    <row r="4" spans="2:28" ht="12.75" customHeight="1" x14ac:dyDescent="0.2">
      <c r="B4" s="499"/>
      <c r="C4" s="744"/>
      <c r="D4" s="745"/>
      <c r="E4" s="745"/>
      <c r="F4" s="746"/>
      <c r="G4" s="745"/>
      <c r="H4" s="745"/>
      <c r="I4" s="745"/>
      <c r="J4" s="745"/>
      <c r="K4" s="764"/>
      <c r="L4" s="764"/>
      <c r="M4" s="745"/>
      <c r="N4" s="745"/>
      <c r="O4" s="745"/>
      <c r="P4" s="745"/>
      <c r="Q4" s="745"/>
      <c r="R4" s="747"/>
      <c r="S4" s="745"/>
      <c r="T4" s="745"/>
      <c r="U4" s="745"/>
      <c r="V4" s="745"/>
      <c r="W4" s="745"/>
      <c r="X4" s="745"/>
      <c r="Y4" s="744"/>
      <c r="Z4" s="744"/>
      <c r="AA4" s="508"/>
    </row>
    <row r="5" spans="2:28" ht="12.75" customHeight="1" x14ac:dyDescent="0.2">
      <c r="B5" s="499"/>
      <c r="C5" s="744"/>
      <c r="D5" s="745"/>
      <c r="E5" s="745"/>
      <c r="F5" s="746"/>
      <c r="G5" s="745"/>
      <c r="H5" s="745"/>
      <c r="I5" s="745"/>
      <c r="J5" s="745"/>
      <c r="K5" s="764"/>
      <c r="L5" s="764"/>
      <c r="M5" s="745"/>
      <c r="N5" s="745"/>
      <c r="O5" s="745"/>
      <c r="P5" s="745"/>
      <c r="Q5" s="745"/>
      <c r="R5" s="747"/>
      <c r="S5" s="745"/>
      <c r="T5" s="745"/>
      <c r="U5" s="745"/>
      <c r="V5" s="745"/>
      <c r="W5" s="745"/>
      <c r="X5" s="745"/>
      <c r="Y5" s="744"/>
      <c r="Z5" s="744"/>
      <c r="AA5" s="508"/>
    </row>
    <row r="6" spans="2:28" ht="12.75" customHeight="1" x14ac:dyDescent="0.2">
      <c r="B6" s="499"/>
      <c r="C6" s="744"/>
      <c r="D6" s="745"/>
      <c r="E6" s="745"/>
      <c r="F6" s="746"/>
      <c r="G6" s="745"/>
      <c r="H6" s="745"/>
      <c r="I6" s="745"/>
      <c r="J6" s="745"/>
      <c r="K6" s="764"/>
      <c r="L6" s="764"/>
      <c r="M6" s="745"/>
      <c r="N6" s="745"/>
      <c r="O6" s="745"/>
      <c r="P6" s="745"/>
      <c r="Q6" s="745"/>
      <c r="R6" s="747"/>
      <c r="S6" s="745"/>
      <c r="T6" s="745"/>
      <c r="U6" s="745"/>
      <c r="V6" s="745"/>
      <c r="W6" s="745"/>
      <c r="X6" s="745"/>
      <c r="Y6" s="744"/>
      <c r="Z6" s="744"/>
      <c r="AA6" s="508"/>
    </row>
    <row r="7" spans="2:28" ht="18.75" x14ac:dyDescent="0.2">
      <c r="B7" s="2658" t="s">
        <v>36</v>
      </c>
      <c r="C7" s="2659"/>
      <c r="D7" s="2659"/>
      <c r="E7" s="2659"/>
      <c r="F7" s="2659"/>
      <c r="G7" s="2659"/>
      <c r="H7" s="2659"/>
      <c r="I7" s="2659"/>
      <c r="J7" s="2659"/>
      <c r="K7" s="2659"/>
      <c r="L7" s="2659"/>
      <c r="M7" s="2659"/>
      <c r="N7" s="2659"/>
      <c r="O7" s="2659"/>
      <c r="P7" s="2659"/>
      <c r="Q7" s="2659"/>
      <c r="R7" s="2659"/>
      <c r="S7" s="2659"/>
      <c r="T7" s="2659"/>
      <c r="U7" s="2659"/>
      <c r="V7" s="2659"/>
      <c r="W7" s="2659"/>
      <c r="X7" s="2659"/>
      <c r="Y7" s="2659"/>
      <c r="Z7" s="2659"/>
      <c r="AA7" s="2660"/>
    </row>
    <row r="8" spans="2:28" ht="15.75" x14ac:dyDescent="0.2">
      <c r="B8" s="2661" t="s">
        <v>454</v>
      </c>
      <c r="C8" s="2662"/>
      <c r="D8" s="2662"/>
      <c r="E8" s="2662"/>
      <c r="F8" s="2662"/>
      <c r="G8" s="2662"/>
      <c r="H8" s="2662"/>
      <c r="I8" s="2662"/>
      <c r="J8" s="2662"/>
      <c r="K8" s="2662"/>
      <c r="L8" s="2662"/>
      <c r="M8" s="2662"/>
      <c r="N8" s="2662"/>
      <c r="O8" s="2662"/>
      <c r="P8" s="2662"/>
      <c r="Q8" s="2662"/>
      <c r="R8" s="2662"/>
      <c r="S8" s="2662"/>
      <c r="T8" s="2662"/>
      <c r="U8" s="2662"/>
      <c r="V8" s="2662"/>
      <c r="W8" s="2662"/>
      <c r="X8" s="2662"/>
      <c r="Y8" s="2662"/>
      <c r="Z8" s="2662"/>
      <c r="AA8" s="2663"/>
    </row>
    <row r="9" spans="2:28" ht="12.75" customHeight="1" x14ac:dyDescent="0.2">
      <c r="B9" s="2664" t="s">
        <v>207</v>
      </c>
      <c r="C9" s="2665"/>
      <c r="D9" s="2665"/>
      <c r="E9" s="2665"/>
      <c r="F9" s="2665"/>
      <c r="G9" s="2665"/>
      <c r="H9" s="2665"/>
      <c r="I9" s="2665"/>
      <c r="J9" s="2665"/>
      <c r="K9" s="2665"/>
      <c r="L9" s="2665"/>
      <c r="M9" s="2665"/>
      <c r="N9" s="2665"/>
      <c r="O9" s="2665"/>
      <c r="P9" s="2665"/>
      <c r="Q9" s="2665"/>
      <c r="R9" s="2665"/>
      <c r="S9" s="2665"/>
      <c r="T9" s="2665"/>
      <c r="U9" s="2665"/>
      <c r="V9" s="2665"/>
      <c r="W9" s="2665"/>
      <c r="X9" s="2665"/>
      <c r="Y9" s="2665"/>
      <c r="Z9" s="2665"/>
      <c r="AA9" s="2666"/>
    </row>
    <row r="10" spans="2:28" ht="12.75" customHeight="1" x14ac:dyDescent="0.2">
      <c r="B10" s="499"/>
      <c r="C10" s="559"/>
      <c r="D10" s="559"/>
      <c r="E10" s="559"/>
      <c r="F10" s="559"/>
      <c r="G10" s="559"/>
      <c r="H10" s="559"/>
      <c r="I10" s="559"/>
      <c r="J10" s="559"/>
      <c r="K10" s="559"/>
      <c r="L10" s="559"/>
      <c r="M10" s="559"/>
      <c r="N10" s="559"/>
      <c r="O10" s="559"/>
      <c r="P10" s="559"/>
      <c r="Q10" s="559"/>
      <c r="R10" s="559"/>
      <c r="S10" s="559"/>
      <c r="T10" s="559"/>
      <c r="U10" s="559"/>
      <c r="V10" s="559"/>
      <c r="W10" s="559"/>
      <c r="X10" s="559"/>
      <c r="Y10" s="559"/>
      <c r="Z10" s="559"/>
      <c r="AA10" s="508"/>
    </row>
    <row r="11" spans="2:28" s="1165" customFormat="1" ht="18" customHeight="1" x14ac:dyDescent="0.25">
      <c r="B11" s="1164"/>
      <c r="C11" s="1166"/>
      <c r="D11" s="1166"/>
      <c r="E11" s="1166"/>
      <c r="F11" s="1166"/>
      <c r="G11" s="1166"/>
      <c r="H11" s="1166"/>
      <c r="I11" s="1167" t="s">
        <v>53</v>
      </c>
      <c r="J11" s="1172" t="s">
        <v>457</v>
      </c>
      <c r="K11" s="1168"/>
      <c r="L11" s="1169"/>
      <c r="M11" s="559"/>
      <c r="N11" s="559"/>
      <c r="O11" s="1167" t="s">
        <v>20</v>
      </c>
      <c r="P11" s="1348">
        <v>202</v>
      </c>
      <c r="Q11" s="1168"/>
      <c r="R11" s="1170"/>
      <c r="S11" s="1166"/>
      <c r="T11" s="1166"/>
      <c r="U11" s="1167" t="s">
        <v>341</v>
      </c>
      <c r="V11" s="1350">
        <v>1</v>
      </c>
      <c r="W11" s="559"/>
      <c r="X11" s="559"/>
      <c r="Y11" s="559"/>
      <c r="Z11" s="559"/>
      <c r="AA11" s="1171"/>
    </row>
    <row r="12" spans="2:28" ht="16.5" customHeight="1" x14ac:dyDescent="0.25">
      <c r="B12" s="499"/>
      <c r="C12" s="501"/>
      <c r="D12" s="501"/>
      <c r="E12" s="501"/>
      <c r="F12" s="501"/>
      <c r="G12" s="501"/>
      <c r="H12" s="501"/>
      <c r="I12" s="557" t="s">
        <v>322</v>
      </c>
      <c r="J12" s="736">
        <f>+'Datos Generales'!B12</f>
        <v>44742</v>
      </c>
      <c r="K12" s="738"/>
      <c r="L12" s="739"/>
      <c r="M12" s="559"/>
      <c r="N12" s="559"/>
      <c r="O12" s="557" t="s">
        <v>349</v>
      </c>
      <c r="P12" s="1349">
        <v>2</v>
      </c>
      <c r="Q12" s="1424"/>
      <c r="R12" s="500"/>
      <c r="S12" s="501"/>
      <c r="T12" s="501"/>
      <c r="U12" s="557" t="s">
        <v>29</v>
      </c>
      <c r="V12" s="1349">
        <v>5</v>
      </c>
      <c r="W12" s="559"/>
      <c r="X12" s="559"/>
      <c r="Y12" s="559"/>
      <c r="Z12" s="559"/>
      <c r="AA12" s="508"/>
    </row>
    <row r="13" spans="2:28" ht="12.75" customHeight="1" x14ac:dyDescent="0.2">
      <c r="B13" s="499"/>
      <c r="C13" s="559"/>
      <c r="D13" s="559"/>
      <c r="E13" s="559"/>
      <c r="F13" s="559"/>
      <c r="G13" s="559"/>
      <c r="H13" s="559"/>
      <c r="I13" s="559"/>
      <c r="J13" s="559"/>
      <c r="K13" s="559"/>
      <c r="L13" s="559"/>
      <c r="M13" s="559"/>
      <c r="N13" s="559"/>
      <c r="O13" s="559"/>
      <c r="P13" s="559"/>
      <c r="Q13" s="559"/>
      <c r="R13" s="559"/>
      <c r="S13" s="559"/>
      <c r="T13" s="559"/>
      <c r="U13" s="559"/>
      <c r="V13" s="559"/>
      <c r="W13" s="559"/>
      <c r="X13" s="559"/>
      <c r="Y13" s="559"/>
      <c r="Z13" s="559"/>
      <c r="AA13" s="508"/>
    </row>
    <row r="14" spans="2:28" ht="15.75" customHeight="1" x14ac:dyDescent="0.25">
      <c r="B14" s="499"/>
      <c r="C14" s="2669" t="s">
        <v>165</v>
      </c>
      <c r="D14" s="2670"/>
      <c r="E14" s="2670"/>
      <c r="F14" s="2670"/>
      <c r="G14" s="2670"/>
      <c r="H14" s="2670"/>
      <c r="I14" s="2670"/>
      <c r="J14" s="2670"/>
      <c r="K14" s="2670"/>
      <c r="L14" s="2671"/>
      <c r="M14" s="2669" t="s">
        <v>528</v>
      </c>
      <c r="N14" s="2670"/>
      <c r="O14" s="2670"/>
      <c r="P14" s="2670"/>
      <c r="Q14" s="2670"/>
      <c r="R14" s="2670"/>
      <c r="S14" s="2670"/>
      <c r="T14" s="2671"/>
      <c r="U14" s="2667" t="s">
        <v>166</v>
      </c>
      <c r="V14" s="2667"/>
      <c r="W14" s="2667"/>
      <c r="X14" s="2667"/>
      <c r="Y14" s="2667"/>
      <c r="Z14" s="2668" t="s">
        <v>115</v>
      </c>
      <c r="AA14" s="434"/>
      <c r="AB14" s="356"/>
    </row>
    <row r="15" spans="2:28" s="1165" customFormat="1" ht="44.25" customHeight="1" x14ac:dyDescent="0.25">
      <c r="B15" s="1164"/>
      <c r="C15" s="1159" t="s">
        <v>167</v>
      </c>
      <c r="D15" s="1159" t="s">
        <v>425</v>
      </c>
      <c r="E15" s="1159" t="s">
        <v>355</v>
      </c>
      <c r="F15" s="1159" t="s">
        <v>347</v>
      </c>
      <c r="G15" s="1427" t="s">
        <v>354</v>
      </c>
      <c r="H15" s="1159" t="s">
        <v>353</v>
      </c>
      <c r="I15" s="1159" t="s">
        <v>352</v>
      </c>
      <c r="J15" s="1159" t="s">
        <v>351</v>
      </c>
      <c r="K15" s="1159" t="s">
        <v>423</v>
      </c>
      <c r="L15" s="1159" t="s">
        <v>424</v>
      </c>
      <c r="M15" s="1159" t="s">
        <v>356</v>
      </c>
      <c r="N15" s="1158" t="s">
        <v>168</v>
      </c>
      <c r="O15" s="1158" t="s">
        <v>169</v>
      </c>
      <c r="P15" s="1158" t="s">
        <v>170</v>
      </c>
      <c r="Q15" s="1158" t="s">
        <v>171</v>
      </c>
      <c r="R15" s="1158" t="s">
        <v>172</v>
      </c>
      <c r="S15" s="1158" t="s">
        <v>173</v>
      </c>
      <c r="T15" s="1158" t="s">
        <v>426</v>
      </c>
      <c r="U15" s="1427" t="s">
        <v>357</v>
      </c>
      <c r="V15" s="1158" t="s">
        <v>345</v>
      </c>
      <c r="W15" s="1190" t="s">
        <v>420</v>
      </c>
      <c r="X15" s="1160" t="s">
        <v>174</v>
      </c>
      <c r="Y15" s="1160" t="s">
        <v>175</v>
      </c>
      <c r="Z15" s="2668"/>
      <c r="AA15" s="476"/>
      <c r="AB15" s="471"/>
    </row>
    <row r="16" spans="2:28" s="751" customFormat="1" ht="63" customHeight="1" x14ac:dyDescent="0.2">
      <c r="B16" s="765">
        <v>1</v>
      </c>
      <c r="C16" s="752" t="s">
        <v>509</v>
      </c>
      <c r="D16" s="766" t="s">
        <v>510</v>
      </c>
      <c r="E16" s="767" t="s">
        <v>511</v>
      </c>
      <c r="F16" s="768">
        <f>9872900.88+1161837.56</f>
        <v>11034738.440000001</v>
      </c>
      <c r="G16" s="769"/>
      <c r="H16" s="769"/>
      <c r="I16" s="770">
        <v>44557</v>
      </c>
      <c r="J16" s="771" t="s">
        <v>515</v>
      </c>
      <c r="K16" s="1428" t="s">
        <v>842</v>
      </c>
      <c r="L16" s="773">
        <v>11034738.439999999</v>
      </c>
      <c r="M16" s="770">
        <v>44490</v>
      </c>
      <c r="N16" s="774">
        <v>44865</v>
      </c>
      <c r="O16" s="775">
        <v>44742</v>
      </c>
      <c r="P16" s="776">
        <v>365</v>
      </c>
      <c r="Q16" s="777">
        <f t="shared" ref="Q16:Q19" si="0">+L16/P16</f>
        <v>30232.16010958904</v>
      </c>
      <c r="R16" s="778">
        <f>+O16-M16</f>
        <v>252</v>
      </c>
      <c r="S16" s="779">
        <f>+Q16*R16</f>
        <v>7618504.3476164378</v>
      </c>
      <c r="T16" s="779">
        <f t="shared" ref="T16:T19" si="1">+L16-S16</f>
        <v>3416234.0923835617</v>
      </c>
      <c r="U16" s="780">
        <f t="shared" ref="U16:U19" si="2">+T16</f>
        <v>3416234.0923835617</v>
      </c>
      <c r="V16" s="781"/>
      <c r="W16" s="781" t="s">
        <v>527</v>
      </c>
      <c r="X16" s="771" t="s">
        <v>822</v>
      </c>
      <c r="Y16" s="753" t="s">
        <v>901</v>
      </c>
      <c r="Z16" s="756" t="s">
        <v>838</v>
      </c>
      <c r="AA16" s="782"/>
      <c r="AB16" s="755"/>
    </row>
    <row r="17" spans="2:28" s="751" customFormat="1" ht="36" customHeight="1" x14ac:dyDescent="0.2">
      <c r="B17" s="765">
        <v>2</v>
      </c>
      <c r="C17" s="752" t="s">
        <v>509</v>
      </c>
      <c r="D17" s="766" t="s">
        <v>512</v>
      </c>
      <c r="E17" s="767" t="s">
        <v>511</v>
      </c>
      <c r="F17" s="768">
        <v>1141155.55</v>
      </c>
      <c r="G17" s="769"/>
      <c r="H17" s="769"/>
      <c r="I17" s="770">
        <v>44509</v>
      </c>
      <c r="J17" s="771" t="s">
        <v>516</v>
      </c>
      <c r="K17" s="1428">
        <v>150</v>
      </c>
      <c r="L17" s="773">
        <v>1141155.55</v>
      </c>
      <c r="M17" s="770">
        <v>44561</v>
      </c>
      <c r="N17" s="774">
        <v>44926</v>
      </c>
      <c r="O17" s="775">
        <v>44742</v>
      </c>
      <c r="P17" s="776">
        <f t="shared" ref="P17:P18" si="3">+N17-M17</f>
        <v>365</v>
      </c>
      <c r="Q17" s="777">
        <f t="shared" si="0"/>
        <v>3126.4535616438357</v>
      </c>
      <c r="R17" s="778">
        <f>+O17-M17</f>
        <v>181</v>
      </c>
      <c r="S17" s="779">
        <f t="shared" ref="S17:S19" si="4">+R17*Q17</f>
        <v>565888.09465753427</v>
      </c>
      <c r="T17" s="779">
        <f t="shared" si="1"/>
        <v>575267.45534246578</v>
      </c>
      <c r="U17" s="780">
        <f t="shared" si="2"/>
        <v>575267.45534246578</v>
      </c>
      <c r="V17" s="781"/>
      <c r="W17" s="781" t="s">
        <v>527</v>
      </c>
      <c r="X17" s="771" t="s">
        <v>822</v>
      </c>
      <c r="Y17" s="753" t="s">
        <v>901</v>
      </c>
      <c r="Z17" s="754"/>
      <c r="AA17" s="783"/>
    </row>
    <row r="18" spans="2:28" s="751" customFormat="1" ht="40.5" customHeight="1" x14ac:dyDescent="0.2">
      <c r="B18" s="765">
        <v>3</v>
      </c>
      <c r="C18" s="752" t="s">
        <v>509</v>
      </c>
      <c r="D18" s="766" t="s">
        <v>513</v>
      </c>
      <c r="E18" s="767" t="s">
        <v>511</v>
      </c>
      <c r="F18" s="768">
        <v>8784299.9000000004</v>
      </c>
      <c r="G18" s="769"/>
      <c r="H18" s="769"/>
      <c r="I18" s="770">
        <v>44551</v>
      </c>
      <c r="J18" s="771" t="s">
        <v>517</v>
      </c>
      <c r="K18" s="1428" t="s">
        <v>555</v>
      </c>
      <c r="L18" s="773">
        <v>8784299.9000000004</v>
      </c>
      <c r="M18" s="770">
        <v>44561</v>
      </c>
      <c r="N18" s="774">
        <v>44926</v>
      </c>
      <c r="O18" s="775">
        <v>44742</v>
      </c>
      <c r="P18" s="776">
        <f t="shared" si="3"/>
        <v>365</v>
      </c>
      <c r="Q18" s="777">
        <f t="shared" si="0"/>
        <v>24066.575068493152</v>
      </c>
      <c r="R18" s="778">
        <f>+O18-M18</f>
        <v>181</v>
      </c>
      <c r="S18" s="779">
        <f t="shared" si="4"/>
        <v>4356050.0873972606</v>
      </c>
      <c r="T18" s="779">
        <f t="shared" si="1"/>
        <v>4428249.8126027398</v>
      </c>
      <c r="U18" s="780">
        <f t="shared" si="2"/>
        <v>4428249.8126027398</v>
      </c>
      <c r="V18" s="781"/>
      <c r="W18" s="781" t="s">
        <v>527</v>
      </c>
      <c r="X18" s="771" t="s">
        <v>822</v>
      </c>
      <c r="Y18" s="753" t="s">
        <v>901</v>
      </c>
      <c r="Z18" s="754"/>
      <c r="AA18" s="783"/>
    </row>
    <row r="19" spans="2:28" s="751" customFormat="1" ht="40.5" customHeight="1" x14ac:dyDescent="0.2">
      <c r="B19" s="765">
        <v>4</v>
      </c>
      <c r="C19" s="752" t="s">
        <v>509</v>
      </c>
      <c r="D19" s="766" t="s">
        <v>514</v>
      </c>
      <c r="E19" s="767" t="s">
        <v>511</v>
      </c>
      <c r="F19" s="768">
        <f>2067302.62+28353.73+3793.76</f>
        <v>2099450.11</v>
      </c>
      <c r="G19" s="1810">
        <v>3793.76</v>
      </c>
      <c r="H19" s="769"/>
      <c r="I19" s="770">
        <v>44558</v>
      </c>
      <c r="J19" s="771" t="s">
        <v>518</v>
      </c>
      <c r="K19" s="1428" t="s">
        <v>841</v>
      </c>
      <c r="L19" s="773">
        <v>2095656.35</v>
      </c>
      <c r="M19" s="770">
        <v>44561</v>
      </c>
      <c r="N19" s="774">
        <v>44926</v>
      </c>
      <c r="O19" s="775">
        <v>44742</v>
      </c>
      <c r="P19" s="776">
        <f t="shared" ref="P19" si="5">+N19-M19</f>
        <v>365</v>
      </c>
      <c r="Q19" s="777">
        <f t="shared" si="0"/>
        <v>5741.5242465753427</v>
      </c>
      <c r="R19" s="778">
        <f t="shared" ref="R19" si="6">+O19-M19</f>
        <v>181</v>
      </c>
      <c r="S19" s="779">
        <f t="shared" si="4"/>
        <v>1039215.888630137</v>
      </c>
      <c r="T19" s="779">
        <f t="shared" si="1"/>
        <v>1056440.4613698632</v>
      </c>
      <c r="U19" s="780">
        <f t="shared" si="2"/>
        <v>1056440.4613698632</v>
      </c>
      <c r="V19" s="781"/>
      <c r="W19" s="781" t="s">
        <v>527</v>
      </c>
      <c r="X19" s="771" t="s">
        <v>822</v>
      </c>
      <c r="Y19" s="753" t="s">
        <v>901</v>
      </c>
      <c r="Z19" s="754"/>
      <c r="AA19" s="783"/>
    </row>
    <row r="20" spans="2:28" s="757" customFormat="1" ht="12.75" x14ac:dyDescent="0.2">
      <c r="B20" s="785">
        <v>9</v>
      </c>
      <c r="C20" s="752"/>
      <c r="D20" s="766"/>
      <c r="E20" s="767"/>
      <c r="F20" s="768"/>
      <c r="G20" s="769"/>
      <c r="H20" s="769" t="s">
        <v>17</v>
      </c>
      <c r="I20" s="770"/>
      <c r="J20" s="771"/>
      <c r="K20" s="772"/>
      <c r="L20" s="773"/>
      <c r="M20" s="770"/>
      <c r="N20" s="774"/>
      <c r="O20" s="775"/>
      <c r="P20" s="776"/>
      <c r="Q20" s="777"/>
      <c r="R20" s="778"/>
      <c r="S20" s="779"/>
      <c r="T20" s="779"/>
      <c r="U20" s="780"/>
      <c r="V20" s="786"/>
      <c r="W20" s="786"/>
      <c r="X20" s="787"/>
      <c r="Y20" s="753"/>
      <c r="Z20" s="756"/>
      <c r="AA20" s="788"/>
    </row>
    <row r="21" spans="2:28" s="757" customFormat="1" ht="12.75" x14ac:dyDescent="0.2">
      <c r="B21" s="785">
        <v>10</v>
      </c>
      <c r="C21" s="752"/>
      <c r="D21" s="766"/>
      <c r="E21" s="767"/>
      <c r="F21" s="768"/>
      <c r="G21" s="769"/>
      <c r="H21" s="769"/>
      <c r="I21" s="770"/>
      <c r="J21" s="771"/>
      <c r="K21" s="772"/>
      <c r="L21" s="773"/>
      <c r="M21" s="770"/>
      <c r="N21" s="774"/>
      <c r="O21" s="775"/>
      <c r="P21" s="776"/>
      <c r="Q21" s="777"/>
      <c r="R21" s="778"/>
      <c r="S21" s="779"/>
      <c r="T21" s="779"/>
      <c r="U21" s="780"/>
      <c r="V21" s="784"/>
      <c r="W21" s="784"/>
      <c r="X21" s="784"/>
      <c r="Y21" s="753"/>
      <c r="Z21" s="756"/>
      <c r="AA21" s="788"/>
    </row>
    <row r="22" spans="2:28" s="757" customFormat="1" ht="12.75" x14ac:dyDescent="0.2">
      <c r="B22" s="785">
        <v>11</v>
      </c>
      <c r="C22" s="752"/>
      <c r="D22" s="766"/>
      <c r="E22" s="767"/>
      <c r="F22" s="768"/>
      <c r="G22" s="769"/>
      <c r="H22" s="769"/>
      <c r="I22" s="770"/>
      <c r="J22" s="771"/>
      <c r="K22" s="772"/>
      <c r="L22" s="773"/>
      <c r="M22" s="770"/>
      <c r="N22" s="774"/>
      <c r="O22" s="775"/>
      <c r="P22" s="776"/>
      <c r="Q22" s="777"/>
      <c r="R22" s="778"/>
      <c r="S22" s="779"/>
      <c r="T22" s="779"/>
      <c r="U22" s="780"/>
      <c r="V22" s="784"/>
      <c r="W22" s="784"/>
      <c r="X22" s="784"/>
      <c r="Y22" s="753"/>
      <c r="Z22" s="756"/>
      <c r="AA22" s="788"/>
    </row>
    <row r="23" spans="2:28" s="757" customFormat="1" ht="7.5" customHeight="1" x14ac:dyDescent="0.2">
      <c r="B23" s="785">
        <v>12</v>
      </c>
      <c r="C23" s="752"/>
      <c r="D23" s="766"/>
      <c r="E23" s="767"/>
      <c r="F23" s="768"/>
      <c r="G23" s="769"/>
      <c r="H23" s="769"/>
      <c r="I23" s="770"/>
      <c r="J23" s="771"/>
      <c r="K23" s="772"/>
      <c r="L23" s="773"/>
      <c r="M23" s="770"/>
      <c r="N23" s="774"/>
      <c r="O23" s="775"/>
      <c r="P23" s="776"/>
      <c r="Q23" s="777"/>
      <c r="R23" s="778"/>
      <c r="S23" s="779"/>
      <c r="T23" s="779"/>
      <c r="U23" s="780"/>
      <c r="V23" s="784"/>
      <c r="W23" s="784"/>
      <c r="X23" s="784"/>
      <c r="Y23" s="753"/>
      <c r="Z23" s="756"/>
      <c r="AA23" s="788"/>
    </row>
    <row r="24" spans="2:28" s="711" customFormat="1" ht="17.25" customHeight="1" thickBot="1" x14ac:dyDescent="0.25">
      <c r="B24" s="789"/>
      <c r="C24" s="790"/>
      <c r="D24" s="791"/>
      <c r="E24" s="791"/>
      <c r="F24" s="1351">
        <f>SUM(F15:F23)</f>
        <v>23059644</v>
      </c>
      <c r="G24" s="791"/>
      <c r="H24" s="791"/>
      <c r="I24" s="791"/>
      <c r="J24" s="1352" t="s">
        <v>78</v>
      </c>
      <c r="K24" s="741"/>
      <c r="L24" s="1429">
        <f>SUM(L16:L23)</f>
        <v>23055850.240000002</v>
      </c>
      <c r="M24" s="793"/>
      <c r="N24" s="794"/>
      <c r="O24" s="794"/>
      <c r="P24" s="794"/>
      <c r="Q24" s="795"/>
      <c r="R24" s="791"/>
      <c r="S24" s="1356">
        <f>SUM(S16:S23)</f>
        <v>13579658.41830137</v>
      </c>
      <c r="T24" s="1356">
        <f>SUM(T16:T23)</f>
        <v>9476191.8216986302</v>
      </c>
      <c r="U24" s="1356">
        <f>SUM(U15:U23)</f>
        <v>9476191.8216986302</v>
      </c>
      <c r="V24" s="792"/>
      <c r="W24" s="792"/>
      <c r="X24" s="792"/>
      <c r="Y24" s="742"/>
      <c r="Z24" s="743"/>
      <c r="AA24" s="796"/>
    </row>
    <row r="25" spans="2:28" ht="13.5" thickTop="1" x14ac:dyDescent="0.2">
      <c r="B25" s="499"/>
      <c r="C25" s="744"/>
      <c r="D25" s="745"/>
      <c r="E25" s="745"/>
      <c r="F25" s="746"/>
      <c r="G25" s="745"/>
      <c r="H25" s="745"/>
      <c r="I25" s="745"/>
      <c r="J25" s="745"/>
      <c r="K25" s="745"/>
      <c r="L25" s="745"/>
      <c r="M25" s="745"/>
      <c r="N25" s="745"/>
      <c r="O25" s="745"/>
      <c r="P25" s="745"/>
      <c r="Q25" s="745"/>
      <c r="R25" s="747"/>
      <c r="S25" s="1357"/>
      <c r="T25" s="1357"/>
      <c r="U25" s="1357"/>
      <c r="V25" s="745"/>
      <c r="W25" s="745"/>
      <c r="X25" s="745"/>
      <c r="Y25" s="744"/>
      <c r="Z25" s="609" t="s">
        <v>350</v>
      </c>
      <c r="AA25" s="508"/>
    </row>
    <row r="26" spans="2:28" ht="20.25" x14ac:dyDescent="0.3">
      <c r="B26" s="499"/>
      <c r="C26" s="1161"/>
      <c r="D26" s="1161"/>
      <c r="E26" s="488" t="s">
        <v>840</v>
      </c>
      <c r="G26" s="2643" t="s">
        <v>461</v>
      </c>
      <c r="H26" s="2643"/>
      <c r="K26" s="1096"/>
      <c r="L26" s="1819"/>
      <c r="N26" s="2640" t="s">
        <v>466</v>
      </c>
      <c r="O26" s="2640"/>
      <c r="P26" s="1161"/>
      <c r="Q26" s="1161"/>
      <c r="R26" s="1096"/>
      <c r="S26" s="1096"/>
      <c r="T26" s="2656" t="s">
        <v>476</v>
      </c>
      <c r="U26" s="2656"/>
      <c r="V26" s="1162"/>
      <c r="W26" s="1162"/>
      <c r="X26" s="1162"/>
      <c r="Y26" s="1162"/>
      <c r="Z26" s="1162"/>
      <c r="AA26" s="797"/>
    </row>
    <row r="27" spans="2:28" ht="25.5" x14ac:dyDescent="0.35">
      <c r="B27" s="499"/>
      <c r="C27" s="1426"/>
      <c r="D27" s="1161"/>
      <c r="G27" s="2636" t="str">
        <f>'Datos Generales'!B15</f>
        <v>Preparado por</v>
      </c>
      <c r="H27" s="2636"/>
      <c r="K27" s="1136"/>
      <c r="L27" s="1136"/>
      <c r="N27" s="2636" t="str">
        <f>'Datos Generales'!C15</f>
        <v>Revisado por</v>
      </c>
      <c r="O27" s="2636"/>
      <c r="P27" s="1082"/>
      <c r="Q27" s="1082"/>
      <c r="R27" s="740" t="s">
        <v>17</v>
      </c>
      <c r="T27" s="2636" t="str">
        <f>'Datos Generales'!D15</f>
        <v>Autorizado por</v>
      </c>
      <c r="U27" s="2636"/>
      <c r="V27" s="1082"/>
      <c r="W27" s="1082"/>
      <c r="X27" s="1082"/>
      <c r="Y27" s="1082"/>
      <c r="Z27" s="1082"/>
      <c r="AA27" s="434"/>
      <c r="AB27" s="356"/>
    </row>
    <row r="28" spans="2:28" s="711" customFormat="1" ht="23.25" customHeight="1" x14ac:dyDescent="0.25">
      <c r="B28" s="789"/>
      <c r="C28" s="1806"/>
      <c r="D28" s="1161"/>
      <c r="G28" s="2639" t="s">
        <v>464</v>
      </c>
      <c r="H28" s="2639"/>
      <c r="K28" s="1136"/>
      <c r="L28" s="1136"/>
      <c r="N28" s="2641" t="s">
        <v>467</v>
      </c>
      <c r="O28" s="2641"/>
      <c r="P28" s="750"/>
      <c r="Q28" s="750"/>
      <c r="S28" s="2657" t="s">
        <v>468</v>
      </c>
      <c r="T28" s="2657"/>
      <c r="U28" s="2657"/>
      <c r="V28" s="2657"/>
      <c r="W28" s="750"/>
      <c r="X28" s="750"/>
      <c r="Y28" s="750"/>
      <c r="Z28" s="1161"/>
      <c r="AA28" s="477"/>
      <c r="AB28" s="181"/>
    </row>
    <row r="29" spans="2:28" s="711" customFormat="1" ht="15.75" x14ac:dyDescent="0.25">
      <c r="B29" s="789"/>
      <c r="C29" s="1806"/>
      <c r="D29" s="1161"/>
      <c r="G29" s="2636" t="str">
        <f>'Datos Generales'!B16</f>
        <v>Puesto que ocupa</v>
      </c>
      <c r="H29" s="2636"/>
      <c r="K29" s="1138"/>
      <c r="L29" s="1138"/>
      <c r="N29" s="2636" t="str">
        <f>'Datos Generales'!C16</f>
        <v>Puesto que ocupa</v>
      </c>
      <c r="O29" s="2636"/>
      <c r="P29" s="750"/>
      <c r="Q29" s="750"/>
      <c r="T29" s="2636" t="str">
        <f>'Datos Generales'!D16</f>
        <v>Puesto que ocupa</v>
      </c>
      <c r="U29" s="2636"/>
      <c r="V29" s="1082"/>
      <c r="W29" s="750"/>
      <c r="X29" s="750"/>
      <c r="Y29" s="750"/>
      <c r="Z29" s="1161"/>
      <c r="AA29" s="477"/>
      <c r="AB29" s="181"/>
    </row>
    <row r="30" spans="2:28" ht="22.5" customHeight="1" x14ac:dyDescent="0.25">
      <c r="B30" s="499"/>
      <c r="C30" s="1807"/>
      <c r="D30" s="1161"/>
      <c r="G30" s="2649">
        <v>44742</v>
      </c>
      <c r="H30" s="2649"/>
      <c r="K30" s="1138"/>
      <c r="L30" s="1138"/>
      <c r="N30" s="2649">
        <v>44742</v>
      </c>
      <c r="O30" s="2649"/>
      <c r="P30" s="750"/>
      <c r="Q30" s="750"/>
      <c r="T30" s="2649">
        <v>44747</v>
      </c>
      <c r="U30" s="2649"/>
      <c r="V30" s="1082"/>
      <c r="W30" s="750"/>
      <c r="X30" s="750"/>
      <c r="Y30" s="750"/>
      <c r="Z30" s="1161"/>
      <c r="AA30" s="434"/>
      <c r="AB30" s="356"/>
    </row>
    <row r="31" spans="2:28" ht="15.75" x14ac:dyDescent="0.25">
      <c r="B31" s="499"/>
      <c r="C31" s="1161"/>
      <c r="D31" s="1161"/>
      <c r="G31" s="2637" t="s">
        <v>373</v>
      </c>
      <c r="H31" s="2637"/>
      <c r="K31" s="1138"/>
      <c r="L31" s="1138"/>
      <c r="N31" s="2637" t="s">
        <v>374</v>
      </c>
      <c r="O31" s="2637"/>
      <c r="P31" s="737"/>
      <c r="Q31" s="737"/>
      <c r="T31" s="2637" t="s">
        <v>388</v>
      </c>
      <c r="U31" s="2637"/>
      <c r="V31" s="1082"/>
      <c r="W31" s="737"/>
      <c r="X31" s="737"/>
      <c r="Y31" s="737"/>
      <c r="Z31" s="1161"/>
      <c r="AA31" s="434"/>
      <c r="AB31" s="356"/>
    </row>
    <row r="32" spans="2:28" ht="15.75" x14ac:dyDescent="0.25">
      <c r="B32" s="499"/>
      <c r="C32" s="1161"/>
      <c r="D32" s="1425"/>
      <c r="E32" s="1105"/>
      <c r="F32" s="1105"/>
      <c r="G32" s="1105"/>
      <c r="H32" s="1105"/>
      <c r="I32" s="1105"/>
      <c r="J32" s="1139"/>
      <c r="K32" s="1140"/>
      <c r="L32" s="1140"/>
      <c r="M32" s="374"/>
      <c r="N32" s="374"/>
      <c r="O32" s="1163"/>
      <c r="P32" s="798"/>
      <c r="Q32" s="798"/>
      <c r="R32" s="798"/>
      <c r="S32" s="1082"/>
      <c r="T32" s="1082"/>
      <c r="U32" s="1082"/>
      <c r="V32" s="1082"/>
      <c r="W32" s="798"/>
      <c r="X32" s="798"/>
      <c r="Y32" s="798"/>
      <c r="Z32" s="1161"/>
      <c r="AA32" s="434"/>
      <c r="AB32" s="356"/>
    </row>
    <row r="33" spans="2:28" ht="15" x14ac:dyDescent="0.25">
      <c r="B33" s="799"/>
      <c r="C33" s="800"/>
      <c r="D33" s="801"/>
      <c r="E33" s="801"/>
      <c r="F33" s="802"/>
      <c r="G33" s="801"/>
      <c r="H33" s="801"/>
      <c r="I33" s="801"/>
      <c r="J33" s="801"/>
      <c r="K33" s="801"/>
      <c r="L33" s="801"/>
      <c r="M33" s="801"/>
      <c r="N33" s="802"/>
      <c r="O33" s="801"/>
      <c r="P33" s="83"/>
      <c r="Q33" s="83"/>
      <c r="R33" s="83"/>
      <c r="S33" s="83"/>
      <c r="T33" s="83"/>
      <c r="U33" s="83"/>
      <c r="V33" s="83"/>
      <c r="W33" s="83"/>
      <c r="X33" s="83"/>
      <c r="Y33" s="803"/>
      <c r="Z33" s="803"/>
      <c r="AA33" s="379"/>
      <c r="AB33" s="356"/>
    </row>
    <row r="34" spans="2:28" ht="15" x14ac:dyDescent="0.25">
      <c r="P34" s="356"/>
      <c r="Q34" s="356"/>
      <c r="R34" s="356"/>
      <c r="S34" s="356"/>
      <c r="T34" s="356"/>
      <c r="U34" s="356"/>
      <c r="V34" s="356"/>
      <c r="W34" s="356"/>
      <c r="X34" s="356"/>
      <c r="Y34" s="470"/>
      <c r="Z34" s="470"/>
      <c r="AA34" s="356"/>
      <c r="AB34" s="356"/>
    </row>
  </sheetData>
  <mergeCells count="25">
    <mergeCell ref="N31:O31"/>
    <mergeCell ref="G27:H27"/>
    <mergeCell ref="T27:U27"/>
    <mergeCell ref="G29:H29"/>
    <mergeCell ref="T29:U29"/>
    <mergeCell ref="G31:H31"/>
    <mergeCell ref="T31:U31"/>
    <mergeCell ref="N27:O27"/>
    <mergeCell ref="N29:O29"/>
    <mergeCell ref="G30:H30"/>
    <mergeCell ref="N30:O30"/>
    <mergeCell ref="T30:U30"/>
    <mergeCell ref="G28:H28"/>
    <mergeCell ref="B7:AA7"/>
    <mergeCell ref="B8:AA8"/>
    <mergeCell ref="B9:AA9"/>
    <mergeCell ref="U14:Y14"/>
    <mergeCell ref="Z14:Z15"/>
    <mergeCell ref="C14:L14"/>
    <mergeCell ref="M14:T14"/>
    <mergeCell ref="G26:H26"/>
    <mergeCell ref="N28:O28"/>
    <mergeCell ref="N26:O26"/>
    <mergeCell ref="T26:U26"/>
    <mergeCell ref="S28:V28"/>
  </mergeCells>
  <printOptions horizontalCentered="1"/>
  <pageMargins left="0" right="0" top="0.19685039370078741" bottom="0.19685039370078741" header="1.32" footer="0.31496062992125984"/>
  <pageSetup paperSize="5" scale="50" orientation="landscape" r:id="rId1"/>
  <headerFooter>
    <oddFooter>&amp;R&amp;P/&amp;N  &amp;D  &amp;T</oddFooter>
  </headerFooter>
  <ignoredErrors>
    <ignoredError sqref="R19:S19 R16 R17:S17 R18:S18 U24" evalError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0" workbookViewId="0">
      <selection activeCell="G36" sqref="G36"/>
    </sheetView>
  </sheetViews>
  <sheetFormatPr baseColWidth="10" defaultRowHeight="15" x14ac:dyDescent="0.25"/>
  <cols>
    <col min="1" max="1" width="3.85546875" customWidth="1"/>
    <col min="4" max="4" width="13.42578125" customWidth="1"/>
    <col min="5" max="5" width="17.140625" customWidth="1"/>
    <col min="6" max="6" width="35.28515625" customWidth="1"/>
    <col min="7" max="7" width="18.42578125" customWidth="1"/>
    <col min="8" max="8" width="18.140625" customWidth="1"/>
    <col min="10" max="10" width="14" customWidth="1"/>
  </cols>
  <sheetData>
    <row r="1" spans="1:11" x14ac:dyDescent="0.25">
      <c r="A1" s="644"/>
      <c r="B1" s="599"/>
      <c r="C1" s="599"/>
      <c r="D1" s="599"/>
      <c r="E1" s="599"/>
      <c r="F1" s="645"/>
      <c r="G1" s="599"/>
      <c r="H1" s="599"/>
      <c r="I1" s="599"/>
      <c r="J1" s="645"/>
      <c r="K1" s="646"/>
    </row>
    <row r="2" spans="1:11" x14ac:dyDescent="0.25">
      <c r="A2" s="345"/>
      <c r="B2" s="86"/>
      <c r="C2" s="86"/>
      <c r="D2" s="86"/>
      <c r="E2" s="588"/>
      <c r="F2" s="647"/>
      <c r="G2" s="86"/>
      <c r="H2" s="86"/>
      <c r="I2" s="86"/>
      <c r="J2" s="187"/>
      <c r="K2" s="555"/>
    </row>
    <row r="3" spans="1:11" ht="18.75" x14ac:dyDescent="0.3">
      <c r="A3" s="2348"/>
      <c r="B3" s="2349"/>
      <c r="C3" s="2349"/>
      <c r="D3" s="2349"/>
      <c r="E3" s="2349"/>
      <c r="F3" s="2349"/>
      <c r="G3" s="2349"/>
      <c r="H3" s="2349"/>
      <c r="I3" s="2349"/>
      <c r="J3" s="2349"/>
      <c r="K3" s="2350"/>
    </row>
    <row r="4" spans="1:11" ht="18.75" x14ac:dyDescent="0.3">
      <c r="A4" s="2144" t="s">
        <v>36</v>
      </c>
      <c r="B4" s="2145"/>
      <c r="C4" s="2145"/>
      <c r="D4" s="2145"/>
      <c r="E4" s="2145"/>
      <c r="F4" s="2145"/>
      <c r="G4" s="2145"/>
      <c r="H4" s="2145"/>
      <c r="I4" s="2145"/>
      <c r="J4" s="2145"/>
      <c r="K4" s="2146"/>
    </row>
    <row r="5" spans="1:11" ht="15.75" x14ac:dyDescent="0.25">
      <c r="A5" s="2351" t="s">
        <v>268</v>
      </c>
      <c r="B5" s="2352"/>
      <c r="C5" s="2352"/>
      <c r="D5" s="2352"/>
      <c r="E5" s="2352"/>
      <c r="F5" s="2352"/>
      <c r="G5" s="2352"/>
      <c r="H5" s="2352"/>
      <c r="I5" s="2352"/>
      <c r="J5" s="2352"/>
      <c r="K5" s="2353"/>
    </row>
    <row r="6" spans="1:11" ht="15.75" x14ac:dyDescent="0.25">
      <c r="A6" s="2354" t="s">
        <v>207</v>
      </c>
      <c r="B6" s="2355"/>
      <c r="C6" s="2355"/>
      <c r="D6" s="2355"/>
      <c r="E6" s="2355"/>
      <c r="F6" s="2355"/>
      <c r="G6" s="2355"/>
      <c r="H6" s="2355"/>
      <c r="I6" s="2355"/>
      <c r="J6" s="2355"/>
      <c r="K6" s="2356"/>
    </row>
    <row r="7" spans="1:11" ht="6" customHeight="1" x14ac:dyDescent="0.25">
      <c r="A7" s="2357"/>
      <c r="B7" s="2358"/>
      <c r="C7" s="2358"/>
      <c r="D7" s="2358"/>
      <c r="E7" s="2358"/>
      <c r="F7" s="2358"/>
      <c r="G7" s="2358"/>
      <c r="H7" s="2358"/>
      <c r="I7" s="2358"/>
      <c r="J7" s="2358"/>
      <c r="K7" s="2359"/>
    </row>
    <row r="8" spans="1:11" ht="18.75" x14ac:dyDescent="0.3">
      <c r="A8" s="345"/>
      <c r="B8" s="312"/>
      <c r="C8" s="89"/>
      <c r="D8" s="639" t="s">
        <v>53</v>
      </c>
      <c r="E8" s="595" t="s">
        <v>457</v>
      </c>
      <c r="F8" s="649"/>
      <c r="G8" s="639" t="s">
        <v>26</v>
      </c>
      <c r="H8" s="1292">
        <v>1</v>
      </c>
      <c r="I8" s="442"/>
      <c r="J8" s="641"/>
      <c r="K8" s="555"/>
    </row>
    <row r="9" spans="1:11" ht="18.75" x14ac:dyDescent="0.3">
      <c r="A9" s="345"/>
      <c r="B9" s="312"/>
      <c r="C9" s="89"/>
      <c r="D9" s="639" t="s">
        <v>322</v>
      </c>
      <c r="E9" s="1281">
        <v>44742</v>
      </c>
      <c r="F9" s="1279"/>
      <c r="G9" s="639" t="s">
        <v>29</v>
      </c>
      <c r="H9" s="1292">
        <v>5</v>
      </c>
      <c r="I9" s="442"/>
      <c r="J9" s="322"/>
      <c r="K9" s="555"/>
    </row>
    <row r="10" spans="1:11" ht="18.75" x14ac:dyDescent="0.3">
      <c r="A10" s="345"/>
      <c r="B10" s="312"/>
      <c r="C10" s="89"/>
      <c r="D10" s="639" t="s">
        <v>20</v>
      </c>
      <c r="E10" s="1292">
        <v>202</v>
      </c>
      <c r="F10" s="321"/>
      <c r="G10" s="640" t="s">
        <v>344</v>
      </c>
      <c r="H10" s="1808">
        <v>10003002003</v>
      </c>
      <c r="I10" s="16"/>
      <c r="J10" s="322"/>
      <c r="K10" s="555"/>
    </row>
    <row r="11" spans="1:11" ht="18.75" x14ac:dyDescent="0.3">
      <c r="A11" s="345"/>
      <c r="B11" s="312"/>
      <c r="C11" s="89"/>
      <c r="D11" s="639" t="s">
        <v>40</v>
      </c>
      <c r="E11" s="1292">
        <v>2</v>
      </c>
      <c r="F11" s="321"/>
      <c r="G11" s="640"/>
      <c r="H11" s="16"/>
      <c r="I11" s="16"/>
      <c r="J11" s="322"/>
      <c r="K11" s="555"/>
    </row>
    <row r="12" spans="1:11" ht="10.5" customHeight="1" x14ac:dyDescent="0.3">
      <c r="A12" s="345"/>
      <c r="B12" s="312"/>
      <c r="C12" s="89"/>
      <c r="D12" s="89"/>
      <c r="E12" s="16"/>
      <c r="F12" s="649"/>
      <c r="G12" s="672"/>
      <c r="H12" s="311"/>
      <c r="I12" s="311"/>
      <c r="J12" s="192"/>
      <c r="K12" s="555"/>
    </row>
    <row r="13" spans="1:11" ht="27.75" customHeight="1" x14ac:dyDescent="0.25">
      <c r="A13" s="650"/>
      <c r="B13" s="674" t="s">
        <v>136</v>
      </c>
      <c r="C13" s="675" t="s">
        <v>420</v>
      </c>
      <c r="D13" s="676" t="s">
        <v>345</v>
      </c>
      <c r="E13" s="675" t="s">
        <v>192</v>
      </c>
      <c r="F13" s="677" t="s">
        <v>269</v>
      </c>
      <c r="G13" s="678" t="s">
        <v>200</v>
      </c>
      <c r="H13" s="678" t="s">
        <v>201</v>
      </c>
      <c r="I13" s="1211" t="s">
        <v>421</v>
      </c>
      <c r="J13" s="679" t="s">
        <v>176</v>
      </c>
      <c r="K13" s="651"/>
    </row>
    <row r="14" spans="1:11" ht="26.25" customHeight="1" x14ac:dyDescent="0.25">
      <c r="A14" s="345"/>
      <c r="B14" s="652">
        <v>1</v>
      </c>
      <c r="C14" s="653" t="s">
        <v>527</v>
      </c>
      <c r="D14" s="654"/>
      <c r="E14" s="655" t="s">
        <v>822</v>
      </c>
      <c r="F14" s="656" t="s">
        <v>823</v>
      </c>
      <c r="G14" s="657">
        <v>3416234.09</v>
      </c>
      <c r="H14" s="657"/>
      <c r="I14" s="657"/>
      <c r="J14" s="658"/>
      <c r="K14" s="555"/>
    </row>
    <row r="15" spans="1:11" x14ac:dyDescent="0.25">
      <c r="A15" s="345"/>
      <c r="B15" s="652">
        <v>2</v>
      </c>
      <c r="C15" s="653"/>
      <c r="D15" s="654"/>
      <c r="E15" s="655" t="s">
        <v>825</v>
      </c>
      <c r="F15" s="656" t="s">
        <v>824</v>
      </c>
      <c r="G15" s="657"/>
      <c r="H15" s="657">
        <v>3416234.09</v>
      </c>
      <c r="I15" s="657"/>
      <c r="J15" s="658"/>
      <c r="K15" s="555"/>
    </row>
    <row r="16" spans="1:11" ht="9" customHeight="1" x14ac:dyDescent="0.25">
      <c r="A16" s="345"/>
      <c r="B16" s="652">
        <v>3</v>
      </c>
      <c r="C16" s="653"/>
      <c r="D16" s="654"/>
      <c r="E16" s="655"/>
      <c r="F16" s="656"/>
      <c r="G16" s="657"/>
      <c r="H16" s="657"/>
      <c r="I16" s="657"/>
      <c r="J16" s="658"/>
      <c r="K16" s="555"/>
    </row>
    <row r="17" spans="1:11" ht="64.5" x14ac:dyDescent="0.25">
      <c r="A17" s="345"/>
      <c r="B17" s="1795">
        <v>4</v>
      </c>
      <c r="C17" s="1796"/>
      <c r="D17" s="1797"/>
      <c r="E17" s="1798"/>
      <c r="F17" s="1799" t="s">
        <v>845</v>
      </c>
      <c r="G17" s="1821">
        <f>SUM(G14:G16)</f>
        <v>3416234.09</v>
      </c>
      <c r="H17" s="1821">
        <f>SUM(H14:H16)</f>
        <v>3416234.09</v>
      </c>
      <c r="I17" s="1800"/>
      <c r="J17" s="1801"/>
      <c r="K17" s="555"/>
    </row>
    <row r="18" spans="1:11" ht="9" customHeight="1" x14ac:dyDescent="0.25">
      <c r="A18" s="345"/>
      <c r="B18" s="652">
        <v>5</v>
      </c>
      <c r="C18" s="653"/>
      <c r="D18" s="654"/>
      <c r="E18" s="655"/>
      <c r="F18" s="656"/>
      <c r="G18" s="657"/>
      <c r="H18" s="657"/>
      <c r="I18" s="657"/>
      <c r="J18" s="658"/>
      <c r="K18" s="555"/>
    </row>
    <row r="19" spans="1:11" ht="24" customHeight="1" x14ac:dyDescent="0.25">
      <c r="A19" s="345"/>
      <c r="B19" s="652">
        <v>6</v>
      </c>
      <c r="C19" s="653" t="s">
        <v>527</v>
      </c>
      <c r="D19" s="654"/>
      <c r="E19" s="655" t="s">
        <v>822</v>
      </c>
      <c r="F19" s="656" t="s">
        <v>823</v>
      </c>
      <c r="G19" s="657">
        <v>575267.46</v>
      </c>
      <c r="H19" s="657"/>
      <c r="I19" s="657"/>
      <c r="J19" s="658"/>
      <c r="K19" s="555"/>
    </row>
    <row r="20" spans="1:11" x14ac:dyDescent="0.25">
      <c r="A20" s="345"/>
      <c r="B20" s="652">
        <v>7</v>
      </c>
      <c r="C20" s="653"/>
      <c r="D20" s="654"/>
      <c r="E20" s="655" t="s">
        <v>825</v>
      </c>
      <c r="F20" s="656" t="s">
        <v>824</v>
      </c>
      <c r="G20" s="657"/>
      <c r="H20" s="657">
        <v>575267.46</v>
      </c>
      <c r="I20" s="657"/>
      <c r="J20" s="658"/>
      <c r="K20" s="555"/>
    </row>
    <row r="21" spans="1:11" ht="9.75" customHeight="1" x14ac:dyDescent="0.25">
      <c r="A21" s="345"/>
      <c r="B21" s="652">
        <v>8</v>
      </c>
      <c r="C21" s="653"/>
      <c r="D21" s="654"/>
      <c r="E21" s="655"/>
      <c r="F21" s="656"/>
      <c r="G21" s="657"/>
      <c r="H21" s="657"/>
      <c r="I21" s="657"/>
      <c r="J21" s="658"/>
      <c r="K21" s="555"/>
    </row>
    <row r="22" spans="1:11" ht="63.75" customHeight="1" x14ac:dyDescent="0.25">
      <c r="A22" s="345"/>
      <c r="B22" s="652">
        <v>9</v>
      </c>
      <c r="C22" s="653"/>
      <c r="D22" s="654"/>
      <c r="E22" s="655"/>
      <c r="F22" s="1799" t="s">
        <v>846</v>
      </c>
      <c r="G22" s="664">
        <f>SUM(G19:G21)</f>
        <v>575267.46</v>
      </c>
      <c r="H22" s="664">
        <f>SUM(H19:H21)</f>
        <v>575267.46</v>
      </c>
      <c r="I22" s="657"/>
      <c r="J22" s="658"/>
      <c r="K22" s="555"/>
    </row>
    <row r="23" spans="1:11" ht="6" customHeight="1" x14ac:dyDescent="0.25">
      <c r="A23" s="345"/>
      <c r="B23" s="652">
        <v>10</v>
      </c>
      <c r="C23" s="653"/>
      <c r="D23" s="654"/>
      <c r="E23" s="655"/>
      <c r="F23" s="656"/>
      <c r="G23" s="657"/>
      <c r="H23" s="657"/>
      <c r="I23" s="657"/>
      <c r="J23" s="658"/>
      <c r="K23" s="555"/>
    </row>
    <row r="24" spans="1:11" ht="24" customHeight="1" x14ac:dyDescent="0.25">
      <c r="A24" s="345"/>
      <c r="B24" s="652">
        <v>11</v>
      </c>
      <c r="C24" s="653" t="s">
        <v>527</v>
      </c>
      <c r="D24" s="654"/>
      <c r="E24" s="655" t="s">
        <v>822</v>
      </c>
      <c r="F24" s="656" t="s">
        <v>823</v>
      </c>
      <c r="G24" s="657">
        <v>4428249.8099999996</v>
      </c>
      <c r="H24" s="657"/>
      <c r="I24" s="657"/>
      <c r="J24" s="658"/>
      <c r="K24" s="555"/>
    </row>
    <row r="25" spans="1:11" x14ac:dyDescent="0.25">
      <c r="A25" s="345"/>
      <c r="B25" s="652">
        <v>12</v>
      </c>
      <c r="C25" s="653"/>
      <c r="D25" s="654"/>
      <c r="E25" s="655" t="s">
        <v>825</v>
      </c>
      <c r="F25" s="656" t="s">
        <v>824</v>
      </c>
      <c r="G25" s="657"/>
      <c r="H25" s="657">
        <v>4428249.8099999996</v>
      </c>
      <c r="I25" s="657"/>
      <c r="J25" s="658"/>
      <c r="K25" s="555"/>
    </row>
    <row r="26" spans="1:11" ht="8.25" customHeight="1" x14ac:dyDescent="0.25">
      <c r="A26" s="345"/>
      <c r="B26" s="652">
        <v>13</v>
      </c>
      <c r="C26" s="653"/>
      <c r="D26" s="654"/>
      <c r="E26" s="655"/>
      <c r="F26" s="656"/>
      <c r="G26" s="657"/>
      <c r="H26" s="657"/>
      <c r="I26" s="657"/>
      <c r="J26" s="658"/>
      <c r="K26" s="555"/>
    </row>
    <row r="27" spans="1:11" ht="70.5" customHeight="1" x14ac:dyDescent="0.25">
      <c r="A27" s="345"/>
      <c r="B27" s="652">
        <v>14</v>
      </c>
      <c r="C27" s="653"/>
      <c r="D27" s="654"/>
      <c r="E27" s="655"/>
      <c r="F27" s="1799" t="s">
        <v>847</v>
      </c>
      <c r="G27" s="664">
        <f>SUM(G24:G26)</f>
        <v>4428249.8099999996</v>
      </c>
      <c r="H27" s="664">
        <f>SUM(H24:H26)</f>
        <v>4428249.8099999996</v>
      </c>
      <c r="I27" s="657"/>
      <c r="J27" s="658"/>
      <c r="K27" s="555"/>
    </row>
    <row r="28" spans="1:11" ht="1.5" customHeight="1" x14ac:dyDescent="0.25">
      <c r="A28" s="345"/>
      <c r="B28" s="652"/>
      <c r="C28" s="653"/>
      <c r="D28" s="654"/>
      <c r="E28" s="655"/>
      <c r="F28" s="1799"/>
      <c r="G28" s="664"/>
      <c r="H28" s="664"/>
      <c r="I28" s="657"/>
      <c r="J28" s="658"/>
      <c r="K28" s="555"/>
    </row>
    <row r="29" spans="1:11" ht="1.5" customHeight="1" x14ac:dyDescent="0.25">
      <c r="A29" s="345"/>
      <c r="B29" s="652"/>
      <c r="C29" s="653"/>
      <c r="D29" s="654"/>
      <c r="E29" s="655"/>
      <c r="F29" s="1799"/>
      <c r="G29" s="664"/>
      <c r="H29" s="664"/>
      <c r="I29" s="657"/>
      <c r="J29" s="658"/>
      <c r="K29" s="555"/>
    </row>
    <row r="30" spans="1:11" ht="25.5" customHeight="1" x14ac:dyDescent="0.25">
      <c r="A30" s="345"/>
      <c r="B30" s="652"/>
      <c r="C30" s="653" t="s">
        <v>527</v>
      </c>
      <c r="D30" s="654"/>
      <c r="E30" s="655" t="s">
        <v>822</v>
      </c>
      <c r="F30" s="656" t="s">
        <v>823</v>
      </c>
      <c r="G30" s="657">
        <v>1056440.46</v>
      </c>
      <c r="H30" s="657"/>
      <c r="I30" s="657"/>
      <c r="J30" s="658"/>
      <c r="K30" s="555"/>
    </row>
    <row r="31" spans="1:11" x14ac:dyDescent="0.25">
      <c r="A31" s="345"/>
      <c r="B31" s="652"/>
      <c r="C31" s="653"/>
      <c r="D31" s="654"/>
      <c r="E31" s="655" t="s">
        <v>825</v>
      </c>
      <c r="F31" s="656" t="s">
        <v>824</v>
      </c>
      <c r="G31" s="657"/>
      <c r="H31" s="657">
        <v>1056440.46</v>
      </c>
      <c r="I31" s="657"/>
      <c r="J31" s="658"/>
      <c r="K31" s="555"/>
    </row>
    <row r="32" spans="1:11" ht="8.25" customHeight="1" x14ac:dyDescent="0.25">
      <c r="A32" s="345"/>
      <c r="B32" s="652"/>
      <c r="C32" s="653"/>
      <c r="D32" s="654"/>
      <c r="E32" s="655"/>
      <c r="F32" s="656"/>
      <c r="G32" s="657"/>
      <c r="H32" s="657"/>
      <c r="I32" s="657"/>
      <c r="J32" s="658"/>
      <c r="K32" s="555"/>
    </row>
    <row r="33" spans="1:11" ht="63" customHeight="1" x14ac:dyDescent="0.25">
      <c r="A33" s="345"/>
      <c r="B33" s="652">
        <v>15</v>
      </c>
      <c r="C33" s="653"/>
      <c r="D33" s="654"/>
      <c r="E33" s="655"/>
      <c r="F33" s="1799" t="s">
        <v>847</v>
      </c>
      <c r="G33" s="664">
        <f>+G30</f>
        <v>1056440.46</v>
      </c>
      <c r="H33" s="664">
        <f>SUM(H30:H32)</f>
        <v>1056440.46</v>
      </c>
      <c r="I33" s="659"/>
      <c r="J33" s="660"/>
      <c r="K33" s="555"/>
    </row>
    <row r="34" spans="1:11" ht="9.75" customHeight="1" x14ac:dyDescent="0.25">
      <c r="A34" s="345"/>
      <c r="B34" s="652"/>
      <c r="C34" s="653"/>
      <c r="D34" s="661"/>
      <c r="E34" s="662"/>
      <c r="F34" s="663"/>
      <c r="G34" s="664"/>
      <c r="H34" s="664"/>
      <c r="I34" s="664"/>
      <c r="J34" s="660"/>
      <c r="K34" s="555"/>
    </row>
    <row r="35" spans="1:11" x14ac:dyDescent="0.25">
      <c r="A35" s="345"/>
      <c r="B35" s="665"/>
      <c r="C35" s="666"/>
      <c r="D35" s="666"/>
      <c r="E35" s="666"/>
      <c r="F35" s="673" t="s">
        <v>81</v>
      </c>
      <c r="G35" s="667">
        <f>+G33+G27+G22+G17</f>
        <v>9476191.8200000003</v>
      </c>
      <c r="H35" s="667">
        <f>+H33+H27+H22+H17</f>
        <v>9476191.8200000003</v>
      </c>
      <c r="I35" s="667"/>
      <c r="J35" s="668"/>
      <c r="K35" s="555"/>
    </row>
    <row r="36" spans="1:11" x14ac:dyDescent="0.25">
      <c r="A36" s="345"/>
      <c r="B36" s="323"/>
      <c r="C36" s="91"/>
      <c r="D36" s="91"/>
      <c r="E36" s="91"/>
      <c r="F36" s="321"/>
      <c r="G36" s="282"/>
      <c r="H36" s="282"/>
      <c r="I36" s="282"/>
      <c r="J36" s="669" t="s">
        <v>241</v>
      </c>
      <c r="K36" s="555"/>
    </row>
    <row r="37" spans="1:11" x14ac:dyDescent="0.25">
      <c r="A37" s="345"/>
      <c r="B37" s="86"/>
      <c r="C37" s="86"/>
      <c r="D37" s="86"/>
      <c r="E37" s="86"/>
      <c r="F37" s="187"/>
      <c r="G37" s="86"/>
      <c r="H37" s="86"/>
      <c r="I37" s="86"/>
      <c r="J37" s="187"/>
      <c r="K37" s="555"/>
    </row>
    <row r="38" spans="1:11" x14ac:dyDescent="0.25">
      <c r="A38" s="345"/>
      <c r="B38" s="86"/>
      <c r="C38" s="2672" t="s">
        <v>848</v>
      </c>
      <c r="D38" s="2672"/>
      <c r="E38" s="96"/>
      <c r="F38" s="2346" t="s">
        <v>849</v>
      </c>
      <c r="G38" s="2346"/>
      <c r="H38" s="2673" t="s">
        <v>850</v>
      </c>
      <c r="I38" s="2673"/>
      <c r="J38" s="2673"/>
      <c r="K38" s="2674"/>
    </row>
    <row r="39" spans="1:11" x14ac:dyDescent="0.25">
      <c r="A39" s="345"/>
      <c r="B39" s="86"/>
      <c r="C39" s="2219" t="s">
        <v>7</v>
      </c>
      <c r="D39" s="2219"/>
      <c r="E39" s="96"/>
      <c r="F39" s="2219" t="s">
        <v>7</v>
      </c>
      <c r="G39" s="2219"/>
      <c r="H39" s="556"/>
      <c r="I39" s="2219"/>
      <c r="J39" s="2219"/>
      <c r="K39" s="555"/>
    </row>
    <row r="40" spans="1:11" x14ac:dyDescent="0.25">
      <c r="A40" s="345"/>
      <c r="B40" s="86"/>
      <c r="C40" s="2345" t="s">
        <v>464</v>
      </c>
      <c r="D40" s="2345"/>
      <c r="E40" s="96"/>
      <c r="F40" s="2346" t="s">
        <v>467</v>
      </c>
      <c r="G40" s="2346"/>
      <c r="H40" s="750"/>
      <c r="I40" s="1811" t="s">
        <v>851</v>
      </c>
      <c r="J40" s="1080"/>
      <c r="K40" s="555"/>
    </row>
    <row r="41" spans="1:11" x14ac:dyDescent="0.25">
      <c r="A41" s="345"/>
      <c r="B41" s="86"/>
      <c r="C41" s="2675" t="s">
        <v>371</v>
      </c>
      <c r="D41" s="2675"/>
      <c r="E41" s="96"/>
      <c r="F41" s="2343" t="s">
        <v>8</v>
      </c>
      <c r="G41" s="2343"/>
      <c r="H41" s="89"/>
      <c r="I41" s="2219" t="s">
        <v>372</v>
      </c>
      <c r="J41" s="2219"/>
      <c r="K41" s="555"/>
    </row>
    <row r="42" spans="1:11" x14ac:dyDescent="0.25">
      <c r="A42" s="345"/>
      <c r="B42" s="86"/>
      <c r="C42" s="2342">
        <v>44753</v>
      </c>
      <c r="D42" s="2342"/>
      <c r="E42" s="96"/>
      <c r="F42" s="2342">
        <v>44753</v>
      </c>
      <c r="G42" s="2342"/>
      <c r="H42" s="750"/>
      <c r="I42" s="2342">
        <v>44753</v>
      </c>
      <c r="J42" s="2342"/>
      <c r="K42" s="555"/>
    </row>
    <row r="43" spans="1:11" x14ac:dyDescent="0.25">
      <c r="A43" s="345"/>
      <c r="B43" s="86"/>
      <c r="C43" s="2213" t="s">
        <v>373</v>
      </c>
      <c r="D43" s="2213"/>
      <c r="E43" s="96"/>
      <c r="F43" s="2343" t="s">
        <v>374</v>
      </c>
      <c r="G43" s="2343"/>
      <c r="H43" s="89"/>
      <c r="I43" s="2219" t="s">
        <v>388</v>
      </c>
      <c r="J43" s="2219"/>
      <c r="K43" s="555"/>
    </row>
    <row r="44" spans="1:11" x14ac:dyDescent="0.25">
      <c r="A44" s="377"/>
      <c r="B44" s="670"/>
      <c r="C44" s="670"/>
      <c r="D44" s="83"/>
      <c r="E44" s="670"/>
      <c r="F44" s="671"/>
      <c r="G44" s="670"/>
      <c r="H44" s="670"/>
      <c r="I44" s="670"/>
      <c r="J44" s="671"/>
      <c r="K44" s="379"/>
    </row>
  </sheetData>
  <mergeCells count="22">
    <mergeCell ref="C42:D42"/>
    <mergeCell ref="F42:G42"/>
    <mergeCell ref="I42:J42"/>
    <mergeCell ref="C43:D43"/>
    <mergeCell ref="F43:G43"/>
    <mergeCell ref="I43:J43"/>
    <mergeCell ref="F39:G39"/>
    <mergeCell ref="I39:J39"/>
    <mergeCell ref="C40:D40"/>
    <mergeCell ref="C39:D39"/>
    <mergeCell ref="F41:G41"/>
    <mergeCell ref="I41:J41"/>
    <mergeCell ref="F40:G40"/>
    <mergeCell ref="C41:D41"/>
    <mergeCell ref="C38:D38"/>
    <mergeCell ref="A3:K3"/>
    <mergeCell ref="A4:K4"/>
    <mergeCell ref="A5:K5"/>
    <mergeCell ref="A6:K6"/>
    <mergeCell ref="A7:K7"/>
    <mergeCell ref="F38:G38"/>
    <mergeCell ref="H38:K38"/>
  </mergeCells>
  <pageMargins left="0.24" right="0.24" top="0.34" bottom="0.27" header="0.3" footer="0.3"/>
  <pageSetup paperSize="5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2"/>
  <sheetViews>
    <sheetView workbookViewId="0">
      <selection activeCell="F12" sqref="F12"/>
    </sheetView>
  </sheetViews>
  <sheetFormatPr baseColWidth="10" defaultRowHeight="15" x14ac:dyDescent="0.25"/>
  <sheetData>
    <row r="12" spans="6:6" x14ac:dyDescent="0.25">
      <c r="F12" t="s">
        <v>852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showGridLines="0" topLeftCell="A22" zoomScale="95" zoomScaleNormal="95" zoomScaleSheetLayoutView="75" workbookViewId="0">
      <selection activeCell="I41" sqref="I41"/>
    </sheetView>
  </sheetViews>
  <sheetFormatPr baseColWidth="10" defaultColWidth="9.140625" defaultRowHeight="12.75" x14ac:dyDescent="0.2"/>
  <cols>
    <col min="1" max="1" width="3.42578125" style="288" customWidth="1"/>
    <col min="2" max="2" width="1" style="288" customWidth="1"/>
    <col min="3" max="3" width="4.7109375" style="299" customWidth="1"/>
    <col min="4" max="4" width="20" style="299" customWidth="1"/>
    <col min="5" max="5" width="19.5703125" style="288" customWidth="1"/>
    <col min="6" max="6" width="12.85546875" style="288" customWidth="1"/>
    <col min="7" max="7" width="18.28515625" style="288" customWidth="1"/>
    <col min="8" max="8" width="12" style="288" customWidth="1"/>
    <col min="9" max="9" width="24.5703125" style="288" customWidth="1"/>
    <col min="10" max="10" width="17.28515625" style="288" customWidth="1"/>
    <col min="11" max="11" width="1.42578125" style="288" customWidth="1"/>
    <col min="12" max="16384" width="9.140625" style="288"/>
  </cols>
  <sheetData>
    <row r="2" spans="2:11" ht="6.75" customHeight="1" x14ac:dyDescent="0.2">
      <c r="B2" s="716"/>
      <c r="C2" s="734"/>
      <c r="D2" s="734"/>
      <c r="E2" s="806"/>
      <c r="F2" s="806"/>
      <c r="G2" s="806"/>
      <c r="H2" s="806"/>
      <c r="I2" s="806"/>
      <c r="J2" s="806"/>
      <c r="K2" s="692"/>
    </row>
    <row r="3" spans="2:11" ht="7.5" customHeight="1" x14ac:dyDescent="0.2">
      <c r="B3" s="717"/>
      <c r="C3" s="300"/>
      <c r="D3" s="300"/>
      <c r="E3" s="300"/>
      <c r="F3" s="300"/>
      <c r="G3" s="300"/>
      <c r="H3" s="300"/>
      <c r="I3" s="300"/>
      <c r="J3" s="300"/>
      <c r="K3" s="693"/>
    </row>
    <row r="4" spans="2:11" x14ac:dyDescent="0.2">
      <c r="B4" s="717"/>
      <c r="C4" s="300"/>
      <c r="D4" s="300"/>
      <c r="E4" s="300"/>
      <c r="F4" s="300"/>
      <c r="G4" s="300"/>
      <c r="H4" s="300"/>
      <c r="I4" s="300"/>
      <c r="J4" s="300"/>
      <c r="K4" s="693"/>
    </row>
    <row r="5" spans="2:11" x14ac:dyDescent="0.2">
      <c r="B5" s="717"/>
      <c r="C5" s="300"/>
      <c r="D5" s="300"/>
      <c r="E5" s="300"/>
      <c r="F5" s="300"/>
      <c r="G5" s="300"/>
      <c r="H5" s="300"/>
      <c r="I5" s="300"/>
      <c r="J5" s="300"/>
      <c r="K5" s="693"/>
    </row>
    <row r="6" spans="2:11" x14ac:dyDescent="0.2">
      <c r="B6" s="717"/>
      <c r="C6" s="300"/>
      <c r="D6" s="300"/>
      <c r="E6" s="300"/>
      <c r="F6" s="300"/>
      <c r="G6" s="300"/>
      <c r="H6" s="300"/>
      <c r="I6" s="300"/>
      <c r="J6" s="300"/>
      <c r="K6" s="693"/>
    </row>
    <row r="7" spans="2:11" s="299" customFormat="1" ht="18.75" x14ac:dyDescent="0.3">
      <c r="B7" s="2680" t="s">
        <v>36</v>
      </c>
      <c r="C7" s="2681"/>
      <c r="D7" s="2681"/>
      <c r="E7" s="2681"/>
      <c r="F7" s="2681"/>
      <c r="G7" s="2681"/>
      <c r="H7" s="2681"/>
      <c r="I7" s="2681"/>
      <c r="J7" s="2681"/>
      <c r="K7" s="2682"/>
    </row>
    <row r="8" spans="2:11" s="298" customFormat="1" ht="15.75" x14ac:dyDescent="0.25">
      <c r="B8" s="2683" t="s">
        <v>384</v>
      </c>
      <c r="C8" s="2684"/>
      <c r="D8" s="2684"/>
      <c r="E8" s="2684"/>
      <c r="F8" s="2684"/>
      <c r="G8" s="2684"/>
      <c r="H8" s="2684"/>
      <c r="I8" s="2684"/>
      <c r="J8" s="2684"/>
      <c r="K8" s="2685"/>
    </row>
    <row r="9" spans="2:11" s="298" customFormat="1" ht="15.75" x14ac:dyDescent="0.25">
      <c r="B9" s="2686" t="s">
        <v>207</v>
      </c>
      <c r="C9" s="2687"/>
      <c r="D9" s="2687"/>
      <c r="E9" s="2687"/>
      <c r="F9" s="2687"/>
      <c r="G9" s="2687"/>
      <c r="H9" s="2687"/>
      <c r="I9" s="2687"/>
      <c r="J9" s="2687"/>
      <c r="K9" s="2688"/>
    </row>
    <row r="10" spans="2:11" s="301" customFormat="1" ht="15.75" x14ac:dyDescent="0.25">
      <c r="B10" s="2686" t="s">
        <v>494</v>
      </c>
      <c r="C10" s="2687"/>
      <c r="D10" s="2687"/>
      <c r="E10" s="2687"/>
      <c r="F10" s="2687"/>
      <c r="G10" s="2687"/>
      <c r="H10" s="2687"/>
      <c r="I10" s="2687"/>
      <c r="J10" s="2687"/>
      <c r="K10" s="2688"/>
    </row>
    <row r="11" spans="2:11" s="301" customFormat="1" ht="9" customHeight="1" x14ac:dyDescent="0.3">
      <c r="B11" s="808"/>
      <c r="E11" s="290"/>
      <c r="G11" s="302"/>
      <c r="H11" s="302"/>
      <c r="I11" s="302"/>
      <c r="J11" s="302"/>
      <c r="K11" s="809"/>
    </row>
    <row r="12" spans="2:11" s="301" customFormat="1" ht="15.75" x14ac:dyDescent="0.25">
      <c r="B12" s="808"/>
      <c r="E12" s="1231" t="s">
        <v>428</v>
      </c>
      <c r="F12" s="291" t="s">
        <v>275</v>
      </c>
      <c r="G12" s="290" t="s">
        <v>276</v>
      </c>
      <c r="H12" s="291" t="s">
        <v>288</v>
      </c>
      <c r="J12" s="291"/>
      <c r="K12" s="809"/>
    </row>
    <row r="13" spans="2:11" ht="12" customHeight="1" x14ac:dyDescent="0.25">
      <c r="B13" s="717"/>
      <c r="C13" s="300"/>
      <c r="D13" s="300"/>
      <c r="E13" s="296"/>
      <c r="F13" s="296"/>
      <c r="I13" s="291"/>
      <c r="J13" s="296"/>
      <c r="K13" s="693"/>
    </row>
    <row r="14" spans="2:11" ht="18.75" customHeight="1" x14ac:dyDescent="0.2">
      <c r="B14" s="717"/>
      <c r="C14" s="2689" t="s">
        <v>136</v>
      </c>
      <c r="D14" s="2693" t="s">
        <v>281</v>
      </c>
      <c r="E14" s="2691" t="s">
        <v>427</v>
      </c>
      <c r="F14" s="2691"/>
      <c r="G14" s="2691"/>
      <c r="H14" s="2691"/>
      <c r="I14" s="2692" t="s">
        <v>302</v>
      </c>
      <c r="J14" s="2692" t="s">
        <v>289</v>
      </c>
      <c r="K14" s="693"/>
    </row>
    <row r="15" spans="2:11" ht="23.25" customHeight="1" x14ac:dyDescent="0.2">
      <c r="B15" s="717"/>
      <c r="C15" s="2690"/>
      <c r="D15" s="2694"/>
      <c r="E15" s="810" t="s">
        <v>277</v>
      </c>
      <c r="F15" s="810" t="s">
        <v>358</v>
      </c>
      <c r="G15" s="810" t="s">
        <v>290</v>
      </c>
      <c r="H15" s="810" t="s">
        <v>280</v>
      </c>
      <c r="I15" s="2692"/>
      <c r="J15" s="2692" t="s">
        <v>289</v>
      </c>
      <c r="K15" s="693"/>
    </row>
    <row r="16" spans="2:11" ht="18" customHeight="1" x14ac:dyDescent="0.2">
      <c r="B16" s="717"/>
      <c r="C16" s="811">
        <v>1</v>
      </c>
      <c r="D16" s="1194"/>
      <c r="E16" s="812"/>
      <c r="F16" s="812"/>
      <c r="G16" s="812"/>
      <c r="H16" s="812"/>
      <c r="I16" s="812"/>
      <c r="J16" s="812"/>
      <c r="K16" s="693"/>
    </row>
    <row r="17" spans="2:11" ht="18" customHeight="1" x14ac:dyDescent="0.2">
      <c r="B17" s="717"/>
      <c r="C17" s="811">
        <v>2</v>
      </c>
      <c r="D17" s="1194"/>
      <c r="E17" s="812"/>
      <c r="F17" s="812"/>
      <c r="G17" s="812"/>
      <c r="H17" s="812"/>
      <c r="I17" s="812"/>
      <c r="J17" s="812"/>
      <c r="K17" s="693"/>
    </row>
    <row r="18" spans="2:11" ht="18" customHeight="1" x14ac:dyDescent="0.2">
      <c r="B18" s="717"/>
      <c r="C18" s="811">
        <v>3</v>
      </c>
      <c r="D18" s="1194"/>
      <c r="E18" s="812"/>
      <c r="F18" s="812"/>
      <c r="G18" s="812"/>
      <c r="H18" s="812"/>
      <c r="I18" s="812"/>
      <c r="J18" s="812"/>
      <c r="K18" s="693"/>
    </row>
    <row r="19" spans="2:11" ht="18" customHeight="1" x14ac:dyDescent="0.2">
      <c r="B19" s="717"/>
      <c r="C19" s="811">
        <v>4</v>
      </c>
      <c r="D19" s="1194"/>
      <c r="E19" s="812"/>
      <c r="F19" s="812"/>
      <c r="G19" s="812"/>
      <c r="H19" s="812"/>
      <c r="I19" s="812"/>
      <c r="J19" s="812"/>
      <c r="K19" s="693"/>
    </row>
    <row r="20" spans="2:11" ht="18" customHeight="1" x14ac:dyDescent="0.2">
      <c r="B20" s="717"/>
      <c r="C20" s="811">
        <v>5</v>
      </c>
      <c r="D20" s="1194"/>
      <c r="E20" s="812" t="s">
        <v>483</v>
      </c>
      <c r="F20" s="812"/>
      <c r="G20" s="812" t="s">
        <v>455</v>
      </c>
      <c r="H20" s="812"/>
      <c r="I20" s="812"/>
      <c r="J20" s="812"/>
      <c r="K20" s="693"/>
    </row>
    <row r="21" spans="2:11" ht="18" customHeight="1" x14ac:dyDescent="0.2">
      <c r="B21" s="717"/>
      <c r="C21" s="811">
        <v>6</v>
      </c>
      <c r="D21" s="1194"/>
      <c r="E21" s="812"/>
      <c r="F21" s="812"/>
      <c r="G21" s="812"/>
      <c r="H21" s="812"/>
      <c r="I21" s="812"/>
      <c r="J21" s="812"/>
      <c r="K21" s="693"/>
    </row>
    <row r="22" spans="2:11" ht="18" customHeight="1" x14ac:dyDescent="0.2">
      <c r="B22" s="717"/>
      <c r="C22" s="811">
        <v>7</v>
      </c>
      <c r="D22" s="1194"/>
      <c r="E22" s="812"/>
      <c r="F22" s="812"/>
      <c r="G22" s="812"/>
      <c r="H22" s="812"/>
      <c r="I22" s="812"/>
      <c r="J22" s="812"/>
      <c r="K22" s="693"/>
    </row>
    <row r="23" spans="2:11" ht="18" customHeight="1" x14ac:dyDescent="0.2">
      <c r="B23" s="717"/>
      <c r="C23" s="811">
        <v>8</v>
      </c>
      <c r="D23" s="1194"/>
      <c r="E23" s="812"/>
      <c r="F23" s="812"/>
      <c r="G23" s="812"/>
      <c r="H23" s="812"/>
      <c r="I23" s="812"/>
      <c r="J23" s="812"/>
      <c r="K23" s="693"/>
    </row>
    <row r="24" spans="2:11" ht="18" customHeight="1" x14ac:dyDescent="0.2">
      <c r="B24" s="717"/>
      <c r="C24" s="811">
        <v>9</v>
      </c>
      <c r="D24" s="1194"/>
      <c r="E24" s="812"/>
      <c r="F24" s="812"/>
      <c r="G24" s="812"/>
      <c r="H24" s="812"/>
      <c r="I24" s="812"/>
      <c r="J24" s="812"/>
      <c r="K24" s="693"/>
    </row>
    <row r="25" spans="2:11" ht="18" customHeight="1" x14ac:dyDescent="0.2">
      <c r="B25" s="717"/>
      <c r="C25" s="811">
        <v>10</v>
      </c>
      <c r="D25" s="1194"/>
      <c r="E25" s="812"/>
      <c r="F25" s="812"/>
      <c r="G25" s="812"/>
      <c r="H25" s="812"/>
      <c r="I25" s="812" t="s">
        <v>17</v>
      </c>
      <c r="J25" s="812"/>
      <c r="K25" s="693"/>
    </row>
    <row r="26" spans="2:11" ht="18" customHeight="1" x14ac:dyDescent="0.2">
      <c r="B26" s="717"/>
      <c r="C26" s="811">
        <v>11</v>
      </c>
      <c r="D26" s="1194"/>
      <c r="E26" s="812"/>
      <c r="F26" s="812"/>
      <c r="G26" s="812"/>
      <c r="H26" s="812"/>
      <c r="I26" s="812"/>
      <c r="J26" s="812"/>
      <c r="K26" s="693"/>
    </row>
    <row r="27" spans="2:11" ht="18" customHeight="1" x14ac:dyDescent="0.2">
      <c r="B27" s="717"/>
      <c r="C27" s="811">
        <v>12</v>
      </c>
      <c r="D27" s="1194"/>
      <c r="E27" s="812"/>
      <c r="F27" s="812"/>
      <c r="G27" s="812"/>
      <c r="H27" s="812"/>
      <c r="I27" s="812"/>
      <c r="J27" s="812"/>
      <c r="K27" s="693"/>
    </row>
    <row r="28" spans="2:11" ht="18" customHeight="1" x14ac:dyDescent="0.2">
      <c r="B28" s="717"/>
      <c r="C28" s="811">
        <v>13</v>
      </c>
      <c r="D28" s="1194"/>
      <c r="E28" s="812"/>
      <c r="F28" s="812"/>
      <c r="G28" s="812"/>
      <c r="H28" s="812"/>
      <c r="I28" s="812"/>
      <c r="J28" s="812"/>
      <c r="K28" s="693"/>
    </row>
    <row r="29" spans="2:11" ht="18" customHeight="1" x14ac:dyDescent="0.2">
      <c r="B29" s="717"/>
      <c r="C29" s="811">
        <v>14</v>
      </c>
      <c r="D29" s="1194"/>
      <c r="E29" s="812"/>
      <c r="F29" s="812"/>
      <c r="G29" s="812"/>
      <c r="H29" s="812"/>
      <c r="I29" s="812"/>
      <c r="J29" s="812"/>
      <c r="K29" s="693"/>
    </row>
    <row r="30" spans="2:11" ht="18" customHeight="1" x14ac:dyDescent="0.2">
      <c r="B30" s="717"/>
      <c r="C30" s="811">
        <v>15</v>
      </c>
      <c r="D30" s="1194"/>
      <c r="E30" s="812"/>
      <c r="F30" s="812"/>
      <c r="G30" s="812"/>
      <c r="H30" s="812"/>
      <c r="I30" s="812"/>
      <c r="J30" s="812"/>
      <c r="K30" s="693"/>
    </row>
    <row r="31" spans="2:11" ht="15" customHeight="1" x14ac:dyDescent="0.2">
      <c r="B31" s="717"/>
      <c r="C31" s="2677" t="s">
        <v>839</v>
      </c>
      <c r="D31" s="2678"/>
      <c r="E31" s="2678"/>
      <c r="F31" s="2678"/>
      <c r="G31" s="2678"/>
      <c r="H31" s="2678"/>
      <c r="I31" s="2678"/>
      <c r="J31" s="2679"/>
      <c r="K31" s="693"/>
    </row>
    <row r="32" spans="2:11" s="305" customFormat="1" ht="32.25" customHeight="1" x14ac:dyDescent="0.2">
      <c r="B32" s="727"/>
      <c r="C32" s="307"/>
      <c r="D32" s="307"/>
      <c r="E32" s="1383" t="s">
        <v>461</v>
      </c>
      <c r="F32" s="1384"/>
      <c r="G32" s="1385" t="s">
        <v>466</v>
      </c>
      <c r="H32" s="1382"/>
      <c r="I32" s="2676" t="s">
        <v>539</v>
      </c>
      <c r="J32" s="2676"/>
      <c r="K32" s="706"/>
    </row>
    <row r="33" spans="2:11" s="305" customFormat="1" ht="15" x14ac:dyDescent="0.25">
      <c r="B33" s="727"/>
      <c r="C33" s="307"/>
      <c r="D33" s="307"/>
      <c r="E33" s="1089" t="str">
        <f>'Datos Generales'!B15</f>
        <v>Preparado por</v>
      </c>
      <c r="F33" s="1090"/>
      <c r="G33" s="1027" t="str">
        <f>'Datos Generales'!C15</f>
        <v>Revisado por</v>
      </c>
      <c r="H33" s="1028"/>
      <c r="I33" s="1029" t="str">
        <f>'Datos Generales'!D15</f>
        <v>Autorizado por</v>
      </c>
      <c r="J33" s="1087"/>
      <c r="K33" s="706"/>
    </row>
    <row r="34" spans="2:11" s="305" customFormat="1" ht="23.25" customHeight="1" x14ac:dyDescent="0.25">
      <c r="B34" s="727"/>
      <c r="C34" s="307"/>
      <c r="D34" s="307"/>
      <c r="E34" s="1334" t="s">
        <v>463</v>
      </c>
      <c r="F34" s="996"/>
      <c r="G34" s="1324" t="s">
        <v>467</v>
      </c>
      <c r="H34" s="1086"/>
      <c r="I34" s="1085" t="s">
        <v>462</v>
      </c>
      <c r="J34" s="1087"/>
      <c r="K34" s="706"/>
    </row>
    <row r="35" spans="2:11" s="305" customFormat="1" ht="14.25" customHeight="1" x14ac:dyDescent="0.25">
      <c r="B35" s="727"/>
      <c r="C35" s="307"/>
      <c r="D35" s="307"/>
      <c r="E35" s="1089" t="str">
        <f>'Datos Generales'!B16</f>
        <v>Puesto que ocupa</v>
      </c>
      <c r="F35" s="1090"/>
      <c r="G35" s="1027" t="str">
        <f>'Datos Generales'!C16</f>
        <v>Puesto que ocupa</v>
      </c>
      <c r="H35" s="1028"/>
      <c r="I35" s="1029" t="str">
        <f>'Datos Generales'!D16</f>
        <v>Puesto que ocupa</v>
      </c>
      <c r="J35" s="1087"/>
      <c r="K35" s="706"/>
    </row>
    <row r="36" spans="2:11" s="305" customFormat="1" ht="28.5" customHeight="1" x14ac:dyDescent="0.25">
      <c r="B36" s="727"/>
      <c r="C36" s="307"/>
      <c r="D36" s="307"/>
      <c r="E36" s="1372">
        <v>44743</v>
      </c>
      <c r="F36" s="1283"/>
      <c r="G36" s="1284">
        <v>44743</v>
      </c>
      <c r="H36" s="1086"/>
      <c r="I36" s="1284">
        <v>44743</v>
      </c>
      <c r="J36" s="314"/>
      <c r="K36" s="706"/>
    </row>
    <row r="37" spans="2:11" s="305" customFormat="1" ht="15" x14ac:dyDescent="0.25">
      <c r="B37" s="727"/>
      <c r="C37" s="307"/>
      <c r="D37" s="307"/>
      <c r="E37" s="1089" t="s">
        <v>373</v>
      </c>
      <c r="F37" s="1090"/>
      <c r="G37" s="1027" t="s">
        <v>374</v>
      </c>
      <c r="H37" s="1028"/>
      <c r="I37" s="1029" t="s">
        <v>388</v>
      </c>
      <c r="J37" s="314"/>
      <c r="K37" s="706"/>
    </row>
    <row r="38" spans="2:11" s="305" customFormat="1" ht="3.75" customHeight="1" x14ac:dyDescent="0.2">
      <c r="B38" s="813"/>
      <c r="C38" s="814"/>
      <c r="D38" s="814"/>
      <c r="E38" s="707"/>
      <c r="F38" s="707"/>
      <c r="G38" s="707"/>
      <c r="H38" s="707"/>
      <c r="I38" s="707"/>
      <c r="J38" s="707"/>
      <c r="K38" s="708"/>
    </row>
    <row r="39" spans="2:11" s="305" customFormat="1" x14ac:dyDescent="0.2">
      <c r="C39" s="315"/>
      <c r="D39" s="315"/>
    </row>
  </sheetData>
  <mergeCells count="11">
    <mergeCell ref="I32:J32"/>
    <mergeCell ref="C31:J31"/>
    <mergeCell ref="B7:K7"/>
    <mergeCell ref="B8:K8"/>
    <mergeCell ref="B9:K9"/>
    <mergeCell ref="C14:C15"/>
    <mergeCell ref="E14:H14"/>
    <mergeCell ref="I14:I15"/>
    <mergeCell ref="J14:J15"/>
    <mergeCell ref="B10:K10"/>
    <mergeCell ref="D14:D15"/>
  </mergeCells>
  <printOptions horizontalCentered="1"/>
  <pageMargins left="0" right="0" top="0.31496062992125984" bottom="0.31496062992125984" header="0.19685039370078741" footer="0"/>
  <pageSetup paperSize="5" scale="95" orientation="landscape" r:id="rId1"/>
  <headerFooter alignWithMargins="0">
    <oddFooter xml:space="preserve">&amp;R&amp;P/&amp;N  &amp;D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41"/>
  <sheetViews>
    <sheetView showGridLines="0" topLeftCell="A13" zoomScale="86" zoomScaleNormal="86" zoomScaleSheetLayoutView="75" workbookViewId="0">
      <selection activeCell="G9" sqref="G8:G9"/>
    </sheetView>
  </sheetViews>
  <sheetFormatPr baseColWidth="10" defaultRowHeight="15" x14ac:dyDescent="0.25"/>
  <cols>
    <col min="1" max="1" width="1.5703125" style="356" customWidth="1"/>
    <col min="2" max="2" width="2.42578125" style="356" customWidth="1"/>
    <col min="3" max="3" width="9.28515625" style="356" customWidth="1"/>
    <col min="4" max="4" width="5.140625" style="356" customWidth="1"/>
    <col min="5" max="5" width="7.42578125" style="356" customWidth="1"/>
    <col min="6" max="6" width="5.28515625" style="356" customWidth="1"/>
    <col min="7" max="7" width="19.7109375" style="356" customWidth="1"/>
    <col min="8" max="8" width="13.140625" style="356" customWidth="1"/>
    <col min="9" max="9" width="11.140625" style="356" customWidth="1"/>
    <col min="10" max="10" width="5.140625" style="356" customWidth="1"/>
    <col min="11" max="11" width="19.140625" style="356" customWidth="1"/>
    <col min="12" max="12" width="9.140625" style="356" customWidth="1"/>
    <col min="13" max="13" width="8.7109375" style="356" customWidth="1"/>
    <col min="14" max="14" width="7.42578125" style="356" customWidth="1"/>
    <col min="15" max="15" width="15.5703125" style="356" customWidth="1"/>
    <col min="16" max="16" width="13.5703125" style="356" customWidth="1"/>
    <col min="17" max="17" width="19.140625" style="356" customWidth="1"/>
    <col min="18" max="18" width="13" style="356" customWidth="1"/>
    <col min="19" max="19" width="18.85546875" style="356" customWidth="1"/>
    <col min="20" max="20" width="12" style="356" customWidth="1"/>
    <col min="21" max="21" width="11.42578125" style="356"/>
    <col min="22" max="23" width="4.7109375" style="356" bestFit="1" customWidth="1"/>
    <col min="24" max="24" width="5.28515625" style="356" bestFit="1" customWidth="1"/>
    <col min="25" max="25" width="6.42578125" style="356" bestFit="1" customWidth="1"/>
    <col min="26" max="26" width="5.85546875" style="356" bestFit="1" customWidth="1"/>
    <col min="27" max="249" width="11.42578125" style="356"/>
    <col min="250" max="250" width="6" style="356" customWidth="1"/>
    <col min="251" max="251" width="11.7109375" style="356" customWidth="1"/>
    <col min="252" max="252" width="3" style="356" customWidth="1"/>
    <col min="253" max="253" width="3.5703125" style="356" customWidth="1"/>
    <col min="254" max="255" width="3" style="356" customWidth="1"/>
    <col min="256" max="256" width="11.42578125" style="356"/>
    <col min="257" max="257" width="9" style="356" customWidth="1"/>
    <col min="258" max="258" width="8.42578125" style="356" customWidth="1"/>
    <col min="259" max="260" width="3.42578125" style="356" customWidth="1"/>
    <col min="261" max="261" width="10.5703125" style="356" customWidth="1"/>
    <col min="262" max="262" width="11.140625" style="356" customWidth="1"/>
    <col min="263" max="265" width="3.42578125" style="356" customWidth="1"/>
    <col min="266" max="266" width="13.85546875" style="356" customWidth="1"/>
    <col min="267" max="269" width="3.42578125" style="356" customWidth="1"/>
    <col min="270" max="270" width="3.5703125" style="356" customWidth="1"/>
    <col min="271" max="275" width="10.7109375" style="356" customWidth="1"/>
    <col min="276" max="276" width="12" style="356" customWidth="1"/>
    <col min="277" max="505" width="11.42578125" style="356"/>
    <col min="506" max="506" width="6" style="356" customWidth="1"/>
    <col min="507" max="507" width="11.7109375" style="356" customWidth="1"/>
    <col min="508" max="508" width="3" style="356" customWidth="1"/>
    <col min="509" max="509" width="3.5703125" style="356" customWidth="1"/>
    <col min="510" max="511" width="3" style="356" customWidth="1"/>
    <col min="512" max="512" width="11.42578125" style="356"/>
    <col min="513" max="513" width="9" style="356" customWidth="1"/>
    <col min="514" max="514" width="8.42578125" style="356" customWidth="1"/>
    <col min="515" max="516" width="3.42578125" style="356" customWidth="1"/>
    <col min="517" max="517" width="10.5703125" style="356" customWidth="1"/>
    <col min="518" max="518" width="11.140625" style="356" customWidth="1"/>
    <col min="519" max="521" width="3.42578125" style="356" customWidth="1"/>
    <col min="522" max="522" width="13.85546875" style="356" customWidth="1"/>
    <col min="523" max="525" width="3.42578125" style="356" customWidth="1"/>
    <col min="526" max="526" width="3.5703125" style="356" customWidth="1"/>
    <col min="527" max="531" width="10.7109375" style="356" customWidth="1"/>
    <col min="532" max="532" width="12" style="356" customWidth="1"/>
    <col min="533" max="761" width="11.42578125" style="356"/>
    <col min="762" max="762" width="6" style="356" customWidth="1"/>
    <col min="763" max="763" width="11.7109375" style="356" customWidth="1"/>
    <col min="764" max="764" width="3" style="356" customWidth="1"/>
    <col min="765" max="765" width="3.5703125" style="356" customWidth="1"/>
    <col min="766" max="767" width="3" style="356" customWidth="1"/>
    <col min="768" max="768" width="11.42578125" style="356"/>
    <col min="769" max="769" width="9" style="356" customWidth="1"/>
    <col min="770" max="770" width="8.42578125" style="356" customWidth="1"/>
    <col min="771" max="772" width="3.42578125" style="356" customWidth="1"/>
    <col min="773" max="773" width="10.5703125" style="356" customWidth="1"/>
    <col min="774" max="774" width="11.140625" style="356" customWidth="1"/>
    <col min="775" max="777" width="3.42578125" style="356" customWidth="1"/>
    <col min="778" max="778" width="13.85546875" style="356" customWidth="1"/>
    <col min="779" max="781" width="3.42578125" style="356" customWidth="1"/>
    <col min="782" max="782" width="3.5703125" style="356" customWidth="1"/>
    <col min="783" max="787" width="10.7109375" style="356" customWidth="1"/>
    <col min="788" max="788" width="12" style="356" customWidth="1"/>
    <col min="789" max="1017" width="11.42578125" style="356"/>
    <col min="1018" max="1018" width="6" style="356" customWidth="1"/>
    <col min="1019" max="1019" width="11.7109375" style="356" customWidth="1"/>
    <col min="1020" max="1020" width="3" style="356" customWidth="1"/>
    <col min="1021" max="1021" width="3.5703125" style="356" customWidth="1"/>
    <col min="1022" max="1023" width="3" style="356" customWidth="1"/>
    <col min="1024" max="1024" width="11.42578125" style="356"/>
    <col min="1025" max="1025" width="9" style="356" customWidth="1"/>
    <col min="1026" max="1026" width="8.42578125" style="356" customWidth="1"/>
    <col min="1027" max="1028" width="3.42578125" style="356" customWidth="1"/>
    <col min="1029" max="1029" width="10.5703125" style="356" customWidth="1"/>
    <col min="1030" max="1030" width="11.140625" style="356" customWidth="1"/>
    <col min="1031" max="1033" width="3.42578125" style="356" customWidth="1"/>
    <col min="1034" max="1034" width="13.85546875" style="356" customWidth="1"/>
    <col min="1035" max="1037" width="3.42578125" style="356" customWidth="1"/>
    <col min="1038" max="1038" width="3.5703125" style="356" customWidth="1"/>
    <col min="1039" max="1043" width="10.7109375" style="356" customWidth="1"/>
    <col min="1044" max="1044" width="12" style="356" customWidth="1"/>
    <col min="1045" max="1273" width="11.42578125" style="356"/>
    <col min="1274" max="1274" width="6" style="356" customWidth="1"/>
    <col min="1275" max="1275" width="11.7109375" style="356" customWidth="1"/>
    <col min="1276" max="1276" width="3" style="356" customWidth="1"/>
    <col min="1277" max="1277" width="3.5703125" style="356" customWidth="1"/>
    <col min="1278" max="1279" width="3" style="356" customWidth="1"/>
    <col min="1280" max="1280" width="11.42578125" style="356"/>
    <col min="1281" max="1281" width="9" style="356" customWidth="1"/>
    <col min="1282" max="1282" width="8.42578125" style="356" customWidth="1"/>
    <col min="1283" max="1284" width="3.42578125" style="356" customWidth="1"/>
    <col min="1285" max="1285" width="10.5703125" style="356" customWidth="1"/>
    <col min="1286" max="1286" width="11.140625" style="356" customWidth="1"/>
    <col min="1287" max="1289" width="3.42578125" style="356" customWidth="1"/>
    <col min="1290" max="1290" width="13.85546875" style="356" customWidth="1"/>
    <col min="1291" max="1293" width="3.42578125" style="356" customWidth="1"/>
    <col min="1294" max="1294" width="3.5703125" style="356" customWidth="1"/>
    <col min="1295" max="1299" width="10.7109375" style="356" customWidth="1"/>
    <col min="1300" max="1300" width="12" style="356" customWidth="1"/>
    <col min="1301" max="1529" width="11.42578125" style="356"/>
    <col min="1530" max="1530" width="6" style="356" customWidth="1"/>
    <col min="1531" max="1531" width="11.7109375" style="356" customWidth="1"/>
    <col min="1532" max="1532" width="3" style="356" customWidth="1"/>
    <col min="1533" max="1533" width="3.5703125" style="356" customWidth="1"/>
    <col min="1534" max="1535" width="3" style="356" customWidth="1"/>
    <col min="1536" max="1536" width="11.42578125" style="356"/>
    <col min="1537" max="1537" width="9" style="356" customWidth="1"/>
    <col min="1538" max="1538" width="8.42578125" style="356" customWidth="1"/>
    <col min="1539" max="1540" width="3.42578125" style="356" customWidth="1"/>
    <col min="1541" max="1541" width="10.5703125" style="356" customWidth="1"/>
    <col min="1542" max="1542" width="11.140625" style="356" customWidth="1"/>
    <col min="1543" max="1545" width="3.42578125" style="356" customWidth="1"/>
    <col min="1546" max="1546" width="13.85546875" style="356" customWidth="1"/>
    <col min="1547" max="1549" width="3.42578125" style="356" customWidth="1"/>
    <col min="1550" max="1550" width="3.5703125" style="356" customWidth="1"/>
    <col min="1551" max="1555" width="10.7109375" style="356" customWidth="1"/>
    <col min="1556" max="1556" width="12" style="356" customWidth="1"/>
    <col min="1557" max="1785" width="11.42578125" style="356"/>
    <col min="1786" max="1786" width="6" style="356" customWidth="1"/>
    <col min="1787" max="1787" width="11.7109375" style="356" customWidth="1"/>
    <col min="1788" max="1788" width="3" style="356" customWidth="1"/>
    <col min="1789" max="1789" width="3.5703125" style="356" customWidth="1"/>
    <col min="1790" max="1791" width="3" style="356" customWidth="1"/>
    <col min="1792" max="1792" width="11.42578125" style="356"/>
    <col min="1793" max="1793" width="9" style="356" customWidth="1"/>
    <col min="1794" max="1794" width="8.42578125" style="356" customWidth="1"/>
    <col min="1795" max="1796" width="3.42578125" style="356" customWidth="1"/>
    <col min="1797" max="1797" width="10.5703125" style="356" customWidth="1"/>
    <col min="1798" max="1798" width="11.140625" style="356" customWidth="1"/>
    <col min="1799" max="1801" width="3.42578125" style="356" customWidth="1"/>
    <col min="1802" max="1802" width="13.85546875" style="356" customWidth="1"/>
    <col min="1803" max="1805" width="3.42578125" style="356" customWidth="1"/>
    <col min="1806" max="1806" width="3.5703125" style="356" customWidth="1"/>
    <col min="1807" max="1811" width="10.7109375" style="356" customWidth="1"/>
    <col min="1812" max="1812" width="12" style="356" customWidth="1"/>
    <col min="1813" max="2041" width="11.42578125" style="356"/>
    <col min="2042" max="2042" width="6" style="356" customWidth="1"/>
    <col min="2043" max="2043" width="11.7109375" style="356" customWidth="1"/>
    <col min="2044" max="2044" width="3" style="356" customWidth="1"/>
    <col min="2045" max="2045" width="3.5703125" style="356" customWidth="1"/>
    <col min="2046" max="2047" width="3" style="356" customWidth="1"/>
    <col min="2048" max="2048" width="11.42578125" style="356"/>
    <col min="2049" max="2049" width="9" style="356" customWidth="1"/>
    <col min="2050" max="2050" width="8.42578125" style="356" customWidth="1"/>
    <col min="2051" max="2052" width="3.42578125" style="356" customWidth="1"/>
    <col min="2053" max="2053" width="10.5703125" style="356" customWidth="1"/>
    <col min="2054" max="2054" width="11.140625" style="356" customWidth="1"/>
    <col min="2055" max="2057" width="3.42578125" style="356" customWidth="1"/>
    <col min="2058" max="2058" width="13.85546875" style="356" customWidth="1"/>
    <col min="2059" max="2061" width="3.42578125" style="356" customWidth="1"/>
    <col min="2062" max="2062" width="3.5703125" style="356" customWidth="1"/>
    <col min="2063" max="2067" width="10.7109375" style="356" customWidth="1"/>
    <col min="2068" max="2068" width="12" style="356" customWidth="1"/>
    <col min="2069" max="2297" width="11.42578125" style="356"/>
    <col min="2298" max="2298" width="6" style="356" customWidth="1"/>
    <col min="2299" max="2299" width="11.7109375" style="356" customWidth="1"/>
    <col min="2300" max="2300" width="3" style="356" customWidth="1"/>
    <col min="2301" max="2301" width="3.5703125" style="356" customWidth="1"/>
    <col min="2302" max="2303" width="3" style="356" customWidth="1"/>
    <col min="2304" max="2304" width="11.42578125" style="356"/>
    <col min="2305" max="2305" width="9" style="356" customWidth="1"/>
    <col min="2306" max="2306" width="8.42578125" style="356" customWidth="1"/>
    <col min="2307" max="2308" width="3.42578125" style="356" customWidth="1"/>
    <col min="2309" max="2309" width="10.5703125" style="356" customWidth="1"/>
    <col min="2310" max="2310" width="11.140625" style="356" customWidth="1"/>
    <col min="2311" max="2313" width="3.42578125" style="356" customWidth="1"/>
    <col min="2314" max="2314" width="13.85546875" style="356" customWidth="1"/>
    <col min="2315" max="2317" width="3.42578125" style="356" customWidth="1"/>
    <col min="2318" max="2318" width="3.5703125" style="356" customWidth="1"/>
    <col min="2319" max="2323" width="10.7109375" style="356" customWidth="1"/>
    <col min="2324" max="2324" width="12" style="356" customWidth="1"/>
    <col min="2325" max="2553" width="11.42578125" style="356"/>
    <col min="2554" max="2554" width="6" style="356" customWidth="1"/>
    <col min="2555" max="2555" width="11.7109375" style="356" customWidth="1"/>
    <col min="2556" max="2556" width="3" style="356" customWidth="1"/>
    <col min="2557" max="2557" width="3.5703125" style="356" customWidth="1"/>
    <col min="2558" max="2559" width="3" style="356" customWidth="1"/>
    <col min="2560" max="2560" width="11.42578125" style="356"/>
    <col min="2561" max="2561" width="9" style="356" customWidth="1"/>
    <col min="2562" max="2562" width="8.42578125" style="356" customWidth="1"/>
    <col min="2563" max="2564" width="3.42578125" style="356" customWidth="1"/>
    <col min="2565" max="2565" width="10.5703125" style="356" customWidth="1"/>
    <col min="2566" max="2566" width="11.140625" style="356" customWidth="1"/>
    <col min="2567" max="2569" width="3.42578125" style="356" customWidth="1"/>
    <col min="2570" max="2570" width="13.85546875" style="356" customWidth="1"/>
    <col min="2571" max="2573" width="3.42578125" style="356" customWidth="1"/>
    <col min="2574" max="2574" width="3.5703125" style="356" customWidth="1"/>
    <col min="2575" max="2579" width="10.7109375" style="356" customWidth="1"/>
    <col min="2580" max="2580" width="12" style="356" customWidth="1"/>
    <col min="2581" max="2809" width="11.42578125" style="356"/>
    <col min="2810" max="2810" width="6" style="356" customWidth="1"/>
    <col min="2811" max="2811" width="11.7109375" style="356" customWidth="1"/>
    <col min="2812" max="2812" width="3" style="356" customWidth="1"/>
    <col min="2813" max="2813" width="3.5703125" style="356" customWidth="1"/>
    <col min="2814" max="2815" width="3" style="356" customWidth="1"/>
    <col min="2816" max="2816" width="11.42578125" style="356"/>
    <col min="2817" max="2817" width="9" style="356" customWidth="1"/>
    <col min="2818" max="2818" width="8.42578125" style="356" customWidth="1"/>
    <col min="2819" max="2820" width="3.42578125" style="356" customWidth="1"/>
    <col min="2821" max="2821" width="10.5703125" style="356" customWidth="1"/>
    <col min="2822" max="2822" width="11.140625" style="356" customWidth="1"/>
    <col min="2823" max="2825" width="3.42578125" style="356" customWidth="1"/>
    <col min="2826" max="2826" width="13.85546875" style="356" customWidth="1"/>
    <col min="2827" max="2829" width="3.42578125" style="356" customWidth="1"/>
    <col min="2830" max="2830" width="3.5703125" style="356" customWidth="1"/>
    <col min="2831" max="2835" width="10.7109375" style="356" customWidth="1"/>
    <col min="2836" max="2836" width="12" style="356" customWidth="1"/>
    <col min="2837" max="3065" width="11.42578125" style="356"/>
    <col min="3066" max="3066" width="6" style="356" customWidth="1"/>
    <col min="3067" max="3067" width="11.7109375" style="356" customWidth="1"/>
    <col min="3068" max="3068" width="3" style="356" customWidth="1"/>
    <col min="3069" max="3069" width="3.5703125" style="356" customWidth="1"/>
    <col min="3070" max="3071" width="3" style="356" customWidth="1"/>
    <col min="3072" max="3072" width="11.42578125" style="356"/>
    <col min="3073" max="3073" width="9" style="356" customWidth="1"/>
    <col min="3074" max="3074" width="8.42578125" style="356" customWidth="1"/>
    <col min="3075" max="3076" width="3.42578125" style="356" customWidth="1"/>
    <col min="3077" max="3077" width="10.5703125" style="356" customWidth="1"/>
    <col min="3078" max="3078" width="11.140625" style="356" customWidth="1"/>
    <col min="3079" max="3081" width="3.42578125" style="356" customWidth="1"/>
    <col min="3082" max="3082" width="13.85546875" style="356" customWidth="1"/>
    <col min="3083" max="3085" width="3.42578125" style="356" customWidth="1"/>
    <col min="3086" max="3086" width="3.5703125" style="356" customWidth="1"/>
    <col min="3087" max="3091" width="10.7109375" style="356" customWidth="1"/>
    <col min="3092" max="3092" width="12" style="356" customWidth="1"/>
    <col min="3093" max="3321" width="11.42578125" style="356"/>
    <col min="3322" max="3322" width="6" style="356" customWidth="1"/>
    <col min="3323" max="3323" width="11.7109375" style="356" customWidth="1"/>
    <col min="3324" max="3324" width="3" style="356" customWidth="1"/>
    <col min="3325" max="3325" width="3.5703125" style="356" customWidth="1"/>
    <col min="3326" max="3327" width="3" style="356" customWidth="1"/>
    <col min="3328" max="3328" width="11.42578125" style="356"/>
    <col min="3329" max="3329" width="9" style="356" customWidth="1"/>
    <col min="3330" max="3330" width="8.42578125" style="356" customWidth="1"/>
    <col min="3331" max="3332" width="3.42578125" style="356" customWidth="1"/>
    <col min="3333" max="3333" width="10.5703125" style="356" customWidth="1"/>
    <col min="3334" max="3334" width="11.140625" style="356" customWidth="1"/>
    <col min="3335" max="3337" width="3.42578125" style="356" customWidth="1"/>
    <col min="3338" max="3338" width="13.85546875" style="356" customWidth="1"/>
    <col min="3339" max="3341" width="3.42578125" style="356" customWidth="1"/>
    <col min="3342" max="3342" width="3.5703125" style="356" customWidth="1"/>
    <col min="3343" max="3347" width="10.7109375" style="356" customWidth="1"/>
    <col min="3348" max="3348" width="12" style="356" customWidth="1"/>
    <col min="3349" max="3577" width="11.42578125" style="356"/>
    <col min="3578" max="3578" width="6" style="356" customWidth="1"/>
    <col min="3579" max="3579" width="11.7109375" style="356" customWidth="1"/>
    <col min="3580" max="3580" width="3" style="356" customWidth="1"/>
    <col min="3581" max="3581" width="3.5703125" style="356" customWidth="1"/>
    <col min="3582" max="3583" width="3" style="356" customWidth="1"/>
    <col min="3584" max="3584" width="11.42578125" style="356"/>
    <col min="3585" max="3585" width="9" style="356" customWidth="1"/>
    <col min="3586" max="3586" width="8.42578125" style="356" customWidth="1"/>
    <col min="3587" max="3588" width="3.42578125" style="356" customWidth="1"/>
    <col min="3589" max="3589" width="10.5703125" style="356" customWidth="1"/>
    <col min="3590" max="3590" width="11.140625" style="356" customWidth="1"/>
    <col min="3591" max="3593" width="3.42578125" style="356" customWidth="1"/>
    <col min="3594" max="3594" width="13.85546875" style="356" customWidth="1"/>
    <col min="3595" max="3597" width="3.42578125" style="356" customWidth="1"/>
    <col min="3598" max="3598" width="3.5703125" style="356" customWidth="1"/>
    <col min="3599" max="3603" width="10.7109375" style="356" customWidth="1"/>
    <col min="3604" max="3604" width="12" style="356" customWidth="1"/>
    <col min="3605" max="3833" width="11.42578125" style="356"/>
    <col min="3834" max="3834" width="6" style="356" customWidth="1"/>
    <col min="3835" max="3835" width="11.7109375" style="356" customWidth="1"/>
    <col min="3836" max="3836" width="3" style="356" customWidth="1"/>
    <col min="3837" max="3837" width="3.5703125" style="356" customWidth="1"/>
    <col min="3838" max="3839" width="3" style="356" customWidth="1"/>
    <col min="3840" max="3840" width="11.42578125" style="356"/>
    <col min="3841" max="3841" width="9" style="356" customWidth="1"/>
    <col min="3842" max="3842" width="8.42578125" style="356" customWidth="1"/>
    <col min="3843" max="3844" width="3.42578125" style="356" customWidth="1"/>
    <col min="3845" max="3845" width="10.5703125" style="356" customWidth="1"/>
    <col min="3846" max="3846" width="11.140625" style="356" customWidth="1"/>
    <col min="3847" max="3849" width="3.42578125" style="356" customWidth="1"/>
    <col min="3850" max="3850" width="13.85546875" style="356" customWidth="1"/>
    <col min="3851" max="3853" width="3.42578125" style="356" customWidth="1"/>
    <col min="3854" max="3854" width="3.5703125" style="356" customWidth="1"/>
    <col min="3855" max="3859" width="10.7109375" style="356" customWidth="1"/>
    <col min="3860" max="3860" width="12" style="356" customWidth="1"/>
    <col min="3861" max="4089" width="11.42578125" style="356"/>
    <col min="4090" max="4090" width="6" style="356" customWidth="1"/>
    <col min="4091" max="4091" width="11.7109375" style="356" customWidth="1"/>
    <col min="4092" max="4092" width="3" style="356" customWidth="1"/>
    <col min="4093" max="4093" width="3.5703125" style="356" customWidth="1"/>
    <col min="4094" max="4095" width="3" style="356" customWidth="1"/>
    <col min="4096" max="4096" width="11.42578125" style="356"/>
    <col min="4097" max="4097" width="9" style="356" customWidth="1"/>
    <col min="4098" max="4098" width="8.42578125" style="356" customWidth="1"/>
    <col min="4099" max="4100" width="3.42578125" style="356" customWidth="1"/>
    <col min="4101" max="4101" width="10.5703125" style="356" customWidth="1"/>
    <col min="4102" max="4102" width="11.140625" style="356" customWidth="1"/>
    <col min="4103" max="4105" width="3.42578125" style="356" customWidth="1"/>
    <col min="4106" max="4106" width="13.85546875" style="356" customWidth="1"/>
    <col min="4107" max="4109" width="3.42578125" style="356" customWidth="1"/>
    <col min="4110" max="4110" width="3.5703125" style="356" customWidth="1"/>
    <col min="4111" max="4115" width="10.7109375" style="356" customWidth="1"/>
    <col min="4116" max="4116" width="12" style="356" customWidth="1"/>
    <col min="4117" max="4345" width="11.42578125" style="356"/>
    <col min="4346" max="4346" width="6" style="356" customWidth="1"/>
    <col min="4347" max="4347" width="11.7109375" style="356" customWidth="1"/>
    <col min="4348" max="4348" width="3" style="356" customWidth="1"/>
    <col min="4349" max="4349" width="3.5703125" style="356" customWidth="1"/>
    <col min="4350" max="4351" width="3" style="356" customWidth="1"/>
    <col min="4352" max="4352" width="11.42578125" style="356"/>
    <col min="4353" max="4353" width="9" style="356" customWidth="1"/>
    <col min="4354" max="4354" width="8.42578125" style="356" customWidth="1"/>
    <col min="4355" max="4356" width="3.42578125" style="356" customWidth="1"/>
    <col min="4357" max="4357" width="10.5703125" style="356" customWidth="1"/>
    <col min="4358" max="4358" width="11.140625" style="356" customWidth="1"/>
    <col min="4359" max="4361" width="3.42578125" style="356" customWidth="1"/>
    <col min="4362" max="4362" width="13.85546875" style="356" customWidth="1"/>
    <col min="4363" max="4365" width="3.42578125" style="356" customWidth="1"/>
    <col min="4366" max="4366" width="3.5703125" style="356" customWidth="1"/>
    <col min="4367" max="4371" width="10.7109375" style="356" customWidth="1"/>
    <col min="4372" max="4372" width="12" style="356" customWidth="1"/>
    <col min="4373" max="4601" width="11.42578125" style="356"/>
    <col min="4602" max="4602" width="6" style="356" customWidth="1"/>
    <col min="4603" max="4603" width="11.7109375" style="356" customWidth="1"/>
    <col min="4604" max="4604" width="3" style="356" customWidth="1"/>
    <col min="4605" max="4605" width="3.5703125" style="356" customWidth="1"/>
    <col min="4606" max="4607" width="3" style="356" customWidth="1"/>
    <col min="4608" max="4608" width="11.42578125" style="356"/>
    <col min="4609" max="4609" width="9" style="356" customWidth="1"/>
    <col min="4610" max="4610" width="8.42578125" style="356" customWidth="1"/>
    <col min="4611" max="4612" width="3.42578125" style="356" customWidth="1"/>
    <col min="4613" max="4613" width="10.5703125" style="356" customWidth="1"/>
    <col min="4614" max="4614" width="11.140625" style="356" customWidth="1"/>
    <col min="4615" max="4617" width="3.42578125" style="356" customWidth="1"/>
    <col min="4618" max="4618" width="13.85546875" style="356" customWidth="1"/>
    <col min="4619" max="4621" width="3.42578125" style="356" customWidth="1"/>
    <col min="4622" max="4622" width="3.5703125" style="356" customWidth="1"/>
    <col min="4623" max="4627" width="10.7109375" style="356" customWidth="1"/>
    <col min="4628" max="4628" width="12" style="356" customWidth="1"/>
    <col min="4629" max="4857" width="11.42578125" style="356"/>
    <col min="4858" max="4858" width="6" style="356" customWidth="1"/>
    <col min="4859" max="4859" width="11.7109375" style="356" customWidth="1"/>
    <col min="4860" max="4860" width="3" style="356" customWidth="1"/>
    <col min="4861" max="4861" width="3.5703125" style="356" customWidth="1"/>
    <col min="4862" max="4863" width="3" style="356" customWidth="1"/>
    <col min="4864" max="4864" width="11.42578125" style="356"/>
    <col min="4865" max="4865" width="9" style="356" customWidth="1"/>
    <col min="4866" max="4866" width="8.42578125" style="356" customWidth="1"/>
    <col min="4867" max="4868" width="3.42578125" style="356" customWidth="1"/>
    <col min="4869" max="4869" width="10.5703125" style="356" customWidth="1"/>
    <col min="4870" max="4870" width="11.140625" style="356" customWidth="1"/>
    <col min="4871" max="4873" width="3.42578125" style="356" customWidth="1"/>
    <col min="4874" max="4874" width="13.85546875" style="356" customWidth="1"/>
    <col min="4875" max="4877" width="3.42578125" style="356" customWidth="1"/>
    <col min="4878" max="4878" width="3.5703125" style="356" customWidth="1"/>
    <col min="4879" max="4883" width="10.7109375" style="356" customWidth="1"/>
    <col min="4884" max="4884" width="12" style="356" customWidth="1"/>
    <col min="4885" max="5113" width="11.42578125" style="356"/>
    <col min="5114" max="5114" width="6" style="356" customWidth="1"/>
    <col min="5115" max="5115" width="11.7109375" style="356" customWidth="1"/>
    <col min="5116" max="5116" width="3" style="356" customWidth="1"/>
    <col min="5117" max="5117" width="3.5703125" style="356" customWidth="1"/>
    <col min="5118" max="5119" width="3" style="356" customWidth="1"/>
    <col min="5120" max="5120" width="11.42578125" style="356"/>
    <col min="5121" max="5121" width="9" style="356" customWidth="1"/>
    <col min="5122" max="5122" width="8.42578125" style="356" customWidth="1"/>
    <col min="5123" max="5124" width="3.42578125" style="356" customWidth="1"/>
    <col min="5125" max="5125" width="10.5703125" style="356" customWidth="1"/>
    <col min="5126" max="5126" width="11.140625" style="356" customWidth="1"/>
    <col min="5127" max="5129" width="3.42578125" style="356" customWidth="1"/>
    <col min="5130" max="5130" width="13.85546875" style="356" customWidth="1"/>
    <col min="5131" max="5133" width="3.42578125" style="356" customWidth="1"/>
    <col min="5134" max="5134" width="3.5703125" style="356" customWidth="1"/>
    <col min="5135" max="5139" width="10.7109375" style="356" customWidth="1"/>
    <col min="5140" max="5140" width="12" style="356" customWidth="1"/>
    <col min="5141" max="5369" width="11.42578125" style="356"/>
    <col min="5370" max="5370" width="6" style="356" customWidth="1"/>
    <col min="5371" max="5371" width="11.7109375" style="356" customWidth="1"/>
    <col min="5372" max="5372" width="3" style="356" customWidth="1"/>
    <col min="5373" max="5373" width="3.5703125" style="356" customWidth="1"/>
    <col min="5374" max="5375" width="3" style="356" customWidth="1"/>
    <col min="5376" max="5376" width="11.42578125" style="356"/>
    <col min="5377" max="5377" width="9" style="356" customWidth="1"/>
    <col min="5378" max="5378" width="8.42578125" style="356" customWidth="1"/>
    <col min="5379" max="5380" width="3.42578125" style="356" customWidth="1"/>
    <col min="5381" max="5381" width="10.5703125" style="356" customWidth="1"/>
    <col min="5382" max="5382" width="11.140625" style="356" customWidth="1"/>
    <col min="5383" max="5385" width="3.42578125" style="356" customWidth="1"/>
    <col min="5386" max="5386" width="13.85546875" style="356" customWidth="1"/>
    <col min="5387" max="5389" width="3.42578125" style="356" customWidth="1"/>
    <col min="5390" max="5390" width="3.5703125" style="356" customWidth="1"/>
    <col min="5391" max="5395" width="10.7109375" style="356" customWidth="1"/>
    <col min="5396" max="5396" width="12" style="356" customWidth="1"/>
    <col min="5397" max="5625" width="11.42578125" style="356"/>
    <col min="5626" max="5626" width="6" style="356" customWidth="1"/>
    <col min="5627" max="5627" width="11.7109375" style="356" customWidth="1"/>
    <col min="5628" max="5628" width="3" style="356" customWidth="1"/>
    <col min="5629" max="5629" width="3.5703125" style="356" customWidth="1"/>
    <col min="5630" max="5631" width="3" style="356" customWidth="1"/>
    <col min="5632" max="5632" width="11.42578125" style="356"/>
    <col min="5633" max="5633" width="9" style="356" customWidth="1"/>
    <col min="5634" max="5634" width="8.42578125" style="356" customWidth="1"/>
    <col min="5635" max="5636" width="3.42578125" style="356" customWidth="1"/>
    <col min="5637" max="5637" width="10.5703125" style="356" customWidth="1"/>
    <col min="5638" max="5638" width="11.140625" style="356" customWidth="1"/>
    <col min="5639" max="5641" width="3.42578125" style="356" customWidth="1"/>
    <col min="5642" max="5642" width="13.85546875" style="356" customWidth="1"/>
    <col min="5643" max="5645" width="3.42578125" style="356" customWidth="1"/>
    <col min="5646" max="5646" width="3.5703125" style="356" customWidth="1"/>
    <col min="5647" max="5651" width="10.7109375" style="356" customWidth="1"/>
    <col min="5652" max="5652" width="12" style="356" customWidth="1"/>
    <col min="5653" max="5881" width="11.42578125" style="356"/>
    <col min="5882" max="5882" width="6" style="356" customWidth="1"/>
    <col min="5883" max="5883" width="11.7109375" style="356" customWidth="1"/>
    <col min="5884" max="5884" width="3" style="356" customWidth="1"/>
    <col min="5885" max="5885" width="3.5703125" style="356" customWidth="1"/>
    <col min="5886" max="5887" width="3" style="356" customWidth="1"/>
    <col min="5888" max="5888" width="11.42578125" style="356"/>
    <col min="5889" max="5889" width="9" style="356" customWidth="1"/>
    <col min="5890" max="5890" width="8.42578125" style="356" customWidth="1"/>
    <col min="5891" max="5892" width="3.42578125" style="356" customWidth="1"/>
    <col min="5893" max="5893" width="10.5703125" style="356" customWidth="1"/>
    <col min="5894" max="5894" width="11.140625" style="356" customWidth="1"/>
    <col min="5895" max="5897" width="3.42578125" style="356" customWidth="1"/>
    <col min="5898" max="5898" width="13.85546875" style="356" customWidth="1"/>
    <col min="5899" max="5901" width="3.42578125" style="356" customWidth="1"/>
    <col min="5902" max="5902" width="3.5703125" style="356" customWidth="1"/>
    <col min="5903" max="5907" width="10.7109375" style="356" customWidth="1"/>
    <col min="5908" max="5908" width="12" style="356" customWidth="1"/>
    <col min="5909" max="6137" width="11.42578125" style="356"/>
    <col min="6138" max="6138" width="6" style="356" customWidth="1"/>
    <col min="6139" max="6139" width="11.7109375" style="356" customWidth="1"/>
    <col min="6140" max="6140" width="3" style="356" customWidth="1"/>
    <col min="6141" max="6141" width="3.5703125" style="356" customWidth="1"/>
    <col min="6142" max="6143" width="3" style="356" customWidth="1"/>
    <col min="6144" max="6144" width="11.42578125" style="356"/>
    <col min="6145" max="6145" width="9" style="356" customWidth="1"/>
    <col min="6146" max="6146" width="8.42578125" style="356" customWidth="1"/>
    <col min="6147" max="6148" width="3.42578125" style="356" customWidth="1"/>
    <col min="6149" max="6149" width="10.5703125" style="356" customWidth="1"/>
    <col min="6150" max="6150" width="11.140625" style="356" customWidth="1"/>
    <col min="6151" max="6153" width="3.42578125" style="356" customWidth="1"/>
    <col min="6154" max="6154" width="13.85546875" style="356" customWidth="1"/>
    <col min="6155" max="6157" width="3.42578125" style="356" customWidth="1"/>
    <col min="6158" max="6158" width="3.5703125" style="356" customWidth="1"/>
    <col min="6159" max="6163" width="10.7109375" style="356" customWidth="1"/>
    <col min="6164" max="6164" width="12" style="356" customWidth="1"/>
    <col min="6165" max="6393" width="11.42578125" style="356"/>
    <col min="6394" max="6394" width="6" style="356" customWidth="1"/>
    <col min="6395" max="6395" width="11.7109375" style="356" customWidth="1"/>
    <col min="6396" max="6396" width="3" style="356" customWidth="1"/>
    <col min="6397" max="6397" width="3.5703125" style="356" customWidth="1"/>
    <col min="6398" max="6399" width="3" style="356" customWidth="1"/>
    <col min="6400" max="6400" width="11.42578125" style="356"/>
    <col min="6401" max="6401" width="9" style="356" customWidth="1"/>
    <col min="6402" max="6402" width="8.42578125" style="356" customWidth="1"/>
    <col min="6403" max="6404" width="3.42578125" style="356" customWidth="1"/>
    <col min="6405" max="6405" width="10.5703125" style="356" customWidth="1"/>
    <col min="6406" max="6406" width="11.140625" style="356" customWidth="1"/>
    <col min="6407" max="6409" width="3.42578125" style="356" customWidth="1"/>
    <col min="6410" max="6410" width="13.85546875" style="356" customWidth="1"/>
    <col min="6411" max="6413" width="3.42578125" style="356" customWidth="1"/>
    <col min="6414" max="6414" width="3.5703125" style="356" customWidth="1"/>
    <col min="6415" max="6419" width="10.7109375" style="356" customWidth="1"/>
    <col min="6420" max="6420" width="12" style="356" customWidth="1"/>
    <col min="6421" max="6649" width="11.42578125" style="356"/>
    <col min="6650" max="6650" width="6" style="356" customWidth="1"/>
    <col min="6651" max="6651" width="11.7109375" style="356" customWidth="1"/>
    <col min="6652" max="6652" width="3" style="356" customWidth="1"/>
    <col min="6653" max="6653" width="3.5703125" style="356" customWidth="1"/>
    <col min="6654" max="6655" width="3" style="356" customWidth="1"/>
    <col min="6656" max="6656" width="11.42578125" style="356"/>
    <col min="6657" max="6657" width="9" style="356" customWidth="1"/>
    <col min="6658" max="6658" width="8.42578125" style="356" customWidth="1"/>
    <col min="6659" max="6660" width="3.42578125" style="356" customWidth="1"/>
    <col min="6661" max="6661" width="10.5703125" style="356" customWidth="1"/>
    <col min="6662" max="6662" width="11.140625" style="356" customWidth="1"/>
    <col min="6663" max="6665" width="3.42578125" style="356" customWidth="1"/>
    <col min="6666" max="6666" width="13.85546875" style="356" customWidth="1"/>
    <col min="6667" max="6669" width="3.42578125" style="356" customWidth="1"/>
    <col min="6670" max="6670" width="3.5703125" style="356" customWidth="1"/>
    <col min="6671" max="6675" width="10.7109375" style="356" customWidth="1"/>
    <col min="6676" max="6676" width="12" style="356" customWidth="1"/>
    <col min="6677" max="6905" width="11.42578125" style="356"/>
    <col min="6906" max="6906" width="6" style="356" customWidth="1"/>
    <col min="6907" max="6907" width="11.7109375" style="356" customWidth="1"/>
    <col min="6908" max="6908" width="3" style="356" customWidth="1"/>
    <col min="6909" max="6909" width="3.5703125" style="356" customWidth="1"/>
    <col min="6910" max="6911" width="3" style="356" customWidth="1"/>
    <col min="6912" max="6912" width="11.42578125" style="356"/>
    <col min="6913" max="6913" width="9" style="356" customWidth="1"/>
    <col min="6914" max="6914" width="8.42578125" style="356" customWidth="1"/>
    <col min="6915" max="6916" width="3.42578125" style="356" customWidth="1"/>
    <col min="6917" max="6917" width="10.5703125" style="356" customWidth="1"/>
    <col min="6918" max="6918" width="11.140625" style="356" customWidth="1"/>
    <col min="6919" max="6921" width="3.42578125" style="356" customWidth="1"/>
    <col min="6922" max="6922" width="13.85546875" style="356" customWidth="1"/>
    <col min="6923" max="6925" width="3.42578125" style="356" customWidth="1"/>
    <col min="6926" max="6926" width="3.5703125" style="356" customWidth="1"/>
    <col min="6927" max="6931" width="10.7109375" style="356" customWidth="1"/>
    <col min="6932" max="6932" width="12" style="356" customWidth="1"/>
    <col min="6933" max="7161" width="11.42578125" style="356"/>
    <col min="7162" max="7162" width="6" style="356" customWidth="1"/>
    <col min="7163" max="7163" width="11.7109375" style="356" customWidth="1"/>
    <col min="7164" max="7164" width="3" style="356" customWidth="1"/>
    <col min="7165" max="7165" width="3.5703125" style="356" customWidth="1"/>
    <col min="7166" max="7167" width="3" style="356" customWidth="1"/>
    <col min="7168" max="7168" width="11.42578125" style="356"/>
    <col min="7169" max="7169" width="9" style="356" customWidth="1"/>
    <col min="7170" max="7170" width="8.42578125" style="356" customWidth="1"/>
    <col min="7171" max="7172" width="3.42578125" style="356" customWidth="1"/>
    <col min="7173" max="7173" width="10.5703125" style="356" customWidth="1"/>
    <col min="7174" max="7174" width="11.140625" style="356" customWidth="1"/>
    <col min="7175" max="7177" width="3.42578125" style="356" customWidth="1"/>
    <col min="7178" max="7178" width="13.85546875" style="356" customWidth="1"/>
    <col min="7179" max="7181" width="3.42578125" style="356" customWidth="1"/>
    <col min="7182" max="7182" width="3.5703125" style="356" customWidth="1"/>
    <col min="7183" max="7187" width="10.7109375" style="356" customWidth="1"/>
    <col min="7188" max="7188" width="12" style="356" customWidth="1"/>
    <col min="7189" max="7417" width="11.42578125" style="356"/>
    <col min="7418" max="7418" width="6" style="356" customWidth="1"/>
    <col min="7419" max="7419" width="11.7109375" style="356" customWidth="1"/>
    <col min="7420" max="7420" width="3" style="356" customWidth="1"/>
    <col min="7421" max="7421" width="3.5703125" style="356" customWidth="1"/>
    <col min="7422" max="7423" width="3" style="356" customWidth="1"/>
    <col min="7424" max="7424" width="11.42578125" style="356"/>
    <col min="7425" max="7425" width="9" style="356" customWidth="1"/>
    <col min="7426" max="7426" width="8.42578125" style="356" customWidth="1"/>
    <col min="7427" max="7428" width="3.42578125" style="356" customWidth="1"/>
    <col min="7429" max="7429" width="10.5703125" style="356" customWidth="1"/>
    <col min="7430" max="7430" width="11.140625" style="356" customWidth="1"/>
    <col min="7431" max="7433" width="3.42578125" style="356" customWidth="1"/>
    <col min="7434" max="7434" width="13.85546875" style="356" customWidth="1"/>
    <col min="7435" max="7437" width="3.42578125" style="356" customWidth="1"/>
    <col min="7438" max="7438" width="3.5703125" style="356" customWidth="1"/>
    <col min="7439" max="7443" width="10.7109375" style="356" customWidth="1"/>
    <col min="7444" max="7444" width="12" style="356" customWidth="1"/>
    <col min="7445" max="7673" width="11.42578125" style="356"/>
    <col min="7674" max="7674" width="6" style="356" customWidth="1"/>
    <col min="7675" max="7675" width="11.7109375" style="356" customWidth="1"/>
    <col min="7676" max="7676" width="3" style="356" customWidth="1"/>
    <col min="7677" max="7677" width="3.5703125" style="356" customWidth="1"/>
    <col min="7678" max="7679" width="3" style="356" customWidth="1"/>
    <col min="7680" max="7680" width="11.42578125" style="356"/>
    <col min="7681" max="7681" width="9" style="356" customWidth="1"/>
    <col min="7682" max="7682" width="8.42578125" style="356" customWidth="1"/>
    <col min="7683" max="7684" width="3.42578125" style="356" customWidth="1"/>
    <col min="7685" max="7685" width="10.5703125" style="356" customWidth="1"/>
    <col min="7686" max="7686" width="11.140625" style="356" customWidth="1"/>
    <col min="7687" max="7689" width="3.42578125" style="356" customWidth="1"/>
    <col min="7690" max="7690" width="13.85546875" style="356" customWidth="1"/>
    <col min="7691" max="7693" width="3.42578125" style="356" customWidth="1"/>
    <col min="7694" max="7694" width="3.5703125" style="356" customWidth="1"/>
    <col min="7695" max="7699" width="10.7109375" style="356" customWidth="1"/>
    <col min="7700" max="7700" width="12" style="356" customWidth="1"/>
    <col min="7701" max="7929" width="11.42578125" style="356"/>
    <col min="7930" max="7930" width="6" style="356" customWidth="1"/>
    <col min="7931" max="7931" width="11.7109375" style="356" customWidth="1"/>
    <col min="7932" max="7932" width="3" style="356" customWidth="1"/>
    <col min="7933" max="7933" width="3.5703125" style="356" customWidth="1"/>
    <col min="7934" max="7935" width="3" style="356" customWidth="1"/>
    <col min="7936" max="7936" width="11.42578125" style="356"/>
    <col min="7937" max="7937" width="9" style="356" customWidth="1"/>
    <col min="7938" max="7938" width="8.42578125" style="356" customWidth="1"/>
    <col min="7939" max="7940" width="3.42578125" style="356" customWidth="1"/>
    <col min="7941" max="7941" width="10.5703125" style="356" customWidth="1"/>
    <col min="7942" max="7942" width="11.140625" style="356" customWidth="1"/>
    <col min="7943" max="7945" width="3.42578125" style="356" customWidth="1"/>
    <col min="7946" max="7946" width="13.85546875" style="356" customWidth="1"/>
    <col min="7947" max="7949" width="3.42578125" style="356" customWidth="1"/>
    <col min="7950" max="7950" width="3.5703125" style="356" customWidth="1"/>
    <col min="7951" max="7955" width="10.7109375" style="356" customWidth="1"/>
    <col min="7956" max="7956" width="12" style="356" customWidth="1"/>
    <col min="7957" max="8185" width="11.42578125" style="356"/>
    <col min="8186" max="8186" width="6" style="356" customWidth="1"/>
    <col min="8187" max="8187" width="11.7109375" style="356" customWidth="1"/>
    <col min="8188" max="8188" width="3" style="356" customWidth="1"/>
    <col min="8189" max="8189" width="3.5703125" style="356" customWidth="1"/>
    <col min="8190" max="8191" width="3" style="356" customWidth="1"/>
    <col min="8192" max="8192" width="11.42578125" style="356"/>
    <col min="8193" max="8193" width="9" style="356" customWidth="1"/>
    <col min="8194" max="8194" width="8.42578125" style="356" customWidth="1"/>
    <col min="8195" max="8196" width="3.42578125" style="356" customWidth="1"/>
    <col min="8197" max="8197" width="10.5703125" style="356" customWidth="1"/>
    <col min="8198" max="8198" width="11.140625" style="356" customWidth="1"/>
    <col min="8199" max="8201" width="3.42578125" style="356" customWidth="1"/>
    <col min="8202" max="8202" width="13.85546875" style="356" customWidth="1"/>
    <col min="8203" max="8205" width="3.42578125" style="356" customWidth="1"/>
    <col min="8206" max="8206" width="3.5703125" style="356" customWidth="1"/>
    <col min="8207" max="8211" width="10.7109375" style="356" customWidth="1"/>
    <col min="8212" max="8212" width="12" style="356" customWidth="1"/>
    <col min="8213" max="8441" width="11.42578125" style="356"/>
    <col min="8442" max="8442" width="6" style="356" customWidth="1"/>
    <col min="8443" max="8443" width="11.7109375" style="356" customWidth="1"/>
    <col min="8444" max="8444" width="3" style="356" customWidth="1"/>
    <col min="8445" max="8445" width="3.5703125" style="356" customWidth="1"/>
    <col min="8446" max="8447" width="3" style="356" customWidth="1"/>
    <col min="8448" max="8448" width="11.42578125" style="356"/>
    <col min="8449" max="8449" width="9" style="356" customWidth="1"/>
    <col min="8450" max="8450" width="8.42578125" style="356" customWidth="1"/>
    <col min="8451" max="8452" width="3.42578125" style="356" customWidth="1"/>
    <col min="8453" max="8453" width="10.5703125" style="356" customWidth="1"/>
    <col min="8454" max="8454" width="11.140625" style="356" customWidth="1"/>
    <col min="8455" max="8457" width="3.42578125" style="356" customWidth="1"/>
    <col min="8458" max="8458" width="13.85546875" style="356" customWidth="1"/>
    <col min="8459" max="8461" width="3.42578125" style="356" customWidth="1"/>
    <col min="8462" max="8462" width="3.5703125" style="356" customWidth="1"/>
    <col min="8463" max="8467" width="10.7109375" style="356" customWidth="1"/>
    <col min="8468" max="8468" width="12" style="356" customWidth="1"/>
    <col min="8469" max="8697" width="11.42578125" style="356"/>
    <col min="8698" max="8698" width="6" style="356" customWidth="1"/>
    <col min="8699" max="8699" width="11.7109375" style="356" customWidth="1"/>
    <col min="8700" max="8700" width="3" style="356" customWidth="1"/>
    <col min="8701" max="8701" width="3.5703125" style="356" customWidth="1"/>
    <col min="8702" max="8703" width="3" style="356" customWidth="1"/>
    <col min="8704" max="8704" width="11.42578125" style="356"/>
    <col min="8705" max="8705" width="9" style="356" customWidth="1"/>
    <col min="8706" max="8706" width="8.42578125" style="356" customWidth="1"/>
    <col min="8707" max="8708" width="3.42578125" style="356" customWidth="1"/>
    <col min="8709" max="8709" width="10.5703125" style="356" customWidth="1"/>
    <col min="8710" max="8710" width="11.140625" style="356" customWidth="1"/>
    <col min="8711" max="8713" width="3.42578125" style="356" customWidth="1"/>
    <col min="8714" max="8714" width="13.85546875" style="356" customWidth="1"/>
    <col min="8715" max="8717" width="3.42578125" style="356" customWidth="1"/>
    <col min="8718" max="8718" width="3.5703125" style="356" customWidth="1"/>
    <col min="8719" max="8723" width="10.7109375" style="356" customWidth="1"/>
    <col min="8724" max="8724" width="12" style="356" customWidth="1"/>
    <col min="8725" max="8953" width="11.42578125" style="356"/>
    <col min="8954" max="8954" width="6" style="356" customWidth="1"/>
    <col min="8955" max="8955" width="11.7109375" style="356" customWidth="1"/>
    <col min="8956" max="8956" width="3" style="356" customWidth="1"/>
    <col min="8957" max="8957" width="3.5703125" style="356" customWidth="1"/>
    <col min="8958" max="8959" width="3" style="356" customWidth="1"/>
    <col min="8960" max="8960" width="11.42578125" style="356"/>
    <col min="8961" max="8961" width="9" style="356" customWidth="1"/>
    <col min="8962" max="8962" width="8.42578125" style="356" customWidth="1"/>
    <col min="8963" max="8964" width="3.42578125" style="356" customWidth="1"/>
    <col min="8965" max="8965" width="10.5703125" style="356" customWidth="1"/>
    <col min="8966" max="8966" width="11.140625" style="356" customWidth="1"/>
    <col min="8967" max="8969" width="3.42578125" style="356" customWidth="1"/>
    <col min="8970" max="8970" width="13.85546875" style="356" customWidth="1"/>
    <col min="8971" max="8973" width="3.42578125" style="356" customWidth="1"/>
    <col min="8974" max="8974" width="3.5703125" style="356" customWidth="1"/>
    <col min="8975" max="8979" width="10.7109375" style="356" customWidth="1"/>
    <col min="8980" max="8980" width="12" style="356" customWidth="1"/>
    <col min="8981" max="9209" width="11.42578125" style="356"/>
    <col min="9210" max="9210" width="6" style="356" customWidth="1"/>
    <col min="9211" max="9211" width="11.7109375" style="356" customWidth="1"/>
    <col min="9212" max="9212" width="3" style="356" customWidth="1"/>
    <col min="9213" max="9213" width="3.5703125" style="356" customWidth="1"/>
    <col min="9214" max="9215" width="3" style="356" customWidth="1"/>
    <col min="9216" max="9216" width="11.42578125" style="356"/>
    <col min="9217" max="9217" width="9" style="356" customWidth="1"/>
    <col min="9218" max="9218" width="8.42578125" style="356" customWidth="1"/>
    <col min="9219" max="9220" width="3.42578125" style="356" customWidth="1"/>
    <col min="9221" max="9221" width="10.5703125" style="356" customWidth="1"/>
    <col min="9222" max="9222" width="11.140625" style="356" customWidth="1"/>
    <col min="9223" max="9225" width="3.42578125" style="356" customWidth="1"/>
    <col min="9226" max="9226" width="13.85546875" style="356" customWidth="1"/>
    <col min="9227" max="9229" width="3.42578125" style="356" customWidth="1"/>
    <col min="9230" max="9230" width="3.5703125" style="356" customWidth="1"/>
    <col min="9231" max="9235" width="10.7109375" style="356" customWidth="1"/>
    <col min="9236" max="9236" width="12" style="356" customWidth="1"/>
    <col min="9237" max="9465" width="11.42578125" style="356"/>
    <col min="9466" max="9466" width="6" style="356" customWidth="1"/>
    <col min="9467" max="9467" width="11.7109375" style="356" customWidth="1"/>
    <col min="9468" max="9468" width="3" style="356" customWidth="1"/>
    <col min="9469" max="9469" width="3.5703125" style="356" customWidth="1"/>
    <col min="9470" max="9471" width="3" style="356" customWidth="1"/>
    <col min="9472" max="9472" width="11.42578125" style="356"/>
    <col min="9473" max="9473" width="9" style="356" customWidth="1"/>
    <col min="9474" max="9474" width="8.42578125" style="356" customWidth="1"/>
    <col min="9475" max="9476" width="3.42578125" style="356" customWidth="1"/>
    <col min="9477" max="9477" width="10.5703125" style="356" customWidth="1"/>
    <col min="9478" max="9478" width="11.140625" style="356" customWidth="1"/>
    <col min="9479" max="9481" width="3.42578125" style="356" customWidth="1"/>
    <col min="9482" max="9482" width="13.85546875" style="356" customWidth="1"/>
    <col min="9483" max="9485" width="3.42578125" style="356" customWidth="1"/>
    <col min="9486" max="9486" width="3.5703125" style="356" customWidth="1"/>
    <col min="9487" max="9491" width="10.7109375" style="356" customWidth="1"/>
    <col min="9492" max="9492" width="12" style="356" customWidth="1"/>
    <col min="9493" max="9721" width="11.42578125" style="356"/>
    <col min="9722" max="9722" width="6" style="356" customWidth="1"/>
    <col min="9723" max="9723" width="11.7109375" style="356" customWidth="1"/>
    <col min="9724" max="9724" width="3" style="356" customWidth="1"/>
    <col min="9725" max="9725" width="3.5703125" style="356" customWidth="1"/>
    <col min="9726" max="9727" width="3" style="356" customWidth="1"/>
    <col min="9728" max="9728" width="11.42578125" style="356"/>
    <col min="9729" max="9729" width="9" style="356" customWidth="1"/>
    <col min="9730" max="9730" width="8.42578125" style="356" customWidth="1"/>
    <col min="9731" max="9732" width="3.42578125" style="356" customWidth="1"/>
    <col min="9733" max="9733" width="10.5703125" style="356" customWidth="1"/>
    <col min="9734" max="9734" width="11.140625" style="356" customWidth="1"/>
    <col min="9735" max="9737" width="3.42578125" style="356" customWidth="1"/>
    <col min="9738" max="9738" width="13.85546875" style="356" customWidth="1"/>
    <col min="9739" max="9741" width="3.42578125" style="356" customWidth="1"/>
    <col min="9742" max="9742" width="3.5703125" style="356" customWidth="1"/>
    <col min="9743" max="9747" width="10.7109375" style="356" customWidth="1"/>
    <col min="9748" max="9748" width="12" style="356" customWidth="1"/>
    <col min="9749" max="9977" width="11.42578125" style="356"/>
    <col min="9978" max="9978" width="6" style="356" customWidth="1"/>
    <col min="9979" max="9979" width="11.7109375" style="356" customWidth="1"/>
    <col min="9980" max="9980" width="3" style="356" customWidth="1"/>
    <col min="9981" max="9981" width="3.5703125" style="356" customWidth="1"/>
    <col min="9982" max="9983" width="3" style="356" customWidth="1"/>
    <col min="9984" max="9984" width="11.42578125" style="356"/>
    <col min="9985" max="9985" width="9" style="356" customWidth="1"/>
    <col min="9986" max="9986" width="8.42578125" style="356" customWidth="1"/>
    <col min="9987" max="9988" width="3.42578125" style="356" customWidth="1"/>
    <col min="9989" max="9989" width="10.5703125" style="356" customWidth="1"/>
    <col min="9990" max="9990" width="11.140625" style="356" customWidth="1"/>
    <col min="9991" max="9993" width="3.42578125" style="356" customWidth="1"/>
    <col min="9994" max="9994" width="13.85546875" style="356" customWidth="1"/>
    <col min="9995" max="9997" width="3.42578125" style="356" customWidth="1"/>
    <col min="9998" max="9998" width="3.5703125" style="356" customWidth="1"/>
    <col min="9999" max="10003" width="10.7109375" style="356" customWidth="1"/>
    <col min="10004" max="10004" width="12" style="356" customWidth="1"/>
    <col min="10005" max="10233" width="11.42578125" style="356"/>
    <col min="10234" max="10234" width="6" style="356" customWidth="1"/>
    <col min="10235" max="10235" width="11.7109375" style="356" customWidth="1"/>
    <col min="10236" max="10236" width="3" style="356" customWidth="1"/>
    <col min="10237" max="10237" width="3.5703125" style="356" customWidth="1"/>
    <col min="10238" max="10239" width="3" style="356" customWidth="1"/>
    <col min="10240" max="10240" width="11.42578125" style="356"/>
    <col min="10241" max="10241" width="9" style="356" customWidth="1"/>
    <col min="10242" max="10242" width="8.42578125" style="356" customWidth="1"/>
    <col min="10243" max="10244" width="3.42578125" style="356" customWidth="1"/>
    <col min="10245" max="10245" width="10.5703125" style="356" customWidth="1"/>
    <col min="10246" max="10246" width="11.140625" style="356" customWidth="1"/>
    <col min="10247" max="10249" width="3.42578125" style="356" customWidth="1"/>
    <col min="10250" max="10250" width="13.85546875" style="356" customWidth="1"/>
    <col min="10251" max="10253" width="3.42578125" style="356" customWidth="1"/>
    <col min="10254" max="10254" width="3.5703125" style="356" customWidth="1"/>
    <col min="10255" max="10259" width="10.7109375" style="356" customWidth="1"/>
    <col min="10260" max="10260" width="12" style="356" customWidth="1"/>
    <col min="10261" max="10489" width="11.42578125" style="356"/>
    <col min="10490" max="10490" width="6" style="356" customWidth="1"/>
    <col min="10491" max="10491" width="11.7109375" style="356" customWidth="1"/>
    <col min="10492" max="10492" width="3" style="356" customWidth="1"/>
    <col min="10493" max="10493" width="3.5703125" style="356" customWidth="1"/>
    <col min="10494" max="10495" width="3" style="356" customWidth="1"/>
    <col min="10496" max="10496" width="11.42578125" style="356"/>
    <col min="10497" max="10497" width="9" style="356" customWidth="1"/>
    <col min="10498" max="10498" width="8.42578125" style="356" customWidth="1"/>
    <col min="10499" max="10500" width="3.42578125" style="356" customWidth="1"/>
    <col min="10501" max="10501" width="10.5703125" style="356" customWidth="1"/>
    <col min="10502" max="10502" width="11.140625" style="356" customWidth="1"/>
    <col min="10503" max="10505" width="3.42578125" style="356" customWidth="1"/>
    <col min="10506" max="10506" width="13.85546875" style="356" customWidth="1"/>
    <col min="10507" max="10509" width="3.42578125" style="356" customWidth="1"/>
    <col min="10510" max="10510" width="3.5703125" style="356" customWidth="1"/>
    <col min="10511" max="10515" width="10.7109375" style="356" customWidth="1"/>
    <col min="10516" max="10516" width="12" style="356" customWidth="1"/>
    <col min="10517" max="10745" width="11.42578125" style="356"/>
    <col min="10746" max="10746" width="6" style="356" customWidth="1"/>
    <col min="10747" max="10747" width="11.7109375" style="356" customWidth="1"/>
    <col min="10748" max="10748" width="3" style="356" customWidth="1"/>
    <col min="10749" max="10749" width="3.5703125" style="356" customWidth="1"/>
    <col min="10750" max="10751" width="3" style="356" customWidth="1"/>
    <col min="10752" max="10752" width="11.42578125" style="356"/>
    <col min="10753" max="10753" width="9" style="356" customWidth="1"/>
    <col min="10754" max="10754" width="8.42578125" style="356" customWidth="1"/>
    <col min="10755" max="10756" width="3.42578125" style="356" customWidth="1"/>
    <col min="10757" max="10757" width="10.5703125" style="356" customWidth="1"/>
    <col min="10758" max="10758" width="11.140625" style="356" customWidth="1"/>
    <col min="10759" max="10761" width="3.42578125" style="356" customWidth="1"/>
    <col min="10762" max="10762" width="13.85546875" style="356" customWidth="1"/>
    <col min="10763" max="10765" width="3.42578125" style="356" customWidth="1"/>
    <col min="10766" max="10766" width="3.5703125" style="356" customWidth="1"/>
    <col min="10767" max="10771" width="10.7109375" style="356" customWidth="1"/>
    <col min="10772" max="10772" width="12" style="356" customWidth="1"/>
    <col min="10773" max="11001" width="11.42578125" style="356"/>
    <col min="11002" max="11002" width="6" style="356" customWidth="1"/>
    <col min="11003" max="11003" width="11.7109375" style="356" customWidth="1"/>
    <col min="11004" max="11004" width="3" style="356" customWidth="1"/>
    <col min="11005" max="11005" width="3.5703125" style="356" customWidth="1"/>
    <col min="11006" max="11007" width="3" style="356" customWidth="1"/>
    <col min="11008" max="11008" width="11.42578125" style="356"/>
    <col min="11009" max="11009" width="9" style="356" customWidth="1"/>
    <col min="11010" max="11010" width="8.42578125" style="356" customWidth="1"/>
    <col min="11011" max="11012" width="3.42578125" style="356" customWidth="1"/>
    <col min="11013" max="11013" width="10.5703125" style="356" customWidth="1"/>
    <col min="11014" max="11014" width="11.140625" style="356" customWidth="1"/>
    <col min="11015" max="11017" width="3.42578125" style="356" customWidth="1"/>
    <col min="11018" max="11018" width="13.85546875" style="356" customWidth="1"/>
    <col min="11019" max="11021" width="3.42578125" style="356" customWidth="1"/>
    <col min="11022" max="11022" width="3.5703125" style="356" customWidth="1"/>
    <col min="11023" max="11027" width="10.7109375" style="356" customWidth="1"/>
    <col min="11028" max="11028" width="12" style="356" customWidth="1"/>
    <col min="11029" max="11257" width="11.42578125" style="356"/>
    <col min="11258" max="11258" width="6" style="356" customWidth="1"/>
    <col min="11259" max="11259" width="11.7109375" style="356" customWidth="1"/>
    <col min="11260" max="11260" width="3" style="356" customWidth="1"/>
    <col min="11261" max="11261" width="3.5703125" style="356" customWidth="1"/>
    <col min="11262" max="11263" width="3" style="356" customWidth="1"/>
    <col min="11264" max="11264" width="11.42578125" style="356"/>
    <col min="11265" max="11265" width="9" style="356" customWidth="1"/>
    <col min="11266" max="11266" width="8.42578125" style="356" customWidth="1"/>
    <col min="11267" max="11268" width="3.42578125" style="356" customWidth="1"/>
    <col min="11269" max="11269" width="10.5703125" style="356" customWidth="1"/>
    <col min="11270" max="11270" width="11.140625" style="356" customWidth="1"/>
    <col min="11271" max="11273" width="3.42578125" style="356" customWidth="1"/>
    <col min="11274" max="11274" width="13.85546875" style="356" customWidth="1"/>
    <col min="11275" max="11277" width="3.42578125" style="356" customWidth="1"/>
    <col min="11278" max="11278" width="3.5703125" style="356" customWidth="1"/>
    <col min="11279" max="11283" width="10.7109375" style="356" customWidth="1"/>
    <col min="11284" max="11284" width="12" style="356" customWidth="1"/>
    <col min="11285" max="11513" width="11.42578125" style="356"/>
    <col min="11514" max="11514" width="6" style="356" customWidth="1"/>
    <col min="11515" max="11515" width="11.7109375" style="356" customWidth="1"/>
    <col min="11516" max="11516" width="3" style="356" customWidth="1"/>
    <col min="11517" max="11517" width="3.5703125" style="356" customWidth="1"/>
    <col min="11518" max="11519" width="3" style="356" customWidth="1"/>
    <col min="11520" max="11520" width="11.42578125" style="356"/>
    <col min="11521" max="11521" width="9" style="356" customWidth="1"/>
    <col min="11522" max="11522" width="8.42578125" style="356" customWidth="1"/>
    <col min="11523" max="11524" width="3.42578125" style="356" customWidth="1"/>
    <col min="11525" max="11525" width="10.5703125" style="356" customWidth="1"/>
    <col min="11526" max="11526" width="11.140625" style="356" customWidth="1"/>
    <col min="11527" max="11529" width="3.42578125" style="356" customWidth="1"/>
    <col min="11530" max="11530" width="13.85546875" style="356" customWidth="1"/>
    <col min="11531" max="11533" width="3.42578125" style="356" customWidth="1"/>
    <col min="11534" max="11534" width="3.5703125" style="356" customWidth="1"/>
    <col min="11535" max="11539" width="10.7109375" style="356" customWidth="1"/>
    <col min="11540" max="11540" width="12" style="356" customWidth="1"/>
    <col min="11541" max="11769" width="11.42578125" style="356"/>
    <col min="11770" max="11770" width="6" style="356" customWidth="1"/>
    <col min="11771" max="11771" width="11.7109375" style="356" customWidth="1"/>
    <col min="11772" max="11772" width="3" style="356" customWidth="1"/>
    <col min="11773" max="11773" width="3.5703125" style="356" customWidth="1"/>
    <col min="11774" max="11775" width="3" style="356" customWidth="1"/>
    <col min="11776" max="11776" width="11.42578125" style="356"/>
    <col min="11777" max="11777" width="9" style="356" customWidth="1"/>
    <col min="11778" max="11778" width="8.42578125" style="356" customWidth="1"/>
    <col min="11779" max="11780" width="3.42578125" style="356" customWidth="1"/>
    <col min="11781" max="11781" width="10.5703125" style="356" customWidth="1"/>
    <col min="11782" max="11782" width="11.140625" style="356" customWidth="1"/>
    <col min="11783" max="11785" width="3.42578125" style="356" customWidth="1"/>
    <col min="11786" max="11786" width="13.85546875" style="356" customWidth="1"/>
    <col min="11787" max="11789" width="3.42578125" style="356" customWidth="1"/>
    <col min="11790" max="11790" width="3.5703125" style="356" customWidth="1"/>
    <col min="11791" max="11795" width="10.7109375" style="356" customWidth="1"/>
    <col min="11796" max="11796" width="12" style="356" customWidth="1"/>
    <col min="11797" max="12025" width="11.42578125" style="356"/>
    <col min="12026" max="12026" width="6" style="356" customWidth="1"/>
    <col min="12027" max="12027" width="11.7109375" style="356" customWidth="1"/>
    <col min="12028" max="12028" width="3" style="356" customWidth="1"/>
    <col min="12029" max="12029" width="3.5703125" style="356" customWidth="1"/>
    <col min="12030" max="12031" width="3" style="356" customWidth="1"/>
    <col min="12032" max="12032" width="11.42578125" style="356"/>
    <col min="12033" max="12033" width="9" style="356" customWidth="1"/>
    <col min="12034" max="12034" width="8.42578125" style="356" customWidth="1"/>
    <col min="12035" max="12036" width="3.42578125" style="356" customWidth="1"/>
    <col min="12037" max="12037" width="10.5703125" style="356" customWidth="1"/>
    <col min="12038" max="12038" width="11.140625" style="356" customWidth="1"/>
    <col min="12039" max="12041" width="3.42578125" style="356" customWidth="1"/>
    <col min="12042" max="12042" width="13.85546875" style="356" customWidth="1"/>
    <col min="12043" max="12045" width="3.42578125" style="356" customWidth="1"/>
    <col min="12046" max="12046" width="3.5703125" style="356" customWidth="1"/>
    <col min="12047" max="12051" width="10.7109375" style="356" customWidth="1"/>
    <col min="12052" max="12052" width="12" style="356" customWidth="1"/>
    <col min="12053" max="12281" width="11.42578125" style="356"/>
    <col min="12282" max="12282" width="6" style="356" customWidth="1"/>
    <col min="12283" max="12283" width="11.7109375" style="356" customWidth="1"/>
    <col min="12284" max="12284" width="3" style="356" customWidth="1"/>
    <col min="12285" max="12285" width="3.5703125" style="356" customWidth="1"/>
    <col min="12286" max="12287" width="3" style="356" customWidth="1"/>
    <col min="12288" max="12288" width="11.42578125" style="356"/>
    <col min="12289" max="12289" width="9" style="356" customWidth="1"/>
    <col min="12290" max="12290" width="8.42578125" style="356" customWidth="1"/>
    <col min="12291" max="12292" width="3.42578125" style="356" customWidth="1"/>
    <col min="12293" max="12293" width="10.5703125" style="356" customWidth="1"/>
    <col min="12294" max="12294" width="11.140625" style="356" customWidth="1"/>
    <col min="12295" max="12297" width="3.42578125" style="356" customWidth="1"/>
    <col min="12298" max="12298" width="13.85546875" style="356" customWidth="1"/>
    <col min="12299" max="12301" width="3.42578125" style="356" customWidth="1"/>
    <col min="12302" max="12302" width="3.5703125" style="356" customWidth="1"/>
    <col min="12303" max="12307" width="10.7109375" style="356" customWidth="1"/>
    <col min="12308" max="12308" width="12" style="356" customWidth="1"/>
    <col min="12309" max="12537" width="11.42578125" style="356"/>
    <col min="12538" max="12538" width="6" style="356" customWidth="1"/>
    <col min="12539" max="12539" width="11.7109375" style="356" customWidth="1"/>
    <col min="12540" max="12540" width="3" style="356" customWidth="1"/>
    <col min="12541" max="12541" width="3.5703125" style="356" customWidth="1"/>
    <col min="12542" max="12543" width="3" style="356" customWidth="1"/>
    <col min="12544" max="12544" width="11.42578125" style="356"/>
    <col min="12545" max="12545" width="9" style="356" customWidth="1"/>
    <col min="12546" max="12546" width="8.42578125" style="356" customWidth="1"/>
    <col min="12547" max="12548" width="3.42578125" style="356" customWidth="1"/>
    <col min="12549" max="12549" width="10.5703125" style="356" customWidth="1"/>
    <col min="12550" max="12550" width="11.140625" style="356" customWidth="1"/>
    <col min="12551" max="12553" width="3.42578125" style="356" customWidth="1"/>
    <col min="12554" max="12554" width="13.85546875" style="356" customWidth="1"/>
    <col min="12555" max="12557" width="3.42578125" style="356" customWidth="1"/>
    <col min="12558" max="12558" width="3.5703125" style="356" customWidth="1"/>
    <col min="12559" max="12563" width="10.7109375" style="356" customWidth="1"/>
    <col min="12564" max="12564" width="12" style="356" customWidth="1"/>
    <col min="12565" max="12793" width="11.42578125" style="356"/>
    <col min="12794" max="12794" width="6" style="356" customWidth="1"/>
    <col min="12795" max="12795" width="11.7109375" style="356" customWidth="1"/>
    <col min="12796" max="12796" width="3" style="356" customWidth="1"/>
    <col min="12797" max="12797" width="3.5703125" style="356" customWidth="1"/>
    <col min="12798" max="12799" width="3" style="356" customWidth="1"/>
    <col min="12800" max="12800" width="11.42578125" style="356"/>
    <col min="12801" max="12801" width="9" style="356" customWidth="1"/>
    <col min="12802" max="12802" width="8.42578125" style="356" customWidth="1"/>
    <col min="12803" max="12804" width="3.42578125" style="356" customWidth="1"/>
    <col min="12805" max="12805" width="10.5703125" style="356" customWidth="1"/>
    <col min="12806" max="12806" width="11.140625" style="356" customWidth="1"/>
    <col min="12807" max="12809" width="3.42578125" style="356" customWidth="1"/>
    <col min="12810" max="12810" width="13.85546875" style="356" customWidth="1"/>
    <col min="12811" max="12813" width="3.42578125" style="356" customWidth="1"/>
    <col min="12814" max="12814" width="3.5703125" style="356" customWidth="1"/>
    <col min="12815" max="12819" width="10.7109375" style="356" customWidth="1"/>
    <col min="12820" max="12820" width="12" style="356" customWidth="1"/>
    <col min="12821" max="13049" width="11.42578125" style="356"/>
    <col min="13050" max="13050" width="6" style="356" customWidth="1"/>
    <col min="13051" max="13051" width="11.7109375" style="356" customWidth="1"/>
    <col min="13052" max="13052" width="3" style="356" customWidth="1"/>
    <col min="13053" max="13053" width="3.5703125" style="356" customWidth="1"/>
    <col min="13054" max="13055" width="3" style="356" customWidth="1"/>
    <col min="13056" max="13056" width="11.42578125" style="356"/>
    <col min="13057" max="13057" width="9" style="356" customWidth="1"/>
    <col min="13058" max="13058" width="8.42578125" style="356" customWidth="1"/>
    <col min="13059" max="13060" width="3.42578125" style="356" customWidth="1"/>
    <col min="13061" max="13061" width="10.5703125" style="356" customWidth="1"/>
    <col min="13062" max="13062" width="11.140625" style="356" customWidth="1"/>
    <col min="13063" max="13065" width="3.42578125" style="356" customWidth="1"/>
    <col min="13066" max="13066" width="13.85546875" style="356" customWidth="1"/>
    <col min="13067" max="13069" width="3.42578125" style="356" customWidth="1"/>
    <col min="13070" max="13070" width="3.5703125" style="356" customWidth="1"/>
    <col min="13071" max="13075" width="10.7109375" style="356" customWidth="1"/>
    <col min="13076" max="13076" width="12" style="356" customWidth="1"/>
    <col min="13077" max="13305" width="11.42578125" style="356"/>
    <col min="13306" max="13306" width="6" style="356" customWidth="1"/>
    <col min="13307" max="13307" width="11.7109375" style="356" customWidth="1"/>
    <col min="13308" max="13308" width="3" style="356" customWidth="1"/>
    <col min="13309" max="13309" width="3.5703125" style="356" customWidth="1"/>
    <col min="13310" max="13311" width="3" style="356" customWidth="1"/>
    <col min="13312" max="13312" width="11.42578125" style="356"/>
    <col min="13313" max="13313" width="9" style="356" customWidth="1"/>
    <col min="13314" max="13314" width="8.42578125" style="356" customWidth="1"/>
    <col min="13315" max="13316" width="3.42578125" style="356" customWidth="1"/>
    <col min="13317" max="13317" width="10.5703125" style="356" customWidth="1"/>
    <col min="13318" max="13318" width="11.140625" style="356" customWidth="1"/>
    <col min="13319" max="13321" width="3.42578125" style="356" customWidth="1"/>
    <col min="13322" max="13322" width="13.85546875" style="356" customWidth="1"/>
    <col min="13323" max="13325" width="3.42578125" style="356" customWidth="1"/>
    <col min="13326" max="13326" width="3.5703125" style="356" customWidth="1"/>
    <col min="13327" max="13331" width="10.7109375" style="356" customWidth="1"/>
    <col min="13332" max="13332" width="12" style="356" customWidth="1"/>
    <col min="13333" max="13561" width="11.42578125" style="356"/>
    <col min="13562" max="13562" width="6" style="356" customWidth="1"/>
    <col min="13563" max="13563" width="11.7109375" style="356" customWidth="1"/>
    <col min="13564" max="13564" width="3" style="356" customWidth="1"/>
    <col min="13565" max="13565" width="3.5703125" style="356" customWidth="1"/>
    <col min="13566" max="13567" width="3" style="356" customWidth="1"/>
    <col min="13568" max="13568" width="11.42578125" style="356"/>
    <col min="13569" max="13569" width="9" style="356" customWidth="1"/>
    <col min="13570" max="13570" width="8.42578125" style="356" customWidth="1"/>
    <col min="13571" max="13572" width="3.42578125" style="356" customWidth="1"/>
    <col min="13573" max="13573" width="10.5703125" style="356" customWidth="1"/>
    <col min="13574" max="13574" width="11.140625" style="356" customWidth="1"/>
    <col min="13575" max="13577" width="3.42578125" style="356" customWidth="1"/>
    <col min="13578" max="13578" width="13.85546875" style="356" customWidth="1"/>
    <col min="13579" max="13581" width="3.42578125" style="356" customWidth="1"/>
    <col min="13582" max="13582" width="3.5703125" style="356" customWidth="1"/>
    <col min="13583" max="13587" width="10.7109375" style="356" customWidth="1"/>
    <col min="13588" max="13588" width="12" style="356" customWidth="1"/>
    <col min="13589" max="13817" width="11.42578125" style="356"/>
    <col min="13818" max="13818" width="6" style="356" customWidth="1"/>
    <col min="13819" max="13819" width="11.7109375" style="356" customWidth="1"/>
    <col min="13820" max="13820" width="3" style="356" customWidth="1"/>
    <col min="13821" max="13821" width="3.5703125" style="356" customWidth="1"/>
    <col min="13822" max="13823" width="3" style="356" customWidth="1"/>
    <col min="13824" max="13824" width="11.42578125" style="356"/>
    <col min="13825" max="13825" width="9" style="356" customWidth="1"/>
    <col min="13826" max="13826" width="8.42578125" style="356" customWidth="1"/>
    <col min="13827" max="13828" width="3.42578125" style="356" customWidth="1"/>
    <col min="13829" max="13829" width="10.5703125" style="356" customWidth="1"/>
    <col min="13830" max="13830" width="11.140625" style="356" customWidth="1"/>
    <col min="13831" max="13833" width="3.42578125" style="356" customWidth="1"/>
    <col min="13834" max="13834" width="13.85546875" style="356" customWidth="1"/>
    <col min="13835" max="13837" width="3.42578125" style="356" customWidth="1"/>
    <col min="13838" max="13838" width="3.5703125" style="356" customWidth="1"/>
    <col min="13839" max="13843" width="10.7109375" style="356" customWidth="1"/>
    <col min="13844" max="13844" width="12" style="356" customWidth="1"/>
    <col min="13845" max="14073" width="11.42578125" style="356"/>
    <col min="14074" max="14074" width="6" style="356" customWidth="1"/>
    <col min="14075" max="14075" width="11.7109375" style="356" customWidth="1"/>
    <col min="14076" max="14076" width="3" style="356" customWidth="1"/>
    <col min="14077" max="14077" width="3.5703125" style="356" customWidth="1"/>
    <col min="14078" max="14079" width="3" style="356" customWidth="1"/>
    <col min="14080" max="14080" width="11.42578125" style="356"/>
    <col min="14081" max="14081" width="9" style="356" customWidth="1"/>
    <col min="14082" max="14082" width="8.42578125" style="356" customWidth="1"/>
    <col min="14083" max="14084" width="3.42578125" style="356" customWidth="1"/>
    <col min="14085" max="14085" width="10.5703125" style="356" customWidth="1"/>
    <col min="14086" max="14086" width="11.140625" style="356" customWidth="1"/>
    <col min="14087" max="14089" width="3.42578125" style="356" customWidth="1"/>
    <col min="14090" max="14090" width="13.85546875" style="356" customWidth="1"/>
    <col min="14091" max="14093" width="3.42578125" style="356" customWidth="1"/>
    <col min="14094" max="14094" width="3.5703125" style="356" customWidth="1"/>
    <col min="14095" max="14099" width="10.7109375" style="356" customWidth="1"/>
    <col min="14100" max="14100" width="12" style="356" customWidth="1"/>
    <col min="14101" max="14329" width="11.42578125" style="356"/>
    <col min="14330" max="14330" width="6" style="356" customWidth="1"/>
    <col min="14331" max="14331" width="11.7109375" style="356" customWidth="1"/>
    <col min="14332" max="14332" width="3" style="356" customWidth="1"/>
    <col min="14333" max="14333" width="3.5703125" style="356" customWidth="1"/>
    <col min="14334" max="14335" width="3" style="356" customWidth="1"/>
    <col min="14336" max="14336" width="11.42578125" style="356"/>
    <col min="14337" max="14337" width="9" style="356" customWidth="1"/>
    <col min="14338" max="14338" width="8.42578125" style="356" customWidth="1"/>
    <col min="14339" max="14340" width="3.42578125" style="356" customWidth="1"/>
    <col min="14341" max="14341" width="10.5703125" style="356" customWidth="1"/>
    <col min="14342" max="14342" width="11.140625" style="356" customWidth="1"/>
    <col min="14343" max="14345" width="3.42578125" style="356" customWidth="1"/>
    <col min="14346" max="14346" width="13.85546875" style="356" customWidth="1"/>
    <col min="14347" max="14349" width="3.42578125" style="356" customWidth="1"/>
    <col min="14350" max="14350" width="3.5703125" style="356" customWidth="1"/>
    <col min="14351" max="14355" width="10.7109375" style="356" customWidth="1"/>
    <col min="14356" max="14356" width="12" style="356" customWidth="1"/>
    <col min="14357" max="14585" width="11.42578125" style="356"/>
    <col min="14586" max="14586" width="6" style="356" customWidth="1"/>
    <col min="14587" max="14587" width="11.7109375" style="356" customWidth="1"/>
    <col min="14588" max="14588" width="3" style="356" customWidth="1"/>
    <col min="14589" max="14589" width="3.5703125" style="356" customWidth="1"/>
    <col min="14590" max="14591" width="3" style="356" customWidth="1"/>
    <col min="14592" max="14592" width="11.42578125" style="356"/>
    <col min="14593" max="14593" width="9" style="356" customWidth="1"/>
    <col min="14594" max="14594" width="8.42578125" style="356" customWidth="1"/>
    <col min="14595" max="14596" width="3.42578125" style="356" customWidth="1"/>
    <col min="14597" max="14597" width="10.5703125" style="356" customWidth="1"/>
    <col min="14598" max="14598" width="11.140625" style="356" customWidth="1"/>
    <col min="14599" max="14601" width="3.42578125" style="356" customWidth="1"/>
    <col min="14602" max="14602" width="13.85546875" style="356" customWidth="1"/>
    <col min="14603" max="14605" width="3.42578125" style="356" customWidth="1"/>
    <col min="14606" max="14606" width="3.5703125" style="356" customWidth="1"/>
    <col min="14607" max="14611" width="10.7109375" style="356" customWidth="1"/>
    <col min="14612" max="14612" width="12" style="356" customWidth="1"/>
    <col min="14613" max="14841" width="11.42578125" style="356"/>
    <col min="14842" max="14842" width="6" style="356" customWidth="1"/>
    <col min="14843" max="14843" width="11.7109375" style="356" customWidth="1"/>
    <col min="14844" max="14844" width="3" style="356" customWidth="1"/>
    <col min="14845" max="14845" width="3.5703125" style="356" customWidth="1"/>
    <col min="14846" max="14847" width="3" style="356" customWidth="1"/>
    <col min="14848" max="14848" width="11.42578125" style="356"/>
    <col min="14849" max="14849" width="9" style="356" customWidth="1"/>
    <col min="14850" max="14850" width="8.42578125" style="356" customWidth="1"/>
    <col min="14851" max="14852" width="3.42578125" style="356" customWidth="1"/>
    <col min="14853" max="14853" width="10.5703125" style="356" customWidth="1"/>
    <col min="14854" max="14854" width="11.140625" style="356" customWidth="1"/>
    <col min="14855" max="14857" width="3.42578125" style="356" customWidth="1"/>
    <col min="14858" max="14858" width="13.85546875" style="356" customWidth="1"/>
    <col min="14859" max="14861" width="3.42578125" style="356" customWidth="1"/>
    <col min="14862" max="14862" width="3.5703125" style="356" customWidth="1"/>
    <col min="14863" max="14867" width="10.7109375" style="356" customWidth="1"/>
    <col min="14868" max="14868" width="12" style="356" customWidth="1"/>
    <col min="14869" max="15097" width="11.42578125" style="356"/>
    <col min="15098" max="15098" width="6" style="356" customWidth="1"/>
    <col min="15099" max="15099" width="11.7109375" style="356" customWidth="1"/>
    <col min="15100" max="15100" width="3" style="356" customWidth="1"/>
    <col min="15101" max="15101" width="3.5703125" style="356" customWidth="1"/>
    <col min="15102" max="15103" width="3" style="356" customWidth="1"/>
    <col min="15104" max="15104" width="11.42578125" style="356"/>
    <col min="15105" max="15105" width="9" style="356" customWidth="1"/>
    <col min="15106" max="15106" width="8.42578125" style="356" customWidth="1"/>
    <col min="15107" max="15108" width="3.42578125" style="356" customWidth="1"/>
    <col min="15109" max="15109" width="10.5703125" style="356" customWidth="1"/>
    <col min="15110" max="15110" width="11.140625" style="356" customWidth="1"/>
    <col min="15111" max="15113" width="3.42578125" style="356" customWidth="1"/>
    <col min="15114" max="15114" width="13.85546875" style="356" customWidth="1"/>
    <col min="15115" max="15117" width="3.42578125" style="356" customWidth="1"/>
    <col min="15118" max="15118" width="3.5703125" style="356" customWidth="1"/>
    <col min="15119" max="15123" width="10.7109375" style="356" customWidth="1"/>
    <col min="15124" max="15124" width="12" style="356" customWidth="1"/>
    <col min="15125" max="15353" width="11.42578125" style="356"/>
    <col min="15354" max="15354" width="6" style="356" customWidth="1"/>
    <col min="15355" max="15355" width="11.7109375" style="356" customWidth="1"/>
    <col min="15356" max="15356" width="3" style="356" customWidth="1"/>
    <col min="15357" max="15357" width="3.5703125" style="356" customWidth="1"/>
    <col min="15358" max="15359" width="3" style="356" customWidth="1"/>
    <col min="15360" max="15360" width="11.42578125" style="356"/>
    <col min="15361" max="15361" width="9" style="356" customWidth="1"/>
    <col min="15362" max="15362" width="8.42578125" style="356" customWidth="1"/>
    <col min="15363" max="15364" width="3.42578125" style="356" customWidth="1"/>
    <col min="15365" max="15365" width="10.5703125" style="356" customWidth="1"/>
    <col min="15366" max="15366" width="11.140625" style="356" customWidth="1"/>
    <col min="15367" max="15369" width="3.42578125" style="356" customWidth="1"/>
    <col min="15370" max="15370" width="13.85546875" style="356" customWidth="1"/>
    <col min="15371" max="15373" width="3.42578125" style="356" customWidth="1"/>
    <col min="15374" max="15374" width="3.5703125" style="356" customWidth="1"/>
    <col min="15375" max="15379" width="10.7109375" style="356" customWidth="1"/>
    <col min="15380" max="15380" width="12" style="356" customWidth="1"/>
    <col min="15381" max="15609" width="11.42578125" style="356"/>
    <col min="15610" max="15610" width="6" style="356" customWidth="1"/>
    <col min="15611" max="15611" width="11.7109375" style="356" customWidth="1"/>
    <col min="15612" max="15612" width="3" style="356" customWidth="1"/>
    <col min="15613" max="15613" width="3.5703125" style="356" customWidth="1"/>
    <col min="15614" max="15615" width="3" style="356" customWidth="1"/>
    <col min="15616" max="15616" width="11.42578125" style="356"/>
    <col min="15617" max="15617" width="9" style="356" customWidth="1"/>
    <col min="15618" max="15618" width="8.42578125" style="356" customWidth="1"/>
    <col min="15619" max="15620" width="3.42578125" style="356" customWidth="1"/>
    <col min="15621" max="15621" width="10.5703125" style="356" customWidth="1"/>
    <col min="15622" max="15622" width="11.140625" style="356" customWidth="1"/>
    <col min="15623" max="15625" width="3.42578125" style="356" customWidth="1"/>
    <col min="15626" max="15626" width="13.85546875" style="356" customWidth="1"/>
    <col min="15627" max="15629" width="3.42578125" style="356" customWidth="1"/>
    <col min="15630" max="15630" width="3.5703125" style="356" customWidth="1"/>
    <col min="15631" max="15635" width="10.7109375" style="356" customWidth="1"/>
    <col min="15636" max="15636" width="12" style="356" customWidth="1"/>
    <col min="15637" max="15865" width="11.42578125" style="356"/>
    <col min="15866" max="15866" width="6" style="356" customWidth="1"/>
    <col min="15867" max="15867" width="11.7109375" style="356" customWidth="1"/>
    <col min="15868" max="15868" width="3" style="356" customWidth="1"/>
    <col min="15869" max="15869" width="3.5703125" style="356" customWidth="1"/>
    <col min="15870" max="15871" width="3" style="356" customWidth="1"/>
    <col min="15872" max="15872" width="11.42578125" style="356"/>
    <col min="15873" max="15873" width="9" style="356" customWidth="1"/>
    <col min="15874" max="15874" width="8.42578125" style="356" customWidth="1"/>
    <col min="15875" max="15876" width="3.42578125" style="356" customWidth="1"/>
    <col min="15877" max="15877" width="10.5703125" style="356" customWidth="1"/>
    <col min="15878" max="15878" width="11.140625" style="356" customWidth="1"/>
    <col min="15879" max="15881" width="3.42578125" style="356" customWidth="1"/>
    <col min="15882" max="15882" width="13.85546875" style="356" customWidth="1"/>
    <col min="15883" max="15885" width="3.42578125" style="356" customWidth="1"/>
    <col min="15886" max="15886" width="3.5703125" style="356" customWidth="1"/>
    <col min="15887" max="15891" width="10.7109375" style="356" customWidth="1"/>
    <col min="15892" max="15892" width="12" style="356" customWidth="1"/>
    <col min="15893" max="16121" width="11.42578125" style="356"/>
    <col min="16122" max="16122" width="6" style="356" customWidth="1"/>
    <col min="16123" max="16123" width="11.7109375" style="356" customWidth="1"/>
    <col min="16124" max="16124" width="3" style="356" customWidth="1"/>
    <col min="16125" max="16125" width="3.5703125" style="356" customWidth="1"/>
    <col min="16126" max="16127" width="3" style="356" customWidth="1"/>
    <col min="16128" max="16128" width="11.42578125" style="356"/>
    <col min="16129" max="16129" width="9" style="356" customWidth="1"/>
    <col min="16130" max="16130" width="8.42578125" style="356" customWidth="1"/>
    <col min="16131" max="16132" width="3.42578125" style="356" customWidth="1"/>
    <col min="16133" max="16133" width="10.5703125" style="356" customWidth="1"/>
    <col min="16134" max="16134" width="11.140625" style="356" customWidth="1"/>
    <col min="16135" max="16137" width="3.42578125" style="356" customWidth="1"/>
    <col min="16138" max="16138" width="13.85546875" style="356" customWidth="1"/>
    <col min="16139" max="16141" width="3.42578125" style="356" customWidth="1"/>
    <col min="16142" max="16142" width="3.5703125" style="356" customWidth="1"/>
    <col min="16143" max="16147" width="10.7109375" style="356" customWidth="1"/>
    <col min="16148" max="16148" width="12" style="356" customWidth="1"/>
    <col min="16149" max="16384" width="11.42578125" style="356"/>
  </cols>
  <sheetData>
    <row r="2" spans="2:19" x14ac:dyDescent="0.25">
      <c r="B2" s="89"/>
      <c r="C2" s="342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4"/>
    </row>
    <row r="3" spans="2:19" x14ac:dyDescent="0.25">
      <c r="B3" s="89"/>
      <c r="C3" s="34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46"/>
    </row>
    <row r="4" spans="2:19" x14ac:dyDescent="0.25">
      <c r="B4" s="3"/>
      <c r="C4" s="34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46"/>
    </row>
    <row r="5" spans="2:19" ht="21.75" customHeight="1" x14ac:dyDescent="0.3">
      <c r="B5" s="3"/>
      <c r="C5" s="2144" t="s">
        <v>36</v>
      </c>
      <c r="D5" s="2145"/>
      <c r="E5" s="2145"/>
      <c r="F5" s="2145"/>
      <c r="G5" s="2145"/>
      <c r="H5" s="2145"/>
      <c r="I5" s="2145"/>
      <c r="J5" s="2145"/>
      <c r="K5" s="2145"/>
      <c r="L5" s="2145"/>
      <c r="M5" s="2145"/>
      <c r="N5" s="2145"/>
      <c r="O5" s="2145"/>
      <c r="P5" s="2145"/>
      <c r="Q5" s="2145"/>
      <c r="R5" s="2145"/>
      <c r="S5" s="2146"/>
    </row>
    <row r="6" spans="2:19" x14ac:dyDescent="0.25">
      <c r="B6" s="3"/>
      <c r="C6" s="2147" t="s">
        <v>379</v>
      </c>
      <c r="D6" s="2148"/>
      <c r="E6" s="2148"/>
      <c r="F6" s="2148"/>
      <c r="G6" s="2148"/>
      <c r="H6" s="2148"/>
      <c r="I6" s="2148"/>
      <c r="J6" s="2148"/>
      <c r="K6" s="2148"/>
      <c r="L6" s="2148"/>
      <c r="M6" s="2148"/>
      <c r="N6" s="2148"/>
      <c r="O6" s="2148"/>
      <c r="P6" s="2148"/>
      <c r="Q6" s="2148"/>
      <c r="R6" s="2148"/>
      <c r="S6" s="2149"/>
    </row>
    <row r="7" spans="2:19" x14ac:dyDescent="0.25">
      <c r="B7" s="556"/>
      <c r="C7" s="2152" t="s">
        <v>207</v>
      </c>
      <c r="D7" s="2069"/>
      <c r="E7" s="2069"/>
      <c r="F7" s="2069"/>
      <c r="G7" s="2069"/>
      <c r="H7" s="2069"/>
      <c r="I7" s="2069"/>
      <c r="J7" s="2069"/>
      <c r="K7" s="2069"/>
      <c r="L7" s="2069"/>
      <c r="M7" s="2069"/>
      <c r="N7" s="2069"/>
      <c r="O7" s="2069"/>
      <c r="P7" s="2069"/>
      <c r="Q7" s="2069"/>
      <c r="R7" s="2069"/>
      <c r="S7" s="2153"/>
    </row>
    <row r="8" spans="2:19" ht="8.25" customHeight="1" x14ac:dyDescent="0.3">
      <c r="B8" s="3"/>
      <c r="C8" s="365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66"/>
    </row>
    <row r="9" spans="2:19" ht="16.5" customHeight="1" x14ac:dyDescent="0.25">
      <c r="B9" s="3"/>
      <c r="C9" s="345"/>
      <c r="D9" s="3"/>
      <c r="E9" s="3"/>
      <c r="F9" s="3"/>
      <c r="G9" s="1375"/>
      <c r="H9" s="273" t="s">
        <v>191</v>
      </c>
      <c r="I9" s="1288">
        <v>44562</v>
      </c>
      <c r="J9" s="88"/>
      <c r="K9" s="1176" t="s">
        <v>73</v>
      </c>
      <c r="L9" s="1347">
        <v>44742</v>
      </c>
      <c r="M9" s="380"/>
      <c r="N9" s="380"/>
      <c r="O9" s="3"/>
      <c r="P9" s="3"/>
      <c r="Q9" s="3"/>
      <c r="R9" s="3"/>
      <c r="S9" s="346"/>
    </row>
    <row r="10" spans="2:19" ht="21" customHeight="1" x14ac:dyDescent="0.25">
      <c r="B10" s="3"/>
      <c r="C10" s="345"/>
      <c r="D10" s="3"/>
      <c r="E10" s="381"/>
      <c r="F10" s="381"/>
      <c r="G10" s="3"/>
      <c r="H10" s="88"/>
      <c r="I10" s="88"/>
      <c r="J10" s="88"/>
      <c r="K10" s="3"/>
      <c r="L10" s="3"/>
      <c r="M10" s="3"/>
      <c r="N10" s="3"/>
      <c r="O10" s="3"/>
      <c r="P10" s="3"/>
      <c r="Q10" s="3"/>
      <c r="R10" s="3"/>
      <c r="S10" s="346"/>
    </row>
    <row r="11" spans="2:19" ht="16.5" customHeight="1" x14ac:dyDescent="0.25">
      <c r="B11" s="3"/>
      <c r="C11" s="563" t="s">
        <v>20</v>
      </c>
      <c r="D11" s="1374">
        <v>202</v>
      </c>
      <c r="E11" s="381"/>
      <c r="F11" s="381"/>
      <c r="G11" s="273" t="s">
        <v>40</v>
      </c>
      <c r="H11" s="1289">
        <v>2</v>
      </c>
      <c r="I11" s="273" t="s">
        <v>26</v>
      </c>
      <c r="J11" s="1289">
        <v>1</v>
      </c>
      <c r="K11" s="273" t="s">
        <v>29</v>
      </c>
      <c r="L11" s="1289">
        <v>5</v>
      </c>
      <c r="M11" s="381"/>
      <c r="N11" s="381"/>
      <c r="O11" s="273" t="s">
        <v>53</v>
      </c>
      <c r="P11" s="1457" t="s">
        <v>586</v>
      </c>
      <c r="Q11" s="1456"/>
      <c r="R11" s="1456"/>
      <c r="S11" s="1456"/>
    </row>
    <row r="12" spans="2:19" ht="6" customHeight="1" x14ac:dyDescent="0.25">
      <c r="B12" s="3"/>
      <c r="C12" s="345"/>
      <c r="D12" s="3"/>
      <c r="E12" s="381"/>
      <c r="F12" s="38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46"/>
    </row>
    <row r="13" spans="2:19" ht="16.5" customHeight="1" x14ac:dyDescent="0.25">
      <c r="B13" s="3"/>
      <c r="C13" s="2133" t="s">
        <v>312</v>
      </c>
      <c r="D13" s="2134"/>
      <c r="E13" s="2134"/>
      <c r="F13" s="2134"/>
      <c r="G13" s="2134"/>
      <c r="H13" s="2150"/>
      <c r="I13" s="2151"/>
      <c r="J13" s="230"/>
      <c r="K13" s="273" t="s">
        <v>366</v>
      </c>
      <c r="L13" s="274"/>
      <c r="M13" s="275"/>
      <c r="N13" s="275"/>
      <c r="O13" s="275"/>
      <c r="P13" s="275"/>
      <c r="Q13" s="275"/>
      <c r="R13" s="275"/>
      <c r="S13" s="348"/>
    </row>
    <row r="14" spans="2:19" ht="8.25" customHeight="1" x14ac:dyDescent="0.25">
      <c r="B14" s="3"/>
      <c r="C14" s="34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275"/>
      <c r="Q14" s="275"/>
      <c r="R14" s="3"/>
      <c r="S14" s="346"/>
    </row>
    <row r="15" spans="2:19" ht="15.75" customHeight="1" x14ac:dyDescent="0.25">
      <c r="B15" s="3"/>
      <c r="C15" s="2133" t="s">
        <v>313</v>
      </c>
      <c r="D15" s="2134"/>
      <c r="E15" s="2134"/>
      <c r="F15" s="2135"/>
      <c r="G15" s="2136"/>
      <c r="H15" s="2137"/>
      <c r="I15" s="2138"/>
      <c r="J15" s="2138"/>
      <c r="K15" s="39"/>
      <c r="L15" s="273" t="s">
        <v>314</v>
      </c>
      <c r="M15" s="2141"/>
      <c r="N15" s="2142"/>
      <c r="O15" s="2143"/>
      <c r="P15" s="275"/>
      <c r="Q15" s="362" t="s">
        <v>315</v>
      </c>
      <c r="R15" s="2139" t="s">
        <v>83</v>
      </c>
      <c r="S15" s="2140"/>
    </row>
    <row r="16" spans="2:19" ht="12" customHeight="1" x14ac:dyDescent="0.25">
      <c r="B16" s="3"/>
      <c r="C16" s="345"/>
      <c r="D16" s="3"/>
      <c r="E16" s="3"/>
      <c r="F16" s="3"/>
      <c r="G16" s="3"/>
      <c r="H16" s="3"/>
      <c r="I16" s="3"/>
      <c r="J16" s="3"/>
      <c r="K16" s="374"/>
      <c r="L16" s="3"/>
      <c r="M16" s="374"/>
      <c r="N16" s="374"/>
      <c r="O16" s="2126" t="s">
        <v>13</v>
      </c>
      <c r="P16" s="2126"/>
      <c r="Q16" s="2126"/>
      <c r="R16" s="2126"/>
      <c r="S16" s="2127"/>
    </row>
    <row r="17" spans="2:19" ht="27" customHeight="1" x14ac:dyDescent="0.25">
      <c r="B17" s="3"/>
      <c r="C17" s="2128" t="s">
        <v>192</v>
      </c>
      <c r="D17" s="2128"/>
      <c r="E17" s="2129" t="s">
        <v>193</v>
      </c>
      <c r="F17" s="2129"/>
      <c r="G17" s="2129"/>
      <c r="H17" s="2129" t="s">
        <v>194</v>
      </c>
      <c r="I17" s="2128" t="s">
        <v>195</v>
      </c>
      <c r="J17" s="2128"/>
      <c r="K17" s="2128" t="s">
        <v>196</v>
      </c>
      <c r="L17" s="2128"/>
      <c r="M17" s="2157" t="s">
        <v>242</v>
      </c>
      <c r="N17" s="2157"/>
      <c r="O17" s="2130" t="s">
        <v>197</v>
      </c>
      <c r="P17" s="2132"/>
      <c r="Q17" s="2131"/>
      <c r="R17" s="2130" t="s">
        <v>198</v>
      </c>
      <c r="S17" s="2131"/>
    </row>
    <row r="18" spans="2:19" x14ac:dyDescent="0.25">
      <c r="B18" s="3"/>
      <c r="C18" s="2128"/>
      <c r="D18" s="2128"/>
      <c r="E18" s="2129"/>
      <c r="F18" s="2129"/>
      <c r="G18" s="2129"/>
      <c r="H18" s="2129"/>
      <c r="I18" s="2128"/>
      <c r="J18" s="2128"/>
      <c r="K18" s="2128"/>
      <c r="L18" s="2128"/>
      <c r="M18" s="330" t="s">
        <v>243</v>
      </c>
      <c r="N18" s="330" t="s">
        <v>244</v>
      </c>
      <c r="O18" s="331" t="s">
        <v>199</v>
      </c>
      <c r="P18" s="331" t="s">
        <v>200</v>
      </c>
      <c r="Q18" s="331" t="s">
        <v>201</v>
      </c>
      <c r="R18" s="331" t="s">
        <v>202</v>
      </c>
      <c r="S18" s="331" t="s">
        <v>203</v>
      </c>
    </row>
    <row r="19" spans="2:19" x14ac:dyDescent="0.25">
      <c r="B19" s="3"/>
      <c r="C19" s="2154" t="s">
        <v>459</v>
      </c>
      <c r="D19" s="2155"/>
      <c r="E19" s="2156" t="s">
        <v>487</v>
      </c>
      <c r="F19" s="2156"/>
      <c r="G19" s="2156"/>
      <c r="H19" s="367" t="s">
        <v>488</v>
      </c>
      <c r="I19" s="2155" t="s">
        <v>489</v>
      </c>
      <c r="J19" s="2155"/>
      <c r="K19" s="2156" t="s">
        <v>536</v>
      </c>
      <c r="L19" s="2156"/>
      <c r="M19" s="368" t="s">
        <v>490</v>
      </c>
      <c r="N19" s="368"/>
      <c r="O19" s="369">
        <v>4078400.24</v>
      </c>
      <c r="P19" s="369">
        <v>4270000</v>
      </c>
      <c r="Q19" s="369">
        <v>4003962.6</v>
      </c>
      <c r="R19" s="369">
        <f>+O19+P19-Q19</f>
        <v>4344437.6400000006</v>
      </c>
      <c r="S19" s="370">
        <v>4743467.9400000004</v>
      </c>
    </row>
    <row r="20" spans="2:19" x14ac:dyDescent="0.25">
      <c r="B20" s="3"/>
      <c r="C20" s="2123"/>
      <c r="D20" s="2124"/>
      <c r="E20" s="2125"/>
      <c r="F20" s="2125"/>
      <c r="G20" s="2125"/>
      <c r="H20" s="371"/>
      <c r="I20" s="2124"/>
      <c r="J20" s="2124"/>
      <c r="K20" s="2125"/>
      <c r="L20" s="2125"/>
      <c r="M20" s="30"/>
      <c r="N20" s="30"/>
      <c r="O20" s="372"/>
      <c r="P20" s="372"/>
      <c r="Q20" s="372"/>
      <c r="R20" s="372"/>
      <c r="S20" s="373"/>
    </row>
    <row r="21" spans="2:19" x14ac:dyDescent="0.25">
      <c r="B21" s="3"/>
      <c r="C21" s="2123"/>
      <c r="D21" s="2124"/>
      <c r="E21" s="2125"/>
      <c r="F21" s="2125"/>
      <c r="G21" s="2125"/>
      <c r="H21" s="371"/>
      <c r="I21" s="2124"/>
      <c r="J21" s="2124"/>
      <c r="K21" s="2125"/>
      <c r="L21" s="2125"/>
      <c r="M21" s="30"/>
      <c r="N21" s="30"/>
      <c r="O21" s="372"/>
      <c r="P21" s="372"/>
      <c r="Q21" s="372"/>
      <c r="R21" s="372"/>
      <c r="S21" s="373"/>
    </row>
    <row r="22" spans="2:19" x14ac:dyDescent="0.25">
      <c r="B22" s="3"/>
      <c r="C22" s="2123"/>
      <c r="D22" s="2124"/>
      <c r="E22" s="2125"/>
      <c r="F22" s="2125"/>
      <c r="G22" s="2125"/>
      <c r="H22" s="371"/>
      <c r="I22" s="2124"/>
      <c r="J22" s="2124"/>
      <c r="K22" s="2125"/>
      <c r="L22" s="2125"/>
      <c r="M22" s="30"/>
      <c r="N22" s="30"/>
      <c r="O22" s="372"/>
      <c r="P22" s="372"/>
      <c r="Q22" s="372"/>
      <c r="R22" s="372"/>
      <c r="S22" s="373"/>
    </row>
    <row r="23" spans="2:19" x14ac:dyDescent="0.25">
      <c r="B23" s="3"/>
      <c r="C23" s="2123"/>
      <c r="D23" s="2124"/>
      <c r="E23" s="2125"/>
      <c r="F23" s="2125"/>
      <c r="G23" s="2125"/>
      <c r="H23" s="371"/>
      <c r="I23" s="2124"/>
      <c r="J23" s="2124"/>
      <c r="K23" s="2125"/>
      <c r="L23" s="2125"/>
      <c r="M23" s="30"/>
      <c r="N23" s="30"/>
      <c r="O23" s="372"/>
      <c r="P23" s="372"/>
      <c r="Q23" s="372"/>
      <c r="R23" s="372"/>
      <c r="S23" s="373"/>
    </row>
    <row r="24" spans="2:19" x14ac:dyDescent="0.25">
      <c r="B24" s="3"/>
      <c r="C24" s="2123"/>
      <c r="D24" s="2124"/>
      <c r="E24" s="2125"/>
      <c r="F24" s="2125"/>
      <c r="G24" s="2125"/>
      <c r="H24" s="371"/>
      <c r="I24" s="2124"/>
      <c r="J24" s="2124"/>
      <c r="K24" s="2125"/>
      <c r="L24" s="2125"/>
      <c r="M24" s="30"/>
      <c r="N24" s="30"/>
      <c r="O24" s="372"/>
      <c r="P24" s="372"/>
      <c r="Q24" s="372"/>
      <c r="R24" s="372"/>
      <c r="S24" s="373"/>
    </row>
    <row r="25" spans="2:19" x14ac:dyDescent="0.25">
      <c r="B25" s="3"/>
      <c r="C25" s="2123"/>
      <c r="D25" s="2124"/>
      <c r="E25" s="2125"/>
      <c r="F25" s="2125"/>
      <c r="G25" s="2125"/>
      <c r="H25" s="371"/>
      <c r="I25" s="2124"/>
      <c r="J25" s="2124"/>
      <c r="K25" s="2125"/>
      <c r="L25" s="2125"/>
      <c r="M25" s="30"/>
      <c r="N25" s="30"/>
      <c r="O25" s="372"/>
      <c r="P25" s="372"/>
      <c r="Q25" s="372"/>
      <c r="R25" s="372"/>
      <c r="S25" s="373"/>
    </row>
    <row r="26" spans="2:19" x14ac:dyDescent="0.25">
      <c r="B26" s="3"/>
      <c r="C26" s="2123"/>
      <c r="D26" s="2124"/>
      <c r="E26" s="2125"/>
      <c r="F26" s="2125"/>
      <c r="G26" s="2125"/>
      <c r="H26" s="371"/>
      <c r="I26" s="2124"/>
      <c r="J26" s="2124"/>
      <c r="K26" s="2125"/>
      <c r="L26" s="2125"/>
      <c r="M26" s="30"/>
      <c r="N26" s="30"/>
      <c r="O26" s="372"/>
      <c r="P26" s="372"/>
      <c r="Q26" s="372"/>
      <c r="R26" s="372"/>
      <c r="S26" s="373"/>
    </row>
    <row r="27" spans="2:19" x14ac:dyDescent="0.25">
      <c r="B27" s="3"/>
      <c r="C27" s="2123"/>
      <c r="D27" s="2124"/>
      <c r="E27" s="2125"/>
      <c r="F27" s="2125"/>
      <c r="G27" s="2125"/>
      <c r="H27" s="371"/>
      <c r="I27" s="2124"/>
      <c r="J27" s="2124"/>
      <c r="K27" s="2125"/>
      <c r="L27" s="2125"/>
      <c r="M27" s="30"/>
      <c r="N27" s="30"/>
      <c r="O27" s="372"/>
      <c r="P27" s="372"/>
      <c r="Q27" s="372"/>
      <c r="R27" s="372"/>
      <c r="S27" s="373"/>
    </row>
    <row r="28" spans="2:19" x14ac:dyDescent="0.25">
      <c r="B28" s="3"/>
      <c r="C28" s="2123"/>
      <c r="D28" s="2124"/>
      <c r="E28" s="2125"/>
      <c r="F28" s="2125"/>
      <c r="G28" s="2125"/>
      <c r="H28" s="371"/>
      <c r="I28" s="2124"/>
      <c r="J28" s="2124"/>
      <c r="K28" s="2125"/>
      <c r="L28" s="2125"/>
      <c r="M28" s="30"/>
      <c r="N28" s="30"/>
      <c r="O28" s="372"/>
      <c r="P28" s="372"/>
      <c r="Q28" s="372"/>
      <c r="R28" s="372"/>
      <c r="S28" s="373"/>
    </row>
    <row r="29" spans="2:19" x14ac:dyDescent="0.25">
      <c r="B29" s="3"/>
      <c r="C29" s="2123"/>
      <c r="D29" s="2124"/>
      <c r="E29" s="2125"/>
      <c r="F29" s="2125"/>
      <c r="G29" s="2125"/>
      <c r="H29" s="371"/>
      <c r="I29" s="2124"/>
      <c r="J29" s="2124"/>
      <c r="K29" s="2125"/>
      <c r="L29" s="2125"/>
      <c r="M29" s="30"/>
      <c r="N29" s="30"/>
      <c r="O29" s="372"/>
      <c r="P29" s="372"/>
      <c r="Q29" s="372"/>
      <c r="R29" s="372"/>
      <c r="S29" s="373"/>
    </row>
    <row r="30" spans="2:19" x14ac:dyDescent="0.25">
      <c r="B30" s="3"/>
      <c r="C30" s="2123"/>
      <c r="D30" s="2124"/>
      <c r="E30" s="2125"/>
      <c r="F30" s="2125"/>
      <c r="G30" s="2125"/>
      <c r="H30" s="371"/>
      <c r="I30" s="2124"/>
      <c r="J30" s="2124"/>
      <c r="K30" s="2125"/>
      <c r="L30" s="2125"/>
      <c r="M30" s="30"/>
      <c r="N30" s="30"/>
      <c r="O30" s="372"/>
      <c r="P30" s="372"/>
      <c r="Q30" s="372"/>
      <c r="R30" s="372"/>
      <c r="S30" s="373"/>
    </row>
    <row r="31" spans="2:19" x14ac:dyDescent="0.25">
      <c r="B31" s="3"/>
      <c r="C31" s="2123"/>
      <c r="D31" s="2124"/>
      <c r="E31" s="2125"/>
      <c r="F31" s="2125"/>
      <c r="G31" s="2125"/>
      <c r="H31" s="371"/>
      <c r="I31" s="2124"/>
      <c r="J31" s="2124"/>
      <c r="K31" s="2125"/>
      <c r="L31" s="2125"/>
      <c r="M31" s="30"/>
      <c r="N31" s="30"/>
      <c r="O31" s="372"/>
      <c r="P31" s="372"/>
      <c r="Q31" s="372"/>
      <c r="R31" s="372"/>
      <c r="S31" s="373"/>
    </row>
    <row r="32" spans="2:19" ht="15.75" customHeight="1" x14ac:dyDescent="0.25">
      <c r="B32" s="3"/>
      <c r="C32" s="2117" t="s">
        <v>204</v>
      </c>
      <c r="D32" s="2118"/>
      <c r="E32" s="2118"/>
      <c r="F32" s="2118"/>
      <c r="G32" s="2118"/>
      <c r="H32" s="2118"/>
      <c r="I32" s="2118"/>
      <c r="J32" s="2118"/>
      <c r="K32" s="2118"/>
      <c r="L32" s="2118"/>
      <c r="M32" s="2118"/>
      <c r="N32" s="2118"/>
      <c r="O32" s="2118"/>
      <c r="P32" s="2118"/>
      <c r="Q32" s="2118"/>
      <c r="R32" s="2118"/>
      <c r="S32" s="2119"/>
    </row>
    <row r="33" spans="2:19" ht="6.75" hidden="1" customHeight="1" x14ac:dyDescent="0.25">
      <c r="B33" s="3"/>
      <c r="C33" s="2120"/>
      <c r="D33" s="2121"/>
      <c r="E33" s="2121"/>
      <c r="F33" s="2121"/>
      <c r="G33" s="2121"/>
      <c r="H33" s="2121"/>
      <c r="I33" s="2121"/>
      <c r="J33" s="2121"/>
      <c r="K33" s="2121"/>
      <c r="L33" s="2121"/>
      <c r="M33" s="2121"/>
      <c r="N33" s="2121"/>
      <c r="O33" s="2121"/>
      <c r="P33" s="2121"/>
      <c r="Q33" s="2121"/>
      <c r="R33" s="2121"/>
      <c r="S33" s="2122"/>
    </row>
    <row r="34" spans="2:19" ht="15" customHeight="1" x14ac:dyDescent="0.25">
      <c r="B34" s="364"/>
      <c r="C34" s="973"/>
      <c r="D34" s="974"/>
      <c r="E34" s="974"/>
      <c r="F34" s="974"/>
      <c r="G34" s="2068" t="s">
        <v>461</v>
      </c>
      <c r="H34" s="2068"/>
      <c r="I34" s="364"/>
      <c r="J34" s="364"/>
      <c r="K34" s="2068" t="s">
        <v>519</v>
      </c>
      <c r="L34" s="2068"/>
      <c r="M34" s="974"/>
      <c r="N34" s="974"/>
      <c r="O34" s="2116" t="s">
        <v>500</v>
      </c>
      <c r="P34" s="2116"/>
      <c r="Q34" s="2116"/>
      <c r="R34" s="364"/>
      <c r="S34" s="585"/>
    </row>
    <row r="35" spans="2:19" s="375" customFormat="1" ht="15" customHeight="1" x14ac:dyDescent="0.2">
      <c r="B35" s="974"/>
      <c r="C35" s="973"/>
      <c r="D35" s="974"/>
      <c r="E35" s="974"/>
      <c r="F35" s="974"/>
      <c r="G35" s="2067" t="str">
        <f>'Datos Generales'!B15</f>
        <v>Preparado por</v>
      </c>
      <c r="H35" s="2067"/>
      <c r="I35" s="974"/>
      <c r="J35" s="974"/>
      <c r="K35" s="2067" t="str">
        <f>'Datos Generales'!C15</f>
        <v>Revisado por</v>
      </c>
      <c r="L35" s="2067"/>
      <c r="M35" s="974"/>
      <c r="N35" s="974"/>
      <c r="O35" s="2114" t="str">
        <f>'Datos Generales'!D15</f>
        <v>Autorizado por</v>
      </c>
      <c r="P35" s="2114"/>
      <c r="Q35" s="2114"/>
      <c r="R35" s="974"/>
      <c r="S35" s="975"/>
    </row>
    <row r="36" spans="2:19" x14ac:dyDescent="0.25">
      <c r="B36" s="364"/>
      <c r="C36" s="973"/>
      <c r="D36" s="974"/>
      <c r="E36" s="974"/>
      <c r="F36" s="974"/>
      <c r="G36" s="2068" t="s">
        <v>464</v>
      </c>
      <c r="H36" s="2068"/>
      <c r="I36" s="974"/>
      <c r="J36" s="974"/>
      <c r="K36" s="2068" t="s">
        <v>520</v>
      </c>
      <c r="L36" s="2068"/>
      <c r="M36" s="974"/>
      <c r="N36" s="974"/>
      <c r="O36" s="2115" t="s">
        <v>465</v>
      </c>
      <c r="P36" s="2115"/>
      <c r="Q36" s="2115"/>
      <c r="R36" s="364"/>
      <c r="S36" s="585"/>
    </row>
    <row r="37" spans="2:19" x14ac:dyDescent="0.25">
      <c r="B37" s="364"/>
      <c r="C37" s="973"/>
      <c r="D37" s="974"/>
      <c r="E37" s="974"/>
      <c r="F37" s="974"/>
      <c r="G37" s="2113" t="str">
        <f>'Datos Generales'!B16</f>
        <v>Puesto que ocupa</v>
      </c>
      <c r="H37" s="2113"/>
      <c r="I37" s="974"/>
      <c r="J37" s="974"/>
      <c r="K37" s="2113" t="str">
        <f>'Datos Generales'!C16</f>
        <v>Puesto que ocupa</v>
      </c>
      <c r="L37" s="2113"/>
      <c r="M37" s="974"/>
      <c r="N37" s="974"/>
      <c r="O37" s="2114" t="str">
        <f>'Datos Generales'!D16</f>
        <v>Puesto que ocupa</v>
      </c>
      <c r="P37" s="2114"/>
      <c r="Q37" s="2114"/>
      <c r="R37" s="364"/>
      <c r="S37" s="585"/>
    </row>
    <row r="38" spans="2:19" x14ac:dyDescent="0.25">
      <c r="B38" s="364"/>
      <c r="C38" s="973"/>
      <c r="D38" s="974"/>
      <c r="E38" s="974"/>
      <c r="F38" s="974"/>
      <c r="G38" s="2064">
        <v>44742</v>
      </c>
      <c r="H38" s="2064"/>
      <c r="I38" s="364"/>
      <c r="J38" s="364"/>
      <c r="K38" s="2064">
        <v>44743</v>
      </c>
      <c r="L38" s="2064"/>
      <c r="M38" s="364"/>
      <c r="N38" s="364"/>
      <c r="O38" s="2064">
        <v>44747</v>
      </c>
      <c r="P38" s="2064"/>
      <c r="Q38" s="2064"/>
      <c r="R38" s="472"/>
      <c r="S38" s="585"/>
    </row>
    <row r="39" spans="2:19" ht="15.75" customHeight="1" x14ac:dyDescent="0.25">
      <c r="B39" s="3"/>
      <c r="C39" s="347"/>
      <c r="D39" s="82"/>
      <c r="E39" s="82"/>
      <c r="F39" s="82"/>
      <c r="G39" s="2113" t="s">
        <v>373</v>
      </c>
      <c r="H39" s="2113"/>
      <c r="I39" s="3"/>
      <c r="J39" s="3"/>
      <c r="K39" s="2113" t="s">
        <v>374</v>
      </c>
      <c r="L39" s="2113"/>
      <c r="M39" s="3"/>
      <c r="N39" s="3"/>
      <c r="O39" s="2114" t="s">
        <v>388</v>
      </c>
      <c r="P39" s="2114"/>
      <c r="Q39" s="2114"/>
      <c r="R39" s="3"/>
      <c r="S39" s="346"/>
    </row>
    <row r="40" spans="2:19" x14ac:dyDescent="0.25">
      <c r="B40" s="556"/>
      <c r="C40" s="347"/>
      <c r="D40" s="82"/>
      <c r="E40" s="82"/>
      <c r="F40" s="82"/>
      <c r="I40" s="974"/>
      <c r="J40" s="974"/>
      <c r="M40" s="974"/>
      <c r="N40" s="974"/>
      <c r="R40" s="556"/>
      <c r="S40" s="555"/>
    </row>
    <row r="41" spans="2:19" x14ac:dyDescent="0.25">
      <c r="B41" s="556"/>
      <c r="C41" s="347"/>
      <c r="D41" s="82"/>
      <c r="E41" s="82"/>
      <c r="F41" s="82"/>
      <c r="I41" s="364"/>
      <c r="J41" s="364"/>
      <c r="M41" s="364"/>
      <c r="N41" s="364"/>
      <c r="R41" s="556"/>
      <c r="S41" s="555"/>
    </row>
  </sheetData>
  <protectedRanges>
    <protectedRange sqref="G35:G37" name="Rango1_2_1_1"/>
  </protectedRanges>
  <mergeCells count="90">
    <mergeCell ref="C19:D19"/>
    <mergeCell ref="E19:G19"/>
    <mergeCell ref="I19:J19"/>
    <mergeCell ref="K19:L19"/>
    <mergeCell ref="M17:N17"/>
    <mergeCell ref="C5:S5"/>
    <mergeCell ref="C6:S6"/>
    <mergeCell ref="C13:G13"/>
    <mergeCell ref="H13:I13"/>
    <mergeCell ref="C7:S7"/>
    <mergeCell ref="C15:E15"/>
    <mergeCell ref="F15:H15"/>
    <mergeCell ref="I15:J15"/>
    <mergeCell ref="R15:S15"/>
    <mergeCell ref="M15:O15"/>
    <mergeCell ref="O16:S16"/>
    <mergeCell ref="C17:D18"/>
    <mergeCell ref="E17:G18"/>
    <mergeCell ref="H17:H18"/>
    <mergeCell ref="I17:J18"/>
    <mergeCell ref="K17:L18"/>
    <mergeCell ref="R17:S17"/>
    <mergeCell ref="O17:Q17"/>
    <mergeCell ref="C22:D22"/>
    <mergeCell ref="E22:G22"/>
    <mergeCell ref="I22:J22"/>
    <mergeCell ref="K22:L22"/>
    <mergeCell ref="C23:D23"/>
    <mergeCell ref="E23:G23"/>
    <mergeCell ref="I23:J23"/>
    <mergeCell ref="K23:L23"/>
    <mergeCell ref="C20:D20"/>
    <mergeCell ref="E20:G20"/>
    <mergeCell ref="I20:J20"/>
    <mergeCell ref="K20:L20"/>
    <mergeCell ref="C21:D21"/>
    <mergeCell ref="E21:G21"/>
    <mergeCell ref="I21:J21"/>
    <mergeCell ref="K21:L21"/>
    <mergeCell ref="C26:D26"/>
    <mergeCell ref="E26:G26"/>
    <mergeCell ref="I26:J26"/>
    <mergeCell ref="K26:L26"/>
    <mergeCell ref="C27:D27"/>
    <mergeCell ref="E27:G27"/>
    <mergeCell ref="I27:J27"/>
    <mergeCell ref="K27:L27"/>
    <mergeCell ref="C24:D24"/>
    <mergeCell ref="E24:G24"/>
    <mergeCell ref="I24:J24"/>
    <mergeCell ref="K24:L24"/>
    <mergeCell ref="C25:D25"/>
    <mergeCell ref="E25:G25"/>
    <mergeCell ref="I25:J25"/>
    <mergeCell ref="K25:L25"/>
    <mergeCell ref="C30:D30"/>
    <mergeCell ref="E30:G30"/>
    <mergeCell ref="I30:J30"/>
    <mergeCell ref="K30:L30"/>
    <mergeCell ref="C31:D31"/>
    <mergeCell ref="E31:G31"/>
    <mergeCell ref="I31:J31"/>
    <mergeCell ref="K31:L31"/>
    <mergeCell ref="C28:D28"/>
    <mergeCell ref="E28:G28"/>
    <mergeCell ref="I28:J28"/>
    <mergeCell ref="K28:L28"/>
    <mergeCell ref="C29:D29"/>
    <mergeCell ref="E29:G29"/>
    <mergeCell ref="I29:J29"/>
    <mergeCell ref="K29:L29"/>
    <mergeCell ref="G34:H34"/>
    <mergeCell ref="K34:L34"/>
    <mergeCell ref="O34:Q34"/>
    <mergeCell ref="C32:S33"/>
    <mergeCell ref="G38:H38"/>
    <mergeCell ref="K38:L38"/>
    <mergeCell ref="O38:Q38"/>
    <mergeCell ref="O35:Q35"/>
    <mergeCell ref="O37:Q37"/>
    <mergeCell ref="G39:H39"/>
    <mergeCell ref="K39:L39"/>
    <mergeCell ref="O39:Q39"/>
    <mergeCell ref="K35:L35"/>
    <mergeCell ref="K36:L36"/>
    <mergeCell ref="K37:L37"/>
    <mergeCell ref="G35:H35"/>
    <mergeCell ref="G36:H36"/>
    <mergeCell ref="G37:H37"/>
    <mergeCell ref="O36:Q36"/>
  </mergeCells>
  <printOptions horizontalCentered="1" verticalCentered="1"/>
  <pageMargins left="0" right="0" top="0.2" bottom="0.2" header="0" footer="0"/>
  <pageSetup paperSize="5" scale="85" orientation="landscape" r:id="rId1"/>
  <headerFooter alignWithMargins="0">
    <oddFooter>&amp;R&amp;D</oddFooter>
  </headerFooter>
  <colBreaks count="1" manualBreakCount="1">
    <brk id="19" max="1048575" man="1"/>
  </col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8"/>
  <sheetViews>
    <sheetView showGridLines="0" topLeftCell="A25" zoomScale="98" zoomScaleNormal="98" zoomScaleSheetLayoutView="100" workbookViewId="0">
      <selection activeCell="E39" sqref="E39"/>
    </sheetView>
  </sheetViews>
  <sheetFormatPr baseColWidth="10" defaultColWidth="9.140625" defaultRowHeight="12.75" x14ac:dyDescent="0.2"/>
  <cols>
    <col min="1" max="1" width="3.28515625" style="288" customWidth="1"/>
    <col min="2" max="2" width="1.42578125" style="288" customWidth="1"/>
    <col min="3" max="3" width="3.5703125" style="299" customWidth="1"/>
    <col min="4" max="4" width="21.7109375" style="288" customWidth="1"/>
    <col min="5" max="5" width="19.42578125" style="288" customWidth="1"/>
    <col min="6" max="6" width="16.140625" style="288" customWidth="1"/>
    <col min="7" max="7" width="13.7109375" style="288" customWidth="1"/>
    <col min="8" max="8" width="17" style="288" customWidth="1"/>
    <col min="9" max="9" width="14.85546875" style="288" customWidth="1"/>
    <col min="10" max="10" width="1.42578125" style="288" customWidth="1"/>
    <col min="11" max="11" width="9.140625" style="288" customWidth="1"/>
    <col min="12" max="16384" width="9.140625" style="288"/>
  </cols>
  <sheetData>
    <row r="2" spans="2:13" x14ac:dyDescent="0.2">
      <c r="B2" s="716"/>
      <c r="C2" s="734"/>
      <c r="D2" s="691"/>
      <c r="E2" s="691"/>
      <c r="F2" s="691"/>
      <c r="G2" s="691"/>
      <c r="H2" s="691"/>
      <c r="I2" s="691"/>
      <c r="J2" s="692"/>
    </row>
    <row r="3" spans="2:13" x14ac:dyDescent="0.2">
      <c r="B3" s="717"/>
      <c r="C3" s="300"/>
      <c r="D3" s="289"/>
      <c r="E3" s="289"/>
      <c r="F3" s="289"/>
      <c r="G3" s="289"/>
      <c r="H3" s="289"/>
      <c r="I3" s="289"/>
      <c r="J3" s="693"/>
    </row>
    <row r="4" spans="2:13" x14ac:dyDescent="0.2">
      <c r="B4" s="717"/>
      <c r="C4" s="300"/>
      <c r="D4" s="289"/>
      <c r="E4" s="289"/>
      <c r="F4" s="289"/>
      <c r="G4" s="289"/>
      <c r="H4" s="289"/>
      <c r="I4" s="289"/>
      <c r="J4" s="693"/>
    </row>
    <row r="5" spans="2:13" x14ac:dyDescent="0.2">
      <c r="B5" s="717"/>
      <c r="C5" s="300"/>
      <c r="D5" s="289"/>
      <c r="E5" s="289"/>
      <c r="F5" s="289"/>
      <c r="G5" s="289"/>
      <c r="H5" s="289"/>
      <c r="I5" s="289"/>
      <c r="J5" s="693"/>
      <c r="K5" s="289"/>
    </row>
    <row r="6" spans="2:13" x14ac:dyDescent="0.2">
      <c r="B6" s="717"/>
      <c r="C6" s="300"/>
      <c r="D6" s="289"/>
      <c r="E6" s="289"/>
      <c r="F6" s="289"/>
      <c r="G6" s="289"/>
      <c r="H6" s="289"/>
      <c r="I6" s="289"/>
      <c r="J6" s="693"/>
      <c r="K6" s="289"/>
    </row>
    <row r="7" spans="2:13" ht="18.75" x14ac:dyDescent="0.3">
      <c r="B7" s="2680" t="s">
        <v>36</v>
      </c>
      <c r="C7" s="2681"/>
      <c r="D7" s="2681"/>
      <c r="E7" s="2681"/>
      <c r="F7" s="2681"/>
      <c r="G7" s="2681"/>
      <c r="H7" s="2681"/>
      <c r="I7" s="2681"/>
      <c r="J7" s="2682"/>
      <c r="K7" s="289"/>
    </row>
    <row r="8" spans="2:13" ht="15.75" x14ac:dyDescent="0.25">
      <c r="B8" s="2683" t="s">
        <v>385</v>
      </c>
      <c r="C8" s="2684"/>
      <c r="D8" s="2684"/>
      <c r="E8" s="2684"/>
      <c r="F8" s="2684"/>
      <c r="G8" s="2684"/>
      <c r="H8" s="2684"/>
      <c r="I8" s="2684"/>
      <c r="J8" s="2685"/>
      <c r="K8" s="289"/>
    </row>
    <row r="9" spans="2:13" ht="15.75" x14ac:dyDescent="0.25">
      <c r="B9" s="2686" t="s">
        <v>207</v>
      </c>
      <c r="C9" s="2687"/>
      <c r="D9" s="2687"/>
      <c r="E9" s="2687"/>
      <c r="F9" s="2687"/>
      <c r="G9" s="2687"/>
      <c r="H9" s="2687"/>
      <c r="I9" s="2687"/>
      <c r="J9" s="2688"/>
      <c r="K9" s="289"/>
    </row>
    <row r="10" spans="2:13" ht="3.75" customHeight="1" x14ac:dyDescent="0.25">
      <c r="B10" s="1191"/>
      <c r="C10" s="1192"/>
      <c r="D10" s="1192"/>
      <c r="E10" s="1192"/>
      <c r="F10" s="1192"/>
      <c r="G10" s="1192"/>
      <c r="H10" s="1192"/>
      <c r="I10" s="1192"/>
      <c r="J10" s="1193"/>
      <c r="K10" s="289"/>
    </row>
    <row r="11" spans="2:13" ht="15.75" x14ac:dyDescent="0.25">
      <c r="B11" s="2686" t="s">
        <v>506</v>
      </c>
      <c r="C11" s="2687"/>
      <c r="D11" s="2687"/>
      <c r="E11" s="2687"/>
      <c r="F11" s="2687"/>
      <c r="G11" s="2687"/>
      <c r="H11" s="2687"/>
      <c r="I11" s="2687"/>
      <c r="J11" s="2688"/>
      <c r="K11" s="291"/>
      <c r="L11" s="291"/>
      <c r="M11" s="291"/>
    </row>
    <row r="12" spans="2:13" x14ac:dyDescent="0.2">
      <c r="B12" s="717"/>
      <c r="C12" s="300"/>
      <c r="D12" s="289"/>
      <c r="E12" s="289"/>
      <c r="F12" s="289"/>
      <c r="G12" s="289"/>
      <c r="H12" s="289"/>
      <c r="I12" s="289"/>
      <c r="J12" s="693"/>
      <c r="K12" s="289"/>
    </row>
    <row r="13" spans="2:13" ht="15.75" x14ac:dyDescent="0.25">
      <c r="B13" s="717"/>
      <c r="C13" s="300"/>
      <c r="D13" s="289"/>
      <c r="E13" s="804" t="s">
        <v>429</v>
      </c>
      <c r="F13" s="291" t="s">
        <v>276</v>
      </c>
      <c r="G13" s="291" t="s">
        <v>276</v>
      </c>
      <c r="H13" s="291"/>
      <c r="I13" s="291"/>
      <c r="J13" s="693"/>
      <c r="K13" s="289"/>
    </row>
    <row r="14" spans="2:13" ht="15.75" x14ac:dyDescent="0.25">
      <c r="B14" s="717"/>
      <c r="C14" s="300"/>
      <c r="D14" s="290"/>
      <c r="E14" s="291"/>
      <c r="F14" s="291"/>
      <c r="G14" s="291"/>
      <c r="H14" s="291"/>
      <c r="I14" s="291"/>
      <c r="J14" s="693"/>
      <c r="K14" s="289"/>
    </row>
    <row r="15" spans="2:13" x14ac:dyDescent="0.2">
      <c r="B15" s="807"/>
      <c r="C15" s="300"/>
      <c r="D15" s="300"/>
      <c r="E15" s="816" t="s">
        <v>277</v>
      </c>
      <c r="F15" s="816" t="s">
        <v>278</v>
      </c>
      <c r="G15" s="816" t="s">
        <v>279</v>
      </c>
      <c r="H15" s="816" t="s">
        <v>280</v>
      </c>
      <c r="I15" s="293"/>
      <c r="J15" s="709"/>
      <c r="K15" s="289"/>
    </row>
    <row r="16" spans="2:13" s="299" customFormat="1" x14ac:dyDescent="0.2">
      <c r="B16" s="717"/>
      <c r="C16" s="300"/>
      <c r="D16" s="815" t="s">
        <v>427</v>
      </c>
      <c r="E16" s="817"/>
      <c r="F16" s="817"/>
      <c r="G16" s="817"/>
      <c r="H16" s="817"/>
      <c r="I16" s="294"/>
      <c r="J16" s="693"/>
      <c r="K16" s="300"/>
    </row>
    <row r="17" spans="2:11" x14ac:dyDescent="0.2">
      <c r="B17" s="717"/>
      <c r="C17" s="300"/>
      <c r="D17" s="292"/>
      <c r="E17" s="295"/>
      <c r="F17" s="295"/>
      <c r="G17" s="295"/>
      <c r="H17" s="295"/>
      <c r="I17" s="295"/>
      <c r="J17" s="693"/>
      <c r="K17" s="289"/>
    </row>
    <row r="18" spans="2:11" ht="15.75" x14ac:dyDescent="0.2">
      <c r="B18" s="717"/>
      <c r="C18" s="2703" t="s">
        <v>136</v>
      </c>
      <c r="D18" s="2693" t="s">
        <v>281</v>
      </c>
      <c r="E18" s="2702" t="s">
        <v>282</v>
      </c>
      <c r="F18" s="2691"/>
      <c r="G18" s="2691"/>
      <c r="H18" s="2691"/>
      <c r="I18" s="2692" t="s">
        <v>283</v>
      </c>
      <c r="J18" s="693"/>
      <c r="K18" s="289"/>
    </row>
    <row r="19" spans="2:11" ht="15" customHeight="1" x14ac:dyDescent="0.2">
      <c r="B19" s="717"/>
      <c r="C19" s="2704"/>
      <c r="D19" s="2694"/>
      <c r="E19" s="818" t="s">
        <v>284</v>
      </c>
      <c r="F19" s="819" t="s">
        <v>285</v>
      </c>
      <c r="G19" s="819" t="s">
        <v>286</v>
      </c>
      <c r="H19" s="819" t="s">
        <v>287</v>
      </c>
      <c r="I19" s="2692"/>
      <c r="J19" s="693"/>
      <c r="K19" s="289"/>
    </row>
    <row r="20" spans="2:11" ht="18.75" customHeight="1" x14ac:dyDescent="0.2">
      <c r="B20" s="717"/>
      <c r="C20" s="1194">
        <v>1</v>
      </c>
      <c r="D20" s="313"/>
      <c r="E20" s="812"/>
      <c r="F20" s="812"/>
      <c r="G20" s="812"/>
      <c r="H20" s="812"/>
      <c r="I20" s="812"/>
      <c r="J20" s="693"/>
      <c r="K20" s="289"/>
    </row>
    <row r="21" spans="2:11" ht="18" customHeight="1" x14ac:dyDescent="0.2">
      <c r="B21" s="717"/>
      <c r="C21" s="1194">
        <v>2</v>
      </c>
      <c r="D21" s="820"/>
      <c r="E21" s="812"/>
      <c r="F21" s="812"/>
      <c r="G21" s="812"/>
      <c r="H21" s="812"/>
      <c r="I21" s="812"/>
      <c r="J21" s="693"/>
      <c r="K21" s="289"/>
    </row>
    <row r="22" spans="2:11" ht="18" customHeight="1" x14ac:dyDescent="0.2">
      <c r="B22" s="717"/>
      <c r="C22" s="1194">
        <v>3</v>
      </c>
      <c r="D22" s="820"/>
      <c r="E22" s="812"/>
      <c r="F22" s="812"/>
      <c r="G22" s="812"/>
      <c r="H22" s="812"/>
      <c r="I22" s="812"/>
      <c r="J22" s="693"/>
      <c r="K22" s="289"/>
    </row>
    <row r="23" spans="2:11" ht="18" customHeight="1" x14ac:dyDescent="0.2">
      <c r="B23" s="717"/>
      <c r="C23" s="1194">
        <v>4</v>
      </c>
      <c r="D23" s="820"/>
      <c r="E23" s="812"/>
      <c r="F23" s="812"/>
      <c r="G23" s="812"/>
      <c r="H23" s="812"/>
      <c r="I23" s="812"/>
      <c r="J23" s="821"/>
      <c r="K23" s="289"/>
    </row>
    <row r="24" spans="2:11" ht="18" customHeight="1" x14ac:dyDescent="0.2">
      <c r="B24" s="717"/>
      <c r="C24" s="1194">
        <v>5</v>
      </c>
      <c r="D24" s="820"/>
      <c r="E24" s="812"/>
      <c r="F24" s="812"/>
      <c r="G24" s="812"/>
      <c r="H24" s="812"/>
      <c r="I24" s="812"/>
      <c r="J24" s="821"/>
      <c r="K24" s="289"/>
    </row>
    <row r="25" spans="2:11" ht="18" customHeight="1" x14ac:dyDescent="0.2">
      <c r="B25" s="717"/>
      <c r="C25" s="1194">
        <v>6</v>
      </c>
      <c r="D25" s="820"/>
      <c r="E25" s="812" t="s">
        <v>507</v>
      </c>
      <c r="F25" s="812"/>
      <c r="G25" s="812" t="s">
        <v>455</v>
      </c>
      <c r="H25" s="812"/>
      <c r="I25" s="812"/>
      <c r="J25" s="821"/>
      <c r="K25" s="289"/>
    </row>
    <row r="26" spans="2:11" ht="18" customHeight="1" x14ac:dyDescent="0.2">
      <c r="B26" s="717"/>
      <c r="C26" s="1194">
        <v>7</v>
      </c>
      <c r="D26" s="820"/>
      <c r="E26" s="812"/>
      <c r="F26" s="812"/>
      <c r="G26" s="812"/>
      <c r="H26" s="812"/>
      <c r="I26" s="812"/>
      <c r="J26" s="821"/>
      <c r="K26" s="289"/>
    </row>
    <row r="27" spans="2:11" ht="18" customHeight="1" x14ac:dyDescent="0.2">
      <c r="B27" s="717"/>
      <c r="C27" s="1194">
        <v>8</v>
      </c>
      <c r="D27" s="820"/>
      <c r="E27" s="812"/>
      <c r="F27" s="812"/>
      <c r="G27" s="812"/>
      <c r="H27" s="812"/>
      <c r="I27" s="812"/>
      <c r="J27" s="821"/>
      <c r="K27" s="289"/>
    </row>
    <row r="28" spans="2:11" ht="18" customHeight="1" x14ac:dyDescent="0.2">
      <c r="B28" s="717"/>
      <c r="C28" s="1194">
        <v>9</v>
      </c>
      <c r="D28" s="820"/>
      <c r="E28" s="812"/>
      <c r="F28" s="812"/>
      <c r="G28" s="812"/>
      <c r="H28" s="812"/>
      <c r="I28" s="812"/>
      <c r="J28" s="821"/>
      <c r="K28" s="289"/>
    </row>
    <row r="29" spans="2:11" ht="18" customHeight="1" x14ac:dyDescent="0.2">
      <c r="B29" s="717"/>
      <c r="C29" s="1194">
        <v>10</v>
      </c>
      <c r="D29" s="820"/>
      <c r="E29" s="812"/>
      <c r="F29" s="812"/>
      <c r="G29" s="812"/>
      <c r="H29" s="812"/>
      <c r="I29" s="812"/>
      <c r="J29" s="821"/>
      <c r="K29" s="289"/>
    </row>
    <row r="30" spans="2:11" ht="18" customHeight="1" x14ac:dyDescent="0.2">
      <c r="B30" s="717"/>
      <c r="C30" s="1194">
        <v>11</v>
      </c>
      <c r="D30" s="820"/>
      <c r="E30" s="812"/>
      <c r="F30" s="812"/>
      <c r="G30" s="812"/>
      <c r="H30" s="812"/>
      <c r="I30" s="812"/>
      <c r="J30" s="821"/>
      <c r="K30" s="289"/>
    </row>
    <row r="31" spans="2:11" ht="18" customHeight="1" x14ac:dyDescent="0.2">
      <c r="B31" s="717"/>
      <c r="C31" s="1194">
        <v>12</v>
      </c>
      <c r="D31" s="820"/>
      <c r="E31" s="812"/>
      <c r="F31" s="812"/>
      <c r="G31" s="812"/>
      <c r="H31" s="812"/>
      <c r="I31" s="812"/>
      <c r="J31" s="821"/>
      <c r="K31" s="289"/>
    </row>
    <row r="32" spans="2:11" ht="18" customHeight="1" x14ac:dyDescent="0.2">
      <c r="B32" s="717"/>
      <c r="C32" s="1194">
        <v>13</v>
      </c>
      <c r="D32" s="820"/>
      <c r="E32" s="812"/>
      <c r="F32" s="812"/>
      <c r="G32" s="812"/>
      <c r="H32" s="812"/>
      <c r="I32" s="812"/>
      <c r="J32" s="821"/>
      <c r="K32" s="289"/>
    </row>
    <row r="33" spans="2:11" ht="18" customHeight="1" x14ac:dyDescent="0.2">
      <c r="B33" s="717"/>
      <c r="C33" s="300"/>
      <c r="D33" s="824"/>
      <c r="E33" s="297"/>
      <c r="F33" s="297"/>
      <c r="G33" s="297"/>
      <c r="H33" s="297"/>
      <c r="I33" s="297"/>
      <c r="J33" s="821"/>
      <c r="K33" s="289"/>
    </row>
    <row r="34" spans="2:11" ht="18" customHeight="1" x14ac:dyDescent="0.2">
      <c r="B34" s="717"/>
      <c r="C34" s="2696" t="s">
        <v>545</v>
      </c>
      <c r="D34" s="2697"/>
      <c r="E34" s="2697"/>
      <c r="F34" s="2697"/>
      <c r="G34" s="2697"/>
      <c r="H34" s="2697"/>
      <c r="I34" s="2698"/>
      <c r="J34" s="822"/>
      <c r="K34" s="289"/>
    </row>
    <row r="35" spans="2:11" ht="16.5" customHeight="1" x14ac:dyDescent="0.2">
      <c r="B35" s="717"/>
      <c r="C35" s="2699"/>
      <c r="D35" s="2700"/>
      <c r="E35" s="2700"/>
      <c r="F35" s="2700"/>
      <c r="G35" s="2700"/>
      <c r="H35" s="2700"/>
      <c r="I35" s="2701"/>
      <c r="J35" s="823"/>
      <c r="K35" s="289"/>
    </row>
    <row r="36" spans="2:11" x14ac:dyDescent="0.2">
      <c r="B36" s="717"/>
      <c r="C36" s="300"/>
      <c r="D36" s="289"/>
      <c r="E36" s="289"/>
      <c r="F36" s="289"/>
      <c r="G36" s="289"/>
      <c r="H36" s="289"/>
      <c r="I36" s="805" t="s">
        <v>359</v>
      </c>
      <c r="J36" s="693"/>
      <c r="K36" s="289"/>
    </row>
    <row r="37" spans="2:11" ht="5.25" customHeight="1" x14ac:dyDescent="0.2">
      <c r="B37" s="717"/>
      <c r="C37" s="300"/>
      <c r="D37" s="289"/>
      <c r="E37" s="289"/>
      <c r="F37" s="289"/>
      <c r="G37" s="289"/>
      <c r="H37" s="289"/>
      <c r="I37" s="805"/>
      <c r="J37" s="693"/>
      <c r="K37" s="289"/>
    </row>
    <row r="38" spans="2:11" x14ac:dyDescent="0.2">
      <c r="B38" s="717"/>
      <c r="C38" s="300"/>
      <c r="D38" s="1091" t="s">
        <v>461</v>
      </c>
      <c r="E38" s="1092"/>
      <c r="F38" s="1091" t="s">
        <v>466</v>
      </c>
      <c r="G38" s="289"/>
      <c r="H38" s="2706" t="s">
        <v>476</v>
      </c>
      <c r="I38" s="2706"/>
      <c r="J38" s="693"/>
      <c r="K38" s="289"/>
    </row>
    <row r="39" spans="2:11" x14ac:dyDescent="0.2">
      <c r="B39" s="727"/>
      <c r="C39" s="307"/>
      <c r="D39" s="1084" t="str">
        <f>'Datos Generales'!B15</f>
        <v>Preparado por</v>
      </c>
      <c r="E39" s="307"/>
      <c r="F39" s="1272" t="str">
        <f>'Datos Generales'!C15</f>
        <v>Revisado por</v>
      </c>
      <c r="G39" s="1084"/>
      <c r="H39" s="2695" t="str">
        <f>'Datos Generales'!D15</f>
        <v>Autorizado por</v>
      </c>
      <c r="I39" s="2695"/>
      <c r="J39" s="706"/>
      <c r="K39" s="289"/>
    </row>
    <row r="40" spans="2:11" s="305" customFormat="1" ht="19.5" customHeight="1" x14ac:dyDescent="0.2">
      <c r="B40" s="727"/>
      <c r="C40" s="307"/>
      <c r="D40" s="735" t="s">
        <v>464</v>
      </c>
      <c r="E40" s="1092"/>
      <c r="F40" s="735" t="s">
        <v>467</v>
      </c>
      <c r="G40" s="289"/>
      <c r="H40" s="2707" t="s">
        <v>462</v>
      </c>
      <c r="I40" s="2707"/>
      <c r="J40" s="706"/>
      <c r="K40" s="314"/>
    </row>
    <row r="41" spans="2:11" s="305" customFormat="1" x14ac:dyDescent="0.2">
      <c r="B41" s="727"/>
      <c r="C41" s="307"/>
      <c r="D41" s="1084" t="str">
        <f>'Datos Generales'!B16</f>
        <v>Puesto que ocupa</v>
      </c>
      <c r="E41" s="307"/>
      <c r="F41" s="1272" t="str">
        <f>'Datos Generales'!C16</f>
        <v>Puesto que ocupa</v>
      </c>
      <c r="G41" s="1084"/>
      <c r="H41" s="2695" t="str">
        <f>'Datos Generales'!D16</f>
        <v>Puesto que ocupa</v>
      </c>
      <c r="I41" s="2695"/>
      <c r="J41" s="706"/>
      <c r="K41" s="314"/>
    </row>
    <row r="42" spans="2:11" s="305" customFormat="1" ht="27" customHeight="1" x14ac:dyDescent="0.2">
      <c r="B42" s="727"/>
      <c r="C42" s="307"/>
      <c r="D42" s="1285">
        <v>44743</v>
      </c>
      <c r="E42" s="1092"/>
      <c r="F42" s="1285">
        <v>44743</v>
      </c>
      <c r="G42" s="289"/>
      <c r="H42" s="2705">
        <v>44743</v>
      </c>
      <c r="I42" s="2705"/>
      <c r="J42" s="706"/>
      <c r="K42" s="314"/>
    </row>
    <row r="43" spans="2:11" s="305" customFormat="1" ht="13.5" customHeight="1" x14ac:dyDescent="0.2">
      <c r="B43" s="727"/>
      <c r="C43" s="307"/>
      <c r="D43" s="1084" t="s">
        <v>373</v>
      </c>
      <c r="E43" s="307"/>
      <c r="F43" s="1272" t="s">
        <v>374</v>
      </c>
      <c r="G43" s="1084"/>
      <c r="H43" s="2695" t="s">
        <v>388</v>
      </c>
      <c r="I43" s="2695"/>
      <c r="J43" s="706"/>
      <c r="K43" s="314"/>
    </row>
    <row r="44" spans="2:11" s="305" customFormat="1" ht="2.25" customHeight="1" x14ac:dyDescent="0.2">
      <c r="B44" s="731"/>
      <c r="C44" s="735"/>
      <c r="D44" s="732"/>
      <c r="E44" s="732"/>
      <c r="F44" s="732"/>
      <c r="G44" s="732"/>
      <c r="H44" s="732"/>
      <c r="I44" s="732"/>
      <c r="J44" s="733"/>
      <c r="K44" s="314"/>
    </row>
    <row r="45" spans="2:11" x14ac:dyDescent="0.2">
      <c r="C45" s="300"/>
    </row>
    <row r="46" spans="2:11" x14ac:dyDescent="0.2">
      <c r="C46" s="300"/>
    </row>
    <row r="47" spans="2:11" x14ac:dyDescent="0.2">
      <c r="C47" s="300"/>
    </row>
    <row r="48" spans="2:11" x14ac:dyDescent="0.2">
      <c r="C48" s="300"/>
    </row>
  </sheetData>
  <mergeCells count="15">
    <mergeCell ref="H41:I41"/>
    <mergeCell ref="H43:I43"/>
    <mergeCell ref="B7:J7"/>
    <mergeCell ref="B8:J8"/>
    <mergeCell ref="B9:J9"/>
    <mergeCell ref="D18:D19"/>
    <mergeCell ref="C34:I35"/>
    <mergeCell ref="E18:H18"/>
    <mergeCell ref="I18:I19"/>
    <mergeCell ref="C18:C19"/>
    <mergeCell ref="H39:I39"/>
    <mergeCell ref="B11:J11"/>
    <mergeCell ref="H42:I42"/>
    <mergeCell ref="H38:I38"/>
    <mergeCell ref="H40:I40"/>
  </mergeCells>
  <printOptions horizontalCentered="1"/>
  <pageMargins left="0" right="0" top="0.31496062992125984" bottom="0.31496062992125984" header="0.19685039370078741" footer="0"/>
  <pageSetup scale="90" orientation="landscape" r:id="rId1"/>
  <headerFooter alignWithMargins="0">
    <oddFooter xml:space="preserve">&amp;R&amp;P/&amp;N  &amp;D  </oddFooter>
  </headerFooter>
  <colBreaks count="1" manualBreakCount="1">
    <brk id="10" max="1048575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8"/>
  <sheetViews>
    <sheetView showGridLines="0" topLeftCell="A13" zoomScale="90" zoomScaleNormal="90" zoomScaleSheetLayoutView="90" workbookViewId="0">
      <selection activeCell="L33" sqref="L33"/>
    </sheetView>
  </sheetViews>
  <sheetFormatPr baseColWidth="10" defaultColWidth="9.140625" defaultRowHeight="12.75" x14ac:dyDescent="0.2"/>
  <cols>
    <col min="1" max="1" width="3.5703125" style="288" customWidth="1"/>
    <col min="2" max="2" width="2" style="288" customWidth="1"/>
    <col min="3" max="3" width="4.28515625" style="827" customWidth="1"/>
    <col min="4" max="4" width="21.85546875" style="288" customWidth="1"/>
    <col min="5" max="5" width="21.5703125" style="288" customWidth="1"/>
    <col min="6" max="6" width="19.140625" style="303" customWidth="1"/>
    <col min="7" max="7" width="21.140625" style="299" customWidth="1"/>
    <col min="8" max="8" width="18.140625" style="303" customWidth="1"/>
    <col min="9" max="9" width="23.7109375" style="288" customWidth="1"/>
    <col min="10" max="10" width="2" style="288" customWidth="1"/>
    <col min="11" max="16384" width="9.140625" style="288"/>
  </cols>
  <sheetData>
    <row r="2" spans="2:10" ht="3" customHeight="1" x14ac:dyDescent="0.2"/>
    <row r="3" spans="2:10" x14ac:dyDescent="0.2">
      <c r="B3" s="716"/>
      <c r="C3" s="829"/>
      <c r="D3" s="691"/>
      <c r="E3" s="691"/>
      <c r="F3" s="830"/>
      <c r="G3" s="734"/>
      <c r="H3" s="830"/>
      <c r="I3" s="691"/>
      <c r="J3" s="692"/>
    </row>
    <row r="4" spans="2:10" x14ac:dyDescent="0.2">
      <c r="B4" s="717"/>
      <c r="C4" s="831"/>
      <c r="D4" s="289"/>
      <c r="E4" s="289"/>
      <c r="F4" s="832"/>
      <c r="G4" s="300"/>
      <c r="H4" s="832"/>
      <c r="I4" s="289"/>
      <c r="J4" s="693"/>
    </row>
    <row r="5" spans="2:10" ht="20.25" customHeight="1" x14ac:dyDescent="0.2">
      <c r="B5" s="717"/>
      <c r="C5" s="831"/>
      <c r="D5" s="289"/>
      <c r="E5" s="289"/>
      <c r="F5" s="832"/>
      <c r="G5" s="300"/>
      <c r="H5" s="832"/>
      <c r="I5" s="289"/>
      <c r="J5" s="693"/>
    </row>
    <row r="6" spans="2:10" ht="18.75" customHeight="1" x14ac:dyDescent="0.3">
      <c r="B6" s="2708" t="s">
        <v>36</v>
      </c>
      <c r="C6" s="2709"/>
      <c r="D6" s="2709"/>
      <c r="E6" s="2709"/>
      <c r="F6" s="2709"/>
      <c r="G6" s="2709"/>
      <c r="H6" s="2709"/>
      <c r="I6" s="2709"/>
      <c r="J6" s="2710"/>
    </row>
    <row r="7" spans="2:10" ht="15.75" x14ac:dyDescent="0.25">
      <c r="B7" s="2721" t="s">
        <v>386</v>
      </c>
      <c r="C7" s="2722"/>
      <c r="D7" s="2722"/>
      <c r="E7" s="2722"/>
      <c r="F7" s="2722"/>
      <c r="G7" s="2722"/>
      <c r="H7" s="2722"/>
      <c r="I7" s="2722"/>
      <c r="J7" s="2723"/>
    </row>
    <row r="8" spans="2:10" ht="15.75" x14ac:dyDescent="0.25">
      <c r="B8" s="2727" t="s">
        <v>207</v>
      </c>
      <c r="C8" s="2728"/>
      <c r="D8" s="2728"/>
      <c r="E8" s="2728"/>
      <c r="F8" s="2728"/>
      <c r="G8" s="2728"/>
      <c r="H8" s="2728"/>
      <c r="I8" s="2728"/>
      <c r="J8" s="2729"/>
    </row>
    <row r="9" spans="2:10" ht="18.75" customHeight="1" x14ac:dyDescent="0.25">
      <c r="B9" s="2724" t="s">
        <v>495</v>
      </c>
      <c r="C9" s="2725"/>
      <c r="D9" s="2725"/>
      <c r="E9" s="2725"/>
      <c r="F9" s="2725"/>
      <c r="G9" s="2725"/>
      <c r="H9" s="2725"/>
      <c r="I9" s="2725"/>
      <c r="J9" s="2726"/>
    </row>
    <row r="10" spans="2:10" ht="3.75" customHeight="1" x14ac:dyDescent="0.2">
      <c r="B10" s="717"/>
      <c r="C10" s="831"/>
      <c r="D10" s="558"/>
      <c r="E10" s="558"/>
      <c r="F10" s="558"/>
      <c r="G10" s="558"/>
      <c r="H10" s="558"/>
      <c r="I10" s="558"/>
      <c r="J10" s="833"/>
    </row>
    <row r="11" spans="2:10" ht="14.25" x14ac:dyDescent="0.2">
      <c r="B11" s="717"/>
      <c r="C11" s="831"/>
      <c r="D11" s="903" t="s">
        <v>291</v>
      </c>
      <c r="E11" s="1358">
        <v>44562</v>
      </c>
      <c r="F11" s="558"/>
      <c r="G11" s="834" t="s">
        <v>292</v>
      </c>
      <c r="H11" s="1358">
        <v>44742</v>
      </c>
      <c r="I11" s="558"/>
      <c r="J11" s="833"/>
    </row>
    <row r="12" spans="2:10" ht="21" customHeight="1" x14ac:dyDescent="0.25">
      <c r="B12" s="717"/>
      <c r="C12" s="831"/>
      <c r="D12" s="835"/>
      <c r="E12" s="835"/>
      <c r="F12" s="835"/>
      <c r="G12" s="835"/>
      <c r="H12" s="835"/>
      <c r="I12" s="835"/>
      <c r="J12" s="833"/>
    </row>
    <row r="13" spans="2:10" ht="15.75" x14ac:dyDescent="0.25">
      <c r="B13" s="717"/>
      <c r="C13" s="831"/>
      <c r="D13" s="825" t="s">
        <v>20</v>
      </c>
      <c r="E13" s="1386">
        <v>202</v>
      </c>
      <c r="F13" s="826" t="s">
        <v>377</v>
      </c>
      <c r="G13" s="2714" t="s">
        <v>459</v>
      </c>
      <c r="H13" s="2715"/>
      <c r="I13" s="2716"/>
      <c r="J13" s="693"/>
    </row>
    <row r="14" spans="2:10" ht="15.75" x14ac:dyDescent="0.25">
      <c r="B14" s="717"/>
      <c r="C14" s="831"/>
      <c r="D14" s="825" t="s">
        <v>23</v>
      </c>
      <c r="E14" s="1386">
        <v>2</v>
      </c>
      <c r="F14" s="2730" t="s">
        <v>376</v>
      </c>
      <c r="G14" s="2731"/>
      <c r="H14" s="2720"/>
      <c r="I14" s="2720"/>
      <c r="J14" s="833"/>
    </row>
    <row r="15" spans="2:10" s="305" customFormat="1" ht="15.75" x14ac:dyDescent="0.25">
      <c r="B15" s="727"/>
      <c r="C15" s="837"/>
      <c r="D15" s="825" t="s">
        <v>26</v>
      </c>
      <c r="E15" s="1386">
        <v>1</v>
      </c>
      <c r="F15" s="826" t="s">
        <v>293</v>
      </c>
      <c r="G15" s="2717" t="s">
        <v>496</v>
      </c>
      <c r="H15" s="2718"/>
      <c r="I15" s="2719"/>
      <c r="J15" s="706"/>
    </row>
    <row r="16" spans="2:10" ht="15.75" x14ac:dyDescent="0.25">
      <c r="B16" s="717"/>
      <c r="C16" s="831"/>
      <c r="D16" s="825" t="s">
        <v>29</v>
      </c>
      <c r="E16" s="1386">
        <v>5</v>
      </c>
      <c r="F16" s="826" t="s">
        <v>378</v>
      </c>
      <c r="G16" s="2714"/>
      <c r="H16" s="2715"/>
      <c r="I16" s="2716"/>
      <c r="J16" s="693"/>
    </row>
    <row r="17" spans="2:10" ht="15.75" x14ac:dyDescent="0.25">
      <c r="B17" s="717"/>
      <c r="C17" s="831"/>
      <c r="D17" s="309"/>
      <c r="E17" s="304"/>
      <c r="F17" s="832"/>
      <c r="G17" s="300"/>
      <c r="H17" s="832"/>
      <c r="I17" s="306"/>
      <c r="J17" s="693"/>
    </row>
    <row r="18" spans="2:10" ht="31.5" x14ac:dyDescent="0.25">
      <c r="B18" s="717"/>
      <c r="C18" s="831"/>
      <c r="D18" s="838" t="s">
        <v>294</v>
      </c>
      <c r="E18" s="836"/>
      <c r="F18" s="839" t="s">
        <v>315</v>
      </c>
      <c r="G18" s="811" t="s">
        <v>83</v>
      </c>
      <c r="H18" s="832"/>
      <c r="I18" s="306"/>
      <c r="J18" s="693"/>
    </row>
    <row r="19" spans="2:10" ht="12.75" customHeight="1" x14ac:dyDescent="0.25">
      <c r="B19" s="717"/>
      <c r="C19" s="831"/>
      <c r="D19" s="838"/>
      <c r="E19" s="304"/>
      <c r="F19" s="839"/>
      <c r="G19" s="300"/>
      <c r="H19" s="832"/>
      <c r="I19" s="306"/>
      <c r="J19" s="693"/>
    </row>
    <row r="20" spans="2:10" x14ac:dyDescent="0.2">
      <c r="B20" s="717"/>
      <c r="C20" s="831"/>
      <c r="D20" s="840"/>
      <c r="E20" s="307"/>
      <c r="F20" s="2711" t="s">
        <v>9</v>
      </c>
      <c r="G20" s="2712"/>
      <c r="H20" s="2712"/>
      <c r="I20" s="2712"/>
      <c r="J20" s="693"/>
    </row>
    <row r="21" spans="2:10" ht="37.5" customHeight="1" x14ac:dyDescent="0.2">
      <c r="B21" s="717"/>
      <c r="C21" s="841" t="s">
        <v>136</v>
      </c>
      <c r="D21" s="842" t="s">
        <v>295</v>
      </c>
      <c r="E21" s="843" t="s">
        <v>296</v>
      </c>
      <c r="F21" s="843" t="s">
        <v>297</v>
      </c>
      <c r="G21" s="843" t="s">
        <v>298</v>
      </c>
      <c r="H21" s="843" t="s">
        <v>299</v>
      </c>
      <c r="I21" s="843" t="s">
        <v>115</v>
      </c>
      <c r="J21" s="693"/>
    </row>
    <row r="22" spans="2:10" ht="15" customHeight="1" x14ac:dyDescent="0.2">
      <c r="B22" s="717"/>
      <c r="C22" s="844">
        <v>1</v>
      </c>
      <c r="D22" s="845" t="s">
        <v>533</v>
      </c>
      <c r="E22" s="1367">
        <v>4078400.24</v>
      </c>
      <c r="F22" s="1739">
        <v>4270000</v>
      </c>
      <c r="G22" s="1740">
        <v>4003962.6</v>
      </c>
      <c r="H22" s="1741">
        <f>+E22+F22-G22</f>
        <v>4344437.6400000006</v>
      </c>
      <c r="I22" s="850"/>
      <c r="J22" s="693"/>
    </row>
    <row r="23" spans="2:10" x14ac:dyDescent="0.2">
      <c r="B23" s="717"/>
      <c r="C23" s="844">
        <v>2</v>
      </c>
      <c r="D23" s="845"/>
      <c r="E23" s="846"/>
      <c r="F23" s="847"/>
      <c r="G23" s="848"/>
      <c r="H23" s="849"/>
      <c r="I23" s="850"/>
      <c r="J23" s="693"/>
    </row>
    <row r="24" spans="2:10" x14ac:dyDescent="0.2">
      <c r="B24" s="717"/>
      <c r="C24" s="844">
        <v>3</v>
      </c>
      <c r="D24" s="847"/>
      <c r="E24" s="846"/>
      <c r="F24" s="847"/>
      <c r="G24" s="848"/>
      <c r="H24" s="849"/>
      <c r="I24" s="850"/>
      <c r="J24" s="693"/>
    </row>
    <row r="25" spans="2:10" x14ac:dyDescent="0.2">
      <c r="B25" s="717"/>
      <c r="C25" s="844">
        <v>4</v>
      </c>
      <c r="D25" s="847"/>
      <c r="E25" s="846"/>
      <c r="F25" s="847"/>
      <c r="G25" s="848"/>
      <c r="H25" s="849"/>
      <c r="I25" s="850"/>
      <c r="J25" s="693"/>
    </row>
    <row r="26" spans="2:10" x14ac:dyDescent="0.2">
      <c r="B26" s="717"/>
      <c r="C26" s="844">
        <v>5</v>
      </c>
      <c r="D26" s="847"/>
      <c r="E26" s="846"/>
      <c r="F26" s="847"/>
      <c r="G26" s="848"/>
      <c r="H26" s="849"/>
      <c r="I26" s="850"/>
      <c r="J26" s="693"/>
    </row>
    <row r="27" spans="2:10" x14ac:dyDescent="0.2">
      <c r="B27" s="717"/>
      <c r="C27" s="844">
        <v>6</v>
      </c>
      <c r="D27" s="847"/>
      <c r="E27" s="846"/>
      <c r="F27" s="847"/>
      <c r="G27" s="848"/>
      <c r="H27" s="849"/>
      <c r="I27" s="850"/>
      <c r="J27" s="693"/>
    </row>
    <row r="28" spans="2:10" x14ac:dyDescent="0.2">
      <c r="B28" s="717"/>
      <c r="C28" s="844">
        <v>7</v>
      </c>
      <c r="D28" s="847"/>
      <c r="E28" s="846"/>
      <c r="F28" s="847"/>
      <c r="G28" s="848"/>
      <c r="H28" s="849"/>
      <c r="I28" s="850"/>
      <c r="J28" s="693"/>
    </row>
    <row r="29" spans="2:10" x14ac:dyDescent="0.2">
      <c r="B29" s="717"/>
      <c r="C29" s="844">
        <v>8</v>
      </c>
      <c r="D29" s="847"/>
      <c r="E29" s="846"/>
      <c r="F29" s="847"/>
      <c r="G29" s="848"/>
      <c r="H29" s="849"/>
      <c r="I29" s="850"/>
      <c r="J29" s="693"/>
    </row>
    <row r="30" spans="2:10" x14ac:dyDescent="0.2">
      <c r="B30" s="717"/>
      <c r="C30" s="844">
        <v>9</v>
      </c>
      <c r="D30" s="847"/>
      <c r="E30" s="846"/>
      <c r="F30" s="847"/>
      <c r="G30" s="848"/>
      <c r="H30" s="849"/>
      <c r="I30" s="850"/>
      <c r="J30" s="693"/>
    </row>
    <row r="31" spans="2:10" x14ac:dyDescent="0.2">
      <c r="B31" s="717"/>
      <c r="C31" s="844">
        <v>10</v>
      </c>
      <c r="D31" s="847"/>
      <c r="E31" s="846"/>
      <c r="F31" s="847"/>
      <c r="G31" s="848"/>
      <c r="H31" s="849"/>
      <c r="I31" s="850"/>
      <c r="J31" s="693"/>
    </row>
    <row r="32" spans="2:10" x14ac:dyDescent="0.2">
      <c r="B32" s="717"/>
      <c r="C32" s="844">
        <v>11</v>
      </c>
      <c r="D32" s="847"/>
      <c r="E32" s="846"/>
      <c r="F32" s="847"/>
      <c r="G32" s="848"/>
      <c r="H32" s="849"/>
      <c r="I32" s="850"/>
      <c r="J32" s="693"/>
    </row>
    <row r="33" spans="2:10" x14ac:dyDescent="0.2">
      <c r="B33" s="717"/>
      <c r="C33" s="844">
        <v>12</v>
      </c>
      <c r="D33" s="847"/>
      <c r="E33" s="846"/>
      <c r="F33" s="847"/>
      <c r="G33" s="848"/>
      <c r="H33" s="849"/>
      <c r="I33" s="850"/>
      <c r="J33" s="693"/>
    </row>
    <row r="34" spans="2:10" x14ac:dyDescent="0.2">
      <c r="B34" s="717"/>
      <c r="C34" s="844">
        <v>13</v>
      </c>
      <c r="D34" s="847"/>
      <c r="E34" s="846"/>
      <c r="F34" s="847"/>
      <c r="G34" s="848"/>
      <c r="H34" s="849"/>
      <c r="I34" s="850"/>
      <c r="J34" s="693"/>
    </row>
    <row r="35" spans="2:10" x14ac:dyDescent="0.2">
      <c r="B35" s="717"/>
      <c r="C35" s="844">
        <v>14</v>
      </c>
      <c r="D35" s="847"/>
      <c r="E35" s="846"/>
      <c r="F35" s="847"/>
      <c r="G35" s="848"/>
      <c r="H35" s="849"/>
      <c r="I35" s="850"/>
      <c r="J35" s="693"/>
    </row>
    <row r="36" spans="2:10" x14ac:dyDescent="0.2">
      <c r="B36" s="717"/>
      <c r="C36" s="844">
        <v>15</v>
      </c>
      <c r="D36" s="847"/>
      <c r="E36" s="846"/>
      <c r="F36" s="847"/>
      <c r="G36" s="848"/>
      <c r="H36" s="849"/>
      <c r="I36" s="850"/>
      <c r="J36" s="693"/>
    </row>
    <row r="37" spans="2:10" x14ac:dyDescent="0.2">
      <c r="B37" s="717"/>
      <c r="C37" s="844">
        <v>16</v>
      </c>
      <c r="D37" s="847"/>
      <c r="E37" s="846"/>
      <c r="F37" s="847"/>
      <c r="G37" s="848"/>
      <c r="H37" s="849"/>
      <c r="I37" s="850"/>
      <c r="J37" s="693"/>
    </row>
    <row r="38" spans="2:10" ht="14.25" x14ac:dyDescent="0.2">
      <c r="B38" s="717"/>
      <c r="C38" s="831"/>
      <c r="D38" s="2713"/>
      <c r="E38" s="2713"/>
      <c r="F38" s="2713"/>
      <c r="G38" s="2713"/>
      <c r="H38" s="308"/>
      <c r="I38" s="828" t="s">
        <v>300</v>
      </c>
      <c r="J38" s="693"/>
    </row>
    <row r="39" spans="2:10" x14ac:dyDescent="0.2">
      <c r="B39" s="717"/>
      <c r="C39" s="831"/>
      <c r="D39" s="1387"/>
      <c r="E39" s="1387"/>
      <c r="F39" s="1368"/>
      <c r="G39" s="1084"/>
      <c r="H39" s="1387"/>
      <c r="I39" s="1387"/>
      <c r="J39" s="693"/>
    </row>
    <row r="40" spans="2:10" ht="14.25" x14ac:dyDescent="0.2">
      <c r="B40" s="717"/>
      <c r="C40" s="831"/>
      <c r="D40" s="1077" t="s">
        <v>461</v>
      </c>
      <c r="E40" s="996"/>
      <c r="F40" s="1381" t="s">
        <v>519</v>
      </c>
      <c r="G40" s="1388"/>
      <c r="H40" s="2676" t="s">
        <v>540</v>
      </c>
      <c r="I40" s="2676"/>
      <c r="J40" s="693"/>
    </row>
    <row r="41" spans="2:10" ht="14.25" x14ac:dyDescent="0.2">
      <c r="B41" s="717"/>
      <c r="C41" s="831"/>
      <c r="D41" s="1027" t="str">
        <f>'Datos Generales'!B15</f>
        <v>Preparado por</v>
      </c>
      <c r="E41" s="1028"/>
      <c r="F41" s="1029" t="str">
        <f>'Datos Generales'!C15</f>
        <v>Revisado por</v>
      </c>
      <c r="H41" s="1029" t="str">
        <f>'Datos Generales'!D15</f>
        <v>Autorizado por</v>
      </c>
      <c r="I41" s="314"/>
      <c r="J41" s="693"/>
    </row>
    <row r="42" spans="2:10" ht="14.25" x14ac:dyDescent="0.2">
      <c r="B42" s="717"/>
      <c r="C42" s="831"/>
      <c r="D42" s="1028"/>
      <c r="E42" s="1028"/>
      <c r="F42" s="1028"/>
      <c r="G42" s="1088"/>
      <c r="H42" s="1088"/>
      <c r="I42" s="314"/>
      <c r="J42" s="693"/>
    </row>
    <row r="43" spans="2:10" ht="15" x14ac:dyDescent="0.25">
      <c r="B43" s="717"/>
      <c r="C43" s="831"/>
      <c r="D43" s="1335" t="s">
        <v>498</v>
      </c>
      <c r="E43" s="996"/>
      <c r="F43" s="1336" t="s">
        <v>522</v>
      </c>
      <c r="H43" s="1085" t="s">
        <v>462</v>
      </c>
      <c r="I43" s="314"/>
      <c r="J43" s="693"/>
    </row>
    <row r="44" spans="2:10" ht="14.25" x14ac:dyDescent="0.2">
      <c r="B44" s="717"/>
      <c r="C44" s="831"/>
      <c r="D44" s="1027" t="str">
        <f>'Datos Generales'!B16</f>
        <v>Puesto que ocupa</v>
      </c>
      <c r="E44" s="1028"/>
      <c r="F44" s="1029" t="str">
        <f>'Datos Generales'!C16</f>
        <v>Puesto que ocupa</v>
      </c>
      <c r="H44" s="1029" t="str">
        <f>'Datos Generales'!D16</f>
        <v>Puesto que ocupa</v>
      </c>
      <c r="I44" s="314"/>
      <c r="J44" s="693"/>
    </row>
    <row r="45" spans="2:10" ht="14.25" x14ac:dyDescent="0.2">
      <c r="B45" s="717"/>
      <c r="C45" s="831"/>
      <c r="D45" s="1028"/>
      <c r="E45" s="1028"/>
      <c r="F45" s="1028"/>
      <c r="G45" s="1088"/>
      <c r="H45" s="1088"/>
      <c r="I45" s="314"/>
      <c r="J45" s="693"/>
    </row>
    <row r="46" spans="2:10" ht="14.25" x14ac:dyDescent="0.2">
      <c r="B46" s="717"/>
      <c r="C46" s="831"/>
      <c r="D46" s="1285">
        <v>44743</v>
      </c>
      <c r="E46" s="996"/>
      <c r="F46" s="1285">
        <v>44743</v>
      </c>
      <c r="H46" s="1285">
        <v>44747</v>
      </c>
      <c r="I46" s="314"/>
      <c r="J46" s="693"/>
    </row>
    <row r="47" spans="2:10" ht="14.25" x14ac:dyDescent="0.2">
      <c r="B47" s="717"/>
      <c r="C47" s="831"/>
      <c r="D47" s="1027" t="s">
        <v>373</v>
      </c>
      <c r="E47" s="1028"/>
      <c r="F47" s="1029" t="s">
        <v>374</v>
      </c>
      <c r="H47" s="1029" t="s">
        <v>388</v>
      </c>
      <c r="I47" s="314"/>
      <c r="J47" s="693"/>
    </row>
    <row r="48" spans="2:10" x14ac:dyDescent="0.2">
      <c r="B48" s="731"/>
      <c r="C48" s="851"/>
      <c r="D48" s="732"/>
      <c r="E48" s="732"/>
      <c r="F48" s="852"/>
      <c r="G48" s="735"/>
      <c r="H48" s="852"/>
      <c r="I48" s="732"/>
      <c r="J48" s="733"/>
    </row>
  </sheetData>
  <mergeCells count="12">
    <mergeCell ref="H40:I40"/>
    <mergeCell ref="B6:J6"/>
    <mergeCell ref="F20:I20"/>
    <mergeCell ref="D38:G38"/>
    <mergeCell ref="G16:I16"/>
    <mergeCell ref="G15:I15"/>
    <mergeCell ref="G13:I13"/>
    <mergeCell ref="H14:I14"/>
    <mergeCell ref="B7:J7"/>
    <mergeCell ref="B9:J9"/>
    <mergeCell ref="B8:J8"/>
    <mergeCell ref="F14:G14"/>
  </mergeCells>
  <printOptions horizontalCentered="1"/>
  <pageMargins left="0" right="0" top="0.31496062992125984" bottom="0.31496062992125984" header="0.19685039370078741" footer="0"/>
  <pageSetup scale="85" orientation="landscape" r:id="rId1"/>
  <headerFooter alignWithMargins="0">
    <oddFooter xml:space="preserve">&amp;R&amp;P/&amp;N  &amp;D  </oddFooter>
  </headerFooter>
  <colBreaks count="1" manualBreakCount="1">
    <brk id="9" max="32" man="1"/>
  </col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0"/>
  <sheetViews>
    <sheetView showGridLines="0" topLeftCell="B19" zoomScale="64" zoomScaleNormal="64" zoomScaleSheetLayoutView="90" workbookViewId="0">
      <selection activeCell="P50" sqref="P50"/>
    </sheetView>
  </sheetViews>
  <sheetFormatPr baseColWidth="10" defaultColWidth="11.42578125" defaultRowHeight="15.75" x14ac:dyDescent="0.25"/>
  <cols>
    <col min="1" max="1" width="4.7109375" style="360" customWidth="1"/>
    <col min="2" max="2" width="1.85546875" style="360" customWidth="1"/>
    <col min="3" max="3" width="11.42578125" style="857" customWidth="1"/>
    <col min="4" max="4" width="13.5703125" style="857" customWidth="1"/>
    <col min="5" max="5" width="12.28515625" style="857" customWidth="1"/>
    <col min="6" max="6" width="19.85546875" style="857" customWidth="1"/>
    <col min="7" max="7" width="13.140625" style="857" customWidth="1"/>
    <col min="8" max="8" width="15.7109375" style="857" customWidth="1"/>
    <col min="9" max="9" width="14.7109375" style="857" customWidth="1"/>
    <col min="10" max="10" width="15.85546875" style="857" customWidth="1"/>
    <col min="11" max="11" width="20.85546875" style="857" customWidth="1"/>
    <col min="12" max="12" width="21.42578125" style="857" customWidth="1"/>
    <col min="13" max="13" width="14.5703125" style="857" customWidth="1"/>
    <col min="14" max="14" width="16" style="857" customWidth="1"/>
    <col min="15" max="15" width="10.5703125" style="857" customWidth="1"/>
    <col min="16" max="16" width="7.85546875" style="857" customWidth="1"/>
    <col min="17" max="17" width="12.7109375" style="855" customWidth="1"/>
    <col min="18" max="20" width="13.140625" style="855" customWidth="1"/>
    <col min="21" max="21" width="15.140625" style="855" customWidth="1"/>
    <col min="22" max="22" width="17.85546875" style="855" customWidth="1"/>
    <col min="23" max="23" width="2.7109375" style="360" customWidth="1"/>
    <col min="24" max="16384" width="11.42578125" style="360"/>
  </cols>
  <sheetData>
    <row r="1" spans="2:23" x14ac:dyDescent="0.25">
      <c r="C1" s="853"/>
      <c r="D1" s="853"/>
      <c r="E1" s="853"/>
      <c r="F1" s="853"/>
      <c r="G1" s="853"/>
      <c r="H1" s="853"/>
      <c r="I1" s="853"/>
      <c r="J1" s="853"/>
      <c r="K1" s="853"/>
      <c r="L1" s="853"/>
      <c r="M1" s="853"/>
      <c r="N1" s="853"/>
      <c r="O1" s="853"/>
      <c r="P1" s="853"/>
      <c r="Q1" s="853"/>
      <c r="R1" s="853"/>
      <c r="S1" s="853"/>
      <c r="T1" s="853"/>
      <c r="U1" s="853"/>
      <c r="V1" s="853"/>
    </row>
    <row r="2" spans="2:23" x14ac:dyDescent="0.25">
      <c r="B2" s="863"/>
      <c r="C2" s="864"/>
      <c r="D2" s="864"/>
      <c r="E2" s="864"/>
      <c r="F2" s="864"/>
      <c r="G2" s="864"/>
      <c r="H2" s="864"/>
      <c r="I2" s="864"/>
      <c r="J2" s="864"/>
      <c r="K2" s="864"/>
      <c r="L2" s="864"/>
      <c r="M2" s="864"/>
      <c r="N2" s="864"/>
      <c r="O2" s="864"/>
      <c r="P2" s="864"/>
      <c r="Q2" s="864"/>
      <c r="R2" s="864"/>
      <c r="S2" s="864"/>
      <c r="T2" s="864"/>
      <c r="U2" s="864"/>
      <c r="V2" s="864"/>
      <c r="W2" s="865"/>
    </row>
    <row r="3" spans="2:23" x14ac:dyDescent="0.25">
      <c r="B3" s="866"/>
      <c r="C3" s="867"/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  <c r="R3" s="867"/>
      <c r="S3" s="867"/>
      <c r="T3" s="867"/>
      <c r="U3" s="867"/>
      <c r="V3" s="867"/>
      <c r="W3" s="868"/>
    </row>
    <row r="4" spans="2:23" x14ac:dyDescent="0.25">
      <c r="B4" s="866"/>
      <c r="C4" s="867"/>
      <c r="D4" s="867"/>
      <c r="E4" s="867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  <c r="R4" s="867"/>
      <c r="S4" s="867"/>
      <c r="T4" s="867"/>
      <c r="U4" s="867"/>
      <c r="V4" s="867"/>
      <c r="W4" s="868"/>
    </row>
    <row r="5" spans="2:23" ht="18.75" x14ac:dyDescent="0.3">
      <c r="B5" s="2732" t="s">
        <v>36</v>
      </c>
      <c r="C5" s="2733"/>
      <c r="D5" s="2733"/>
      <c r="E5" s="2733"/>
      <c r="F5" s="2733"/>
      <c r="G5" s="2733"/>
      <c r="H5" s="2733"/>
      <c r="I5" s="2733"/>
      <c r="J5" s="2733"/>
      <c r="K5" s="2733"/>
      <c r="L5" s="2733"/>
      <c r="M5" s="2733"/>
      <c r="N5" s="2733"/>
      <c r="O5" s="2733"/>
      <c r="P5" s="2733"/>
      <c r="Q5" s="2733"/>
      <c r="R5" s="2733"/>
      <c r="S5" s="2733"/>
      <c r="T5" s="2733"/>
      <c r="U5" s="2733"/>
      <c r="V5" s="2733"/>
      <c r="W5" s="2734"/>
    </row>
    <row r="6" spans="2:23" x14ac:dyDescent="0.25">
      <c r="B6" s="2735" t="s">
        <v>387</v>
      </c>
      <c r="C6" s="2736"/>
      <c r="D6" s="2736"/>
      <c r="E6" s="2736"/>
      <c r="F6" s="2736"/>
      <c r="G6" s="2736"/>
      <c r="H6" s="2736"/>
      <c r="I6" s="2736"/>
      <c r="J6" s="2736"/>
      <c r="K6" s="2736"/>
      <c r="L6" s="2736"/>
      <c r="M6" s="2736"/>
      <c r="N6" s="2736"/>
      <c r="O6" s="2736"/>
      <c r="P6" s="2736"/>
      <c r="Q6" s="2736"/>
      <c r="R6" s="2736"/>
      <c r="S6" s="2736"/>
      <c r="T6" s="2736"/>
      <c r="U6" s="2736"/>
      <c r="V6" s="2736"/>
      <c r="W6" s="2737"/>
    </row>
    <row r="7" spans="2:23" x14ac:dyDescent="0.25">
      <c r="B7" s="2738" t="s">
        <v>207</v>
      </c>
      <c r="C7" s="2739"/>
      <c r="D7" s="2739"/>
      <c r="E7" s="2739"/>
      <c r="F7" s="2739"/>
      <c r="G7" s="2739"/>
      <c r="H7" s="2739"/>
      <c r="I7" s="2739"/>
      <c r="J7" s="2739"/>
      <c r="K7" s="2739"/>
      <c r="L7" s="2739"/>
      <c r="M7" s="2739"/>
      <c r="N7" s="2739"/>
      <c r="O7" s="2739"/>
      <c r="P7" s="2739"/>
      <c r="Q7" s="2739"/>
      <c r="R7" s="2739"/>
      <c r="S7" s="2739"/>
      <c r="T7" s="2739"/>
      <c r="U7" s="2739"/>
      <c r="V7" s="2739"/>
      <c r="W7" s="2740"/>
    </row>
    <row r="8" spans="2:23" x14ac:dyDescent="0.25">
      <c r="B8" s="866"/>
      <c r="C8" s="1030"/>
      <c r="D8" s="1030"/>
      <c r="E8" s="1030"/>
      <c r="F8" s="1030"/>
      <c r="G8" s="1030"/>
      <c r="H8" s="1030"/>
      <c r="I8" s="1044"/>
      <c r="J8" s="870" t="s">
        <v>93</v>
      </c>
      <c r="K8" s="1359">
        <v>44562</v>
      </c>
      <c r="L8" s="1232"/>
      <c r="M8" s="1233" t="s">
        <v>73</v>
      </c>
      <c r="N8" s="1359">
        <v>44742</v>
      </c>
      <c r="O8" s="1030"/>
      <c r="P8" s="1210"/>
      <c r="Q8" s="1030"/>
      <c r="R8" s="1030"/>
      <c r="S8" s="1030"/>
      <c r="T8" s="1030"/>
      <c r="U8" s="1030"/>
      <c r="V8" s="1030"/>
      <c r="W8" s="868"/>
    </row>
    <row r="9" spans="2:23" ht="15" customHeight="1" x14ac:dyDescent="0.25">
      <c r="B9" s="866"/>
      <c r="C9" s="2743" t="s">
        <v>360</v>
      </c>
      <c r="D9" s="2743"/>
      <c r="E9" s="2744"/>
      <c r="F9" s="1392">
        <v>202</v>
      </c>
      <c r="G9" s="869"/>
      <c r="H9" s="860"/>
      <c r="I9" s="860"/>
      <c r="J9" s="860"/>
      <c r="K9" s="860"/>
      <c r="L9" s="860"/>
      <c r="M9" s="860"/>
      <c r="N9" s="856"/>
      <c r="P9" s="870" t="s">
        <v>29</v>
      </c>
      <c r="Q9" s="1393">
        <v>5</v>
      </c>
      <c r="R9" s="467"/>
      <c r="S9" s="1737" t="s">
        <v>457</v>
      </c>
      <c r="T9" s="467"/>
      <c r="U9" s="856"/>
      <c r="V9" s="856"/>
      <c r="W9" s="868"/>
    </row>
    <row r="10" spans="2:23" ht="15" customHeight="1" x14ac:dyDescent="0.25">
      <c r="B10" s="866"/>
      <c r="C10" s="2743" t="s">
        <v>430</v>
      </c>
      <c r="D10" s="2743"/>
      <c r="E10" s="2744"/>
      <c r="F10" s="1392">
        <v>2</v>
      </c>
      <c r="G10" s="869"/>
      <c r="H10" s="860"/>
      <c r="I10" s="860"/>
      <c r="J10" s="860"/>
      <c r="K10" s="860"/>
      <c r="L10" s="860"/>
      <c r="M10" s="860"/>
      <c r="N10" s="856"/>
      <c r="P10" s="870" t="s">
        <v>361</v>
      </c>
      <c r="Q10" s="861"/>
      <c r="R10" s="430"/>
      <c r="S10" s="430"/>
      <c r="T10" s="430"/>
      <c r="U10" s="430"/>
      <c r="V10" s="856"/>
      <c r="W10" s="868"/>
    </row>
    <row r="11" spans="2:23" x14ac:dyDescent="0.25">
      <c r="B11" s="866"/>
      <c r="C11" s="2743" t="s">
        <v>313</v>
      </c>
      <c r="D11" s="2743"/>
      <c r="E11" s="2744"/>
      <c r="F11" s="1392">
        <v>1</v>
      </c>
      <c r="G11" s="869"/>
      <c r="H11" s="860"/>
      <c r="I11" s="860"/>
      <c r="J11" s="860"/>
      <c r="K11" s="860"/>
      <c r="L11" s="860"/>
      <c r="M11" s="860"/>
      <c r="N11" s="856"/>
      <c r="O11" s="467"/>
      <c r="P11" s="467"/>
      <c r="Q11" s="467"/>
      <c r="R11" s="862"/>
      <c r="S11" s="862"/>
      <c r="T11" s="862"/>
      <c r="U11" s="862"/>
      <c r="V11" s="859"/>
      <c r="W11" s="868"/>
    </row>
    <row r="12" spans="2:23" ht="7.5" customHeight="1" x14ac:dyDescent="0.25">
      <c r="B12" s="866"/>
      <c r="C12" s="854"/>
      <c r="D12" s="447"/>
      <c r="E12" s="447"/>
      <c r="F12" s="447"/>
      <c r="G12" s="869"/>
      <c r="H12" s="860"/>
      <c r="I12" s="860"/>
      <c r="J12" s="860"/>
      <c r="K12" s="860"/>
      <c r="L12" s="860"/>
      <c r="M12" s="860"/>
      <c r="N12" s="856"/>
      <c r="O12" s="467"/>
      <c r="P12" s="467"/>
      <c r="Q12" s="467"/>
      <c r="R12" s="862"/>
      <c r="S12" s="862"/>
      <c r="T12" s="862"/>
      <c r="U12" s="862"/>
      <c r="V12" s="859"/>
      <c r="W12" s="868"/>
    </row>
    <row r="13" spans="2:23" ht="45.75" customHeight="1" x14ac:dyDescent="0.25">
      <c r="B13" s="866"/>
      <c r="C13" s="871" t="s">
        <v>117</v>
      </c>
      <c r="D13" s="871" t="s">
        <v>116</v>
      </c>
      <c r="E13" s="871" t="s">
        <v>4</v>
      </c>
      <c r="F13" s="871" t="s">
        <v>95</v>
      </c>
      <c r="G13" s="871" t="s">
        <v>118</v>
      </c>
      <c r="H13" s="871" t="s">
        <v>96</v>
      </c>
      <c r="I13" s="871" t="s">
        <v>119</v>
      </c>
      <c r="J13" s="871" t="s">
        <v>120</v>
      </c>
      <c r="K13" s="871" t="s">
        <v>178</v>
      </c>
      <c r="L13" s="871" t="s">
        <v>97</v>
      </c>
      <c r="M13" s="871" t="s">
        <v>74</v>
      </c>
      <c r="N13" s="871" t="s">
        <v>432</v>
      </c>
      <c r="O13" s="871" t="s">
        <v>98</v>
      </c>
      <c r="P13" s="872" t="s">
        <v>431</v>
      </c>
      <c r="Q13" s="872" t="s">
        <v>99</v>
      </c>
      <c r="R13" s="872" t="s">
        <v>100</v>
      </c>
      <c r="S13" s="872" t="s">
        <v>101</v>
      </c>
      <c r="T13" s="872" t="s">
        <v>102</v>
      </c>
      <c r="U13" s="872" t="s">
        <v>103</v>
      </c>
      <c r="V13" s="872" t="s">
        <v>104</v>
      </c>
      <c r="W13" s="868"/>
    </row>
    <row r="14" spans="2:23" s="857" customFormat="1" ht="16.5" customHeight="1" x14ac:dyDescent="0.25">
      <c r="B14" s="873"/>
      <c r="C14" s="874"/>
      <c r="D14" s="874"/>
      <c r="E14" s="874"/>
      <c r="F14" s="874"/>
      <c r="G14" s="874"/>
      <c r="H14" s="874"/>
      <c r="I14" s="874"/>
      <c r="J14" s="874"/>
      <c r="K14" s="874"/>
      <c r="L14" s="874"/>
      <c r="M14" s="874"/>
      <c r="N14" s="875"/>
      <c r="O14" s="875"/>
      <c r="P14" s="875"/>
      <c r="Q14" s="876"/>
      <c r="R14" s="876"/>
      <c r="S14" s="876"/>
      <c r="T14" s="876"/>
      <c r="U14" s="876"/>
      <c r="V14" s="876"/>
      <c r="W14" s="877"/>
    </row>
    <row r="15" spans="2:23" s="857" customFormat="1" ht="16.5" customHeight="1" x14ac:dyDescent="0.25">
      <c r="B15" s="873"/>
      <c r="C15" s="874"/>
      <c r="D15" s="874"/>
      <c r="E15" s="874"/>
      <c r="F15" s="874"/>
      <c r="G15" s="874"/>
      <c r="H15" s="874"/>
      <c r="I15" s="874"/>
      <c r="J15" s="874"/>
      <c r="K15" s="874"/>
      <c r="L15" s="874"/>
      <c r="M15" s="874"/>
      <c r="N15" s="875"/>
      <c r="O15" s="875"/>
      <c r="P15" s="875"/>
      <c r="Q15" s="876"/>
      <c r="R15" s="876"/>
      <c r="S15" s="876"/>
      <c r="T15" s="876"/>
      <c r="U15" s="876"/>
      <c r="V15" s="876"/>
      <c r="W15" s="877"/>
    </row>
    <row r="16" spans="2:23" s="857" customFormat="1" ht="16.5" customHeight="1" x14ac:dyDescent="0.25">
      <c r="B16" s="873"/>
      <c r="C16" s="874"/>
      <c r="D16" s="874"/>
      <c r="E16" s="874"/>
      <c r="F16" s="874"/>
      <c r="G16" s="874"/>
      <c r="H16" s="874"/>
      <c r="I16" s="874"/>
      <c r="J16" s="874"/>
      <c r="K16" s="874"/>
      <c r="L16" s="874"/>
      <c r="M16" s="874"/>
      <c r="N16" s="875"/>
      <c r="O16" s="875"/>
      <c r="P16" s="875"/>
      <c r="Q16" s="876"/>
      <c r="R16" s="876"/>
      <c r="S16" s="876"/>
      <c r="T16" s="876"/>
      <c r="U16" s="876"/>
      <c r="V16" s="876"/>
      <c r="W16" s="877"/>
    </row>
    <row r="17" spans="2:23" s="857" customFormat="1" ht="16.5" customHeight="1" x14ac:dyDescent="0.25">
      <c r="B17" s="873"/>
      <c r="C17" s="874"/>
      <c r="D17" s="874"/>
      <c r="E17" s="874"/>
      <c r="F17" s="874"/>
      <c r="G17" s="874"/>
      <c r="H17" s="874"/>
      <c r="I17" s="874"/>
      <c r="J17" s="874"/>
      <c r="K17" s="874"/>
      <c r="L17" s="874"/>
      <c r="M17" s="874"/>
      <c r="N17" s="875"/>
      <c r="O17" s="875"/>
      <c r="P17" s="875"/>
      <c r="Q17" s="876"/>
      <c r="R17" s="876"/>
      <c r="S17" s="876"/>
      <c r="T17" s="876"/>
      <c r="U17" s="876"/>
      <c r="V17" s="876"/>
      <c r="W17" s="877"/>
    </row>
    <row r="18" spans="2:23" s="857" customFormat="1" ht="16.5" customHeight="1" x14ac:dyDescent="0.25">
      <c r="B18" s="873"/>
      <c r="C18" s="874"/>
      <c r="D18" s="874"/>
      <c r="E18" s="874"/>
      <c r="F18" s="874"/>
      <c r="G18" s="874"/>
      <c r="H18" s="874"/>
      <c r="I18" s="874"/>
      <c r="J18" s="874"/>
      <c r="K18" s="874"/>
      <c r="L18" s="874"/>
      <c r="M18" s="874"/>
      <c r="N18" s="875"/>
      <c r="O18" s="875"/>
      <c r="P18" s="875"/>
      <c r="Q18" s="876"/>
      <c r="R18" s="876"/>
      <c r="S18" s="876"/>
      <c r="T18" s="876"/>
      <c r="U18" s="876"/>
      <c r="V18" s="876"/>
      <c r="W18" s="877"/>
    </row>
    <row r="19" spans="2:23" s="857" customFormat="1" ht="16.5" customHeight="1" x14ac:dyDescent="0.25">
      <c r="B19" s="873"/>
      <c r="C19" s="874"/>
      <c r="D19" s="874"/>
      <c r="E19" s="874"/>
      <c r="F19" s="874"/>
      <c r="G19" s="874"/>
      <c r="H19" s="874"/>
      <c r="I19" s="874"/>
      <c r="J19" s="874"/>
      <c r="K19" s="874"/>
      <c r="L19" s="874"/>
      <c r="M19" s="874"/>
      <c r="N19" s="875"/>
      <c r="O19" s="875"/>
      <c r="P19" s="875"/>
      <c r="Q19" s="876"/>
      <c r="R19" s="876"/>
      <c r="S19" s="876"/>
      <c r="T19" s="876"/>
      <c r="U19" s="876"/>
      <c r="V19" s="876"/>
      <c r="W19" s="877"/>
    </row>
    <row r="20" spans="2:23" s="857" customFormat="1" ht="16.5" customHeight="1" x14ac:dyDescent="0.25">
      <c r="B20" s="873"/>
      <c r="C20" s="874"/>
      <c r="D20" s="874"/>
      <c r="E20" s="874"/>
      <c r="F20" s="874"/>
      <c r="G20" s="874"/>
      <c r="H20" s="874"/>
      <c r="I20" s="874"/>
      <c r="J20" s="874"/>
      <c r="K20" s="874"/>
      <c r="L20" s="874"/>
      <c r="M20" s="874"/>
      <c r="N20" s="875"/>
      <c r="O20" s="875"/>
      <c r="P20" s="875"/>
      <c r="Q20" s="876"/>
      <c r="R20" s="876"/>
      <c r="S20" s="876"/>
      <c r="T20" s="876"/>
      <c r="U20" s="876"/>
      <c r="V20" s="876"/>
      <c r="W20" s="877"/>
    </row>
    <row r="21" spans="2:23" s="857" customFormat="1" ht="16.5" customHeight="1" x14ac:dyDescent="0.25">
      <c r="B21" s="873"/>
      <c r="C21" s="874"/>
      <c r="D21" s="874"/>
      <c r="E21" s="874"/>
      <c r="F21" s="874"/>
      <c r="G21" s="874"/>
      <c r="H21" s="874"/>
      <c r="I21" s="874"/>
      <c r="J21" s="874"/>
      <c r="K21" s="874"/>
      <c r="L21" s="874"/>
      <c r="M21" s="874"/>
      <c r="N21" s="875"/>
      <c r="O21" s="875"/>
      <c r="P21" s="875"/>
      <c r="Q21" s="876"/>
      <c r="R21" s="876"/>
      <c r="S21" s="876"/>
      <c r="T21" s="876"/>
      <c r="U21" s="876"/>
      <c r="V21" s="876"/>
      <c r="W21" s="877"/>
    </row>
    <row r="22" spans="2:23" s="857" customFormat="1" ht="16.5" customHeight="1" x14ac:dyDescent="0.25">
      <c r="B22" s="873"/>
      <c r="C22" s="874"/>
      <c r="D22" s="874"/>
      <c r="E22" s="874"/>
      <c r="F22" s="874"/>
      <c r="G22" s="874"/>
      <c r="H22" s="874"/>
      <c r="I22" s="874"/>
      <c r="J22" s="874"/>
      <c r="K22" s="874"/>
      <c r="L22" s="874"/>
      <c r="M22" s="874"/>
      <c r="N22" s="875"/>
      <c r="O22" s="875"/>
      <c r="P22" s="875"/>
      <c r="Q22" s="876"/>
      <c r="R22" s="876"/>
      <c r="S22" s="876"/>
      <c r="T22" s="876"/>
      <c r="U22" s="876"/>
      <c r="V22" s="876"/>
      <c r="W22" s="877"/>
    </row>
    <row r="23" spans="2:23" s="857" customFormat="1" ht="16.5" customHeight="1" x14ac:dyDescent="0.25">
      <c r="B23" s="873"/>
      <c r="C23" s="874"/>
      <c r="D23" s="874"/>
      <c r="E23" s="874"/>
      <c r="F23" s="874"/>
      <c r="G23" s="874"/>
      <c r="H23" s="874"/>
      <c r="I23" s="874"/>
      <c r="J23" s="874"/>
      <c r="K23" s="874"/>
      <c r="L23" s="874"/>
      <c r="M23" s="874"/>
      <c r="N23" s="875"/>
      <c r="O23" s="875"/>
      <c r="P23" s="875"/>
      <c r="Q23" s="876"/>
      <c r="R23" s="876"/>
      <c r="S23" s="876"/>
      <c r="T23" s="876"/>
      <c r="U23" s="876"/>
      <c r="V23" s="876"/>
      <c r="W23" s="877"/>
    </row>
    <row r="24" spans="2:23" s="857" customFormat="1" ht="16.5" customHeight="1" x14ac:dyDescent="0.25">
      <c r="B24" s="873"/>
      <c r="C24" s="874"/>
      <c r="D24" s="874"/>
      <c r="E24" s="874"/>
      <c r="F24" s="874"/>
      <c r="G24" s="874"/>
      <c r="H24" s="874"/>
      <c r="I24" s="874"/>
      <c r="J24" s="874"/>
      <c r="K24" s="874"/>
      <c r="L24" s="874"/>
      <c r="M24" s="874"/>
      <c r="N24" s="875"/>
      <c r="O24" s="875"/>
      <c r="P24" s="875"/>
      <c r="Q24" s="876"/>
      <c r="R24" s="876"/>
      <c r="S24" s="876"/>
      <c r="T24" s="876"/>
      <c r="U24" s="876"/>
      <c r="V24" s="876"/>
      <c r="W24" s="877"/>
    </row>
    <row r="25" spans="2:23" s="857" customFormat="1" ht="16.5" customHeight="1" x14ac:dyDescent="0.25">
      <c r="B25" s="873"/>
      <c r="C25" s="874"/>
      <c r="D25" s="874"/>
      <c r="E25" s="874"/>
      <c r="F25" s="1325" t="s">
        <v>492</v>
      </c>
      <c r="G25" s="874"/>
      <c r="H25" s="874"/>
      <c r="I25" s="874"/>
      <c r="J25" s="874"/>
      <c r="K25" s="874"/>
      <c r="L25" s="874"/>
      <c r="M25" s="874"/>
      <c r="N25" s="1326" t="s">
        <v>455</v>
      </c>
      <c r="O25" s="875"/>
      <c r="P25" s="875"/>
      <c r="Q25" s="876"/>
      <c r="R25" s="876"/>
      <c r="S25" s="876"/>
      <c r="T25" s="876"/>
      <c r="U25" s="878" t="s">
        <v>455</v>
      </c>
      <c r="V25" s="876"/>
      <c r="W25" s="877"/>
    </row>
    <row r="26" spans="2:23" s="857" customFormat="1" ht="16.5" customHeight="1" x14ac:dyDescent="0.25">
      <c r="B26" s="873"/>
      <c r="C26" s="874"/>
      <c r="D26" s="874"/>
      <c r="E26" s="874"/>
      <c r="F26" s="874"/>
      <c r="G26" s="874"/>
      <c r="H26" s="874"/>
      <c r="I26" s="874"/>
      <c r="J26" s="874"/>
      <c r="K26" s="874"/>
      <c r="L26" s="874"/>
      <c r="M26" s="874"/>
      <c r="N26" s="875"/>
      <c r="O26" s="875"/>
      <c r="P26" s="875"/>
      <c r="Q26" s="876"/>
      <c r="R26" s="876"/>
      <c r="S26" s="876"/>
      <c r="T26" s="876"/>
      <c r="U26" s="876"/>
      <c r="V26" s="876"/>
      <c r="W26" s="877"/>
    </row>
    <row r="27" spans="2:23" s="857" customFormat="1" ht="16.5" customHeight="1" x14ac:dyDescent="0.25">
      <c r="B27" s="873"/>
      <c r="C27" s="874"/>
      <c r="D27" s="874"/>
      <c r="E27" s="874"/>
      <c r="F27" s="874"/>
      <c r="G27" s="874"/>
      <c r="H27" s="874"/>
      <c r="I27" s="874"/>
      <c r="J27" s="874"/>
      <c r="K27" s="874"/>
      <c r="L27" s="874"/>
      <c r="M27" s="874"/>
      <c r="N27" s="875"/>
      <c r="O27" s="875"/>
      <c r="P27" s="875"/>
      <c r="Q27" s="876"/>
      <c r="R27" s="876"/>
      <c r="S27" s="876"/>
      <c r="T27" s="876"/>
      <c r="U27" s="876"/>
      <c r="V27" s="876"/>
      <c r="W27" s="877"/>
    </row>
    <row r="28" spans="2:23" s="857" customFormat="1" ht="16.5" customHeight="1" x14ac:dyDescent="0.25">
      <c r="B28" s="873"/>
      <c r="C28" s="875"/>
      <c r="D28" s="875"/>
      <c r="E28" s="875"/>
      <c r="F28" s="875"/>
      <c r="G28" s="875"/>
      <c r="H28" s="875"/>
      <c r="I28" s="875"/>
      <c r="J28" s="875"/>
      <c r="K28" s="875"/>
      <c r="L28" s="875"/>
      <c r="M28" s="875"/>
      <c r="N28" s="875"/>
      <c r="O28" s="875"/>
      <c r="P28" s="875"/>
      <c r="Q28" s="876"/>
      <c r="R28" s="876"/>
      <c r="S28" s="876"/>
      <c r="T28" s="876"/>
      <c r="U28" s="876"/>
      <c r="V28" s="876"/>
      <c r="W28" s="877"/>
    </row>
    <row r="29" spans="2:23" s="857" customFormat="1" ht="16.5" customHeight="1" x14ac:dyDescent="0.25">
      <c r="B29" s="873"/>
      <c r="C29" s="875"/>
      <c r="D29" s="875"/>
      <c r="E29" s="875"/>
      <c r="F29" s="875"/>
      <c r="G29" s="875"/>
      <c r="H29" s="875"/>
      <c r="I29" s="875"/>
      <c r="J29" s="875"/>
      <c r="K29" s="875"/>
      <c r="L29" s="875"/>
      <c r="M29" s="875"/>
      <c r="N29" s="875"/>
      <c r="O29" s="875"/>
      <c r="P29" s="875"/>
      <c r="Q29" s="876"/>
      <c r="R29" s="876"/>
      <c r="S29" s="876"/>
      <c r="T29" s="876"/>
      <c r="U29" s="876"/>
      <c r="V29" s="876"/>
      <c r="W29" s="877"/>
    </row>
    <row r="30" spans="2:23" s="857" customFormat="1" ht="16.5" customHeight="1" x14ac:dyDescent="0.25">
      <c r="B30" s="873"/>
      <c r="C30" s="875"/>
      <c r="D30" s="875"/>
      <c r="E30" s="875"/>
      <c r="F30" s="875"/>
      <c r="G30" s="875"/>
      <c r="H30" s="875"/>
      <c r="I30" s="875"/>
      <c r="J30" s="875"/>
      <c r="K30" s="875"/>
      <c r="L30" s="875"/>
      <c r="M30" s="875"/>
      <c r="N30" s="875"/>
      <c r="O30" s="875"/>
      <c r="P30" s="875"/>
      <c r="Q30" s="876"/>
      <c r="R30" s="876"/>
      <c r="S30" s="876"/>
      <c r="T30" s="876"/>
      <c r="U30" s="876"/>
      <c r="V30" s="876"/>
      <c r="W30" s="877"/>
    </row>
    <row r="31" spans="2:23" s="857" customFormat="1" ht="16.5" customHeight="1" x14ac:dyDescent="0.25">
      <c r="B31" s="873"/>
      <c r="C31" s="875"/>
      <c r="D31" s="875"/>
      <c r="E31" s="875"/>
      <c r="F31" s="875"/>
      <c r="G31" s="875"/>
      <c r="H31" s="875"/>
      <c r="I31" s="875"/>
      <c r="J31" s="875"/>
      <c r="K31" s="875"/>
      <c r="L31" s="875"/>
      <c r="M31" s="875"/>
      <c r="N31" s="875"/>
      <c r="O31" s="875"/>
      <c r="P31" s="875"/>
      <c r="Q31" s="876"/>
      <c r="R31" s="876"/>
      <c r="S31" s="876"/>
      <c r="T31" s="876"/>
      <c r="U31" s="876"/>
      <c r="V31" s="876"/>
      <c r="W31" s="877"/>
    </row>
    <row r="32" spans="2:23" s="857" customFormat="1" ht="16.5" customHeight="1" x14ac:dyDescent="0.25">
      <c r="B32" s="873"/>
      <c r="C32" s="875"/>
      <c r="D32" s="875"/>
      <c r="E32" s="875"/>
      <c r="F32" s="875"/>
      <c r="G32" s="875"/>
      <c r="H32" s="875"/>
      <c r="I32" s="875"/>
      <c r="J32" s="875"/>
      <c r="K32" s="875"/>
      <c r="L32" s="875"/>
      <c r="M32" s="875"/>
      <c r="N32" s="875"/>
      <c r="O32" s="875"/>
      <c r="P32" s="875"/>
      <c r="Q32" s="878"/>
      <c r="R32" s="878"/>
      <c r="S32" s="878"/>
      <c r="T32" s="878"/>
      <c r="U32" s="879"/>
      <c r="V32" s="878"/>
      <c r="W32" s="877"/>
    </row>
    <row r="33" spans="2:23" s="857" customFormat="1" ht="16.5" customHeight="1" x14ac:dyDescent="0.25">
      <c r="B33" s="873"/>
      <c r="C33" s="875"/>
      <c r="D33" s="875"/>
      <c r="E33" s="875"/>
      <c r="F33" s="875"/>
      <c r="G33" s="875"/>
      <c r="H33" s="875"/>
      <c r="I33" s="875"/>
      <c r="J33" s="875"/>
      <c r="K33" s="875"/>
      <c r="L33" s="875"/>
      <c r="M33" s="875"/>
      <c r="N33" s="875"/>
      <c r="O33" s="875"/>
      <c r="P33" s="875"/>
      <c r="Q33" s="876"/>
      <c r="R33" s="876"/>
      <c r="S33" s="876"/>
      <c r="T33" s="876"/>
      <c r="U33" s="876"/>
      <c r="V33" s="876"/>
      <c r="W33" s="877"/>
    </row>
    <row r="34" spans="2:23" s="857" customFormat="1" ht="16.5" customHeight="1" x14ac:dyDescent="0.25">
      <c r="B34" s="873"/>
      <c r="C34" s="875"/>
      <c r="D34" s="875"/>
      <c r="E34" s="875"/>
      <c r="F34" s="875"/>
      <c r="G34" s="875"/>
      <c r="H34" s="875"/>
      <c r="I34" s="875"/>
      <c r="J34" s="875"/>
      <c r="K34" s="875"/>
      <c r="L34" s="875"/>
      <c r="M34" s="875"/>
      <c r="N34" s="875"/>
      <c r="O34" s="875"/>
      <c r="P34" s="875"/>
      <c r="Q34" s="876"/>
      <c r="R34" s="876"/>
      <c r="S34" s="876"/>
      <c r="T34" s="876"/>
      <c r="U34" s="876"/>
      <c r="V34" s="876"/>
      <c r="W34" s="877"/>
    </row>
    <row r="35" spans="2:23" s="857" customFormat="1" ht="16.5" customHeight="1" x14ac:dyDescent="0.25">
      <c r="B35" s="873"/>
      <c r="C35" s="875"/>
      <c r="D35" s="875"/>
      <c r="E35" s="875"/>
      <c r="F35" s="875"/>
      <c r="G35" s="875"/>
      <c r="H35" s="875"/>
      <c r="I35" s="875"/>
      <c r="J35" s="875"/>
      <c r="K35" s="875"/>
      <c r="L35" s="875"/>
      <c r="M35" s="875"/>
      <c r="N35" s="875"/>
      <c r="O35" s="875"/>
      <c r="P35" s="875"/>
      <c r="Q35" s="876"/>
      <c r="R35" s="876"/>
      <c r="S35" s="876"/>
      <c r="T35" s="876"/>
      <c r="U35" s="876"/>
      <c r="V35" s="876"/>
      <c r="W35" s="877"/>
    </row>
    <row r="36" spans="2:23" s="857" customFormat="1" x14ac:dyDescent="0.25">
      <c r="B36" s="873"/>
      <c r="C36" s="880"/>
      <c r="D36" s="881"/>
      <c r="E36" s="881"/>
      <c r="F36" s="881"/>
      <c r="G36" s="881"/>
      <c r="H36" s="881"/>
      <c r="I36" s="881"/>
      <c r="J36" s="881"/>
      <c r="K36" s="881"/>
      <c r="L36" s="881"/>
      <c r="M36" s="881"/>
      <c r="N36" s="881"/>
      <c r="O36" s="882"/>
      <c r="P36" s="882"/>
      <c r="Q36" s="883">
        <f>SUM(Q13:Q35)</f>
        <v>0</v>
      </c>
      <c r="R36" s="884">
        <f>SUM(R13:R35)</f>
        <v>0</v>
      </c>
      <c r="S36" s="884">
        <f>SUM(S13:S35)</f>
        <v>0</v>
      </c>
      <c r="T36" s="884">
        <f>SUM(T13:T35)</f>
        <v>0</v>
      </c>
      <c r="U36" s="884">
        <f>SUM(U13:U35)</f>
        <v>0</v>
      </c>
      <c r="V36" s="884"/>
      <c r="W36" s="877"/>
    </row>
    <row r="37" spans="2:23" ht="12.75" customHeight="1" x14ac:dyDescent="0.25">
      <c r="B37" s="866"/>
      <c r="C37" s="2745" t="s">
        <v>722</v>
      </c>
      <c r="D37" s="2745"/>
      <c r="E37" s="2745"/>
      <c r="F37" s="2745"/>
      <c r="G37" s="2745"/>
      <c r="H37" s="2745"/>
      <c r="I37" s="2745"/>
      <c r="J37" s="2745"/>
      <c r="K37" s="2745"/>
      <c r="L37" s="1327"/>
      <c r="M37" s="229"/>
      <c r="N37" s="229"/>
      <c r="O37" s="229"/>
      <c r="P37" s="229"/>
      <c r="Q37" s="885"/>
      <c r="R37" s="885"/>
      <c r="S37" s="885"/>
      <c r="T37" s="885"/>
      <c r="U37" s="885"/>
      <c r="V37" s="892" t="s">
        <v>94</v>
      </c>
      <c r="W37" s="868"/>
    </row>
    <row r="38" spans="2:23" ht="19.5" customHeight="1" x14ac:dyDescent="0.25">
      <c r="B38" s="866"/>
      <c r="C38" s="2746"/>
      <c r="D38" s="2746"/>
      <c r="E38" s="2746"/>
      <c r="F38" s="2746"/>
      <c r="G38" s="2746"/>
      <c r="H38" s="2746"/>
      <c r="I38" s="2746"/>
      <c r="J38" s="2746"/>
      <c r="K38" s="2746"/>
      <c r="L38" s="1327"/>
      <c r="M38" s="229"/>
      <c r="N38" s="229"/>
      <c r="O38" s="229"/>
      <c r="P38" s="229"/>
      <c r="Q38" s="885"/>
      <c r="R38" s="885"/>
      <c r="S38" s="885"/>
      <c r="T38" s="885"/>
      <c r="U38" s="885"/>
      <c r="V38" s="885"/>
      <c r="W38" s="868"/>
    </row>
    <row r="39" spans="2:23" ht="27.75" customHeight="1" x14ac:dyDescent="0.3">
      <c r="B39" s="866"/>
      <c r="C39" s="229"/>
      <c r="D39" s="2742" t="s">
        <v>497</v>
      </c>
      <c r="E39" s="2742"/>
      <c r="F39" s="2742"/>
      <c r="G39" s="2742"/>
      <c r="H39" s="1327"/>
      <c r="I39" s="1327"/>
      <c r="J39" s="1738"/>
      <c r="K39" s="2742" t="s">
        <v>493</v>
      </c>
      <c r="L39" s="2742"/>
      <c r="M39" s="1093"/>
      <c r="N39" s="516"/>
      <c r="O39" s="516"/>
      <c r="P39" s="516"/>
      <c r="Q39" s="1389" t="s">
        <v>476</v>
      </c>
      <c r="R39" s="1390"/>
      <c r="S39" s="1391"/>
      <c r="T39" s="1391"/>
      <c r="U39" s="885"/>
      <c r="V39" s="885"/>
      <c r="W39" s="868"/>
    </row>
    <row r="40" spans="2:23" x14ac:dyDescent="0.25">
      <c r="B40" s="866"/>
      <c r="C40" s="229"/>
      <c r="D40" s="2343" t="str">
        <f>'Datos Generales'!B15</f>
        <v>Preparado por</v>
      </c>
      <c r="E40" s="2343"/>
      <c r="F40" s="2343"/>
      <c r="G40" s="2343"/>
      <c r="H40" s="516"/>
      <c r="I40" s="516"/>
      <c r="J40" s="2343" t="str">
        <f>'Datos Generales'!C15</f>
        <v>Revisado por</v>
      </c>
      <c r="K40" s="2343"/>
      <c r="L40" s="2343"/>
      <c r="M40" s="2343"/>
      <c r="N40" s="516"/>
      <c r="O40" s="516"/>
      <c r="P40" s="516"/>
      <c r="Q40" s="2343" t="str">
        <f>'Datos Generales'!D15</f>
        <v>Autorizado por</v>
      </c>
      <c r="R40" s="2343"/>
      <c r="S40" s="2343"/>
      <c r="T40" s="2343"/>
      <c r="U40" s="885"/>
      <c r="V40" s="885"/>
      <c r="W40" s="868"/>
    </row>
    <row r="41" spans="2:23" ht="24" customHeight="1" x14ac:dyDescent="0.25">
      <c r="B41" s="866"/>
      <c r="C41" s="229"/>
      <c r="D41" s="1093"/>
      <c r="E41" s="2346" t="s">
        <v>464</v>
      </c>
      <c r="F41" s="2346"/>
      <c r="G41" s="1093"/>
      <c r="H41" s="516"/>
      <c r="I41" s="516"/>
      <c r="J41" s="1093"/>
      <c r="K41" s="2346" t="s">
        <v>467</v>
      </c>
      <c r="L41" s="2346"/>
      <c r="M41" s="1093"/>
      <c r="N41" s="516"/>
      <c r="O41" s="516"/>
      <c r="P41" s="516"/>
      <c r="Q41" s="2741" t="s">
        <v>462</v>
      </c>
      <c r="R41" s="2741"/>
      <c r="S41" s="2741"/>
      <c r="T41" s="2741"/>
      <c r="U41" s="885"/>
      <c r="V41" s="885"/>
      <c r="W41" s="868"/>
    </row>
    <row r="42" spans="2:23" x14ac:dyDescent="0.25">
      <c r="B42" s="866"/>
      <c r="C42" s="229"/>
      <c r="D42" s="2343" t="str">
        <f>'Datos Generales'!B16</f>
        <v>Puesto que ocupa</v>
      </c>
      <c r="E42" s="2343"/>
      <c r="F42" s="2343"/>
      <c r="G42" s="2343"/>
      <c r="H42" s="516"/>
      <c r="I42" s="516"/>
      <c r="J42" s="2343" t="str">
        <f>'Datos Generales'!C16</f>
        <v>Puesto que ocupa</v>
      </c>
      <c r="K42" s="2343"/>
      <c r="L42" s="2343"/>
      <c r="M42" s="2343"/>
      <c r="N42" s="516"/>
      <c r="O42" s="516"/>
      <c r="P42" s="516"/>
      <c r="Q42" s="2343" t="str">
        <f>'Datos Generales'!D16</f>
        <v>Puesto que ocupa</v>
      </c>
      <c r="R42" s="2343"/>
      <c r="S42" s="2343"/>
      <c r="T42" s="2343"/>
      <c r="U42" s="885"/>
      <c r="V42" s="885"/>
      <c r="W42" s="868"/>
    </row>
    <row r="43" spans="2:23" ht="21.75" customHeight="1" x14ac:dyDescent="0.25">
      <c r="B43" s="866"/>
      <c r="C43" s="229"/>
      <c r="D43" s="2705">
        <v>44743</v>
      </c>
      <c r="E43" s="2705"/>
      <c r="F43" s="2705"/>
      <c r="G43" s="2705"/>
      <c r="H43" s="516"/>
      <c r="I43" s="516"/>
      <c r="J43" s="2705">
        <v>44743</v>
      </c>
      <c r="K43" s="2705"/>
      <c r="L43" s="2705"/>
      <c r="M43" s="2705"/>
      <c r="N43" s="516"/>
      <c r="O43" s="516"/>
      <c r="P43" s="516"/>
      <c r="Q43" s="2705">
        <v>44743</v>
      </c>
      <c r="R43" s="2705"/>
      <c r="S43" s="2705"/>
      <c r="T43" s="2705"/>
      <c r="U43" s="885"/>
      <c r="V43" s="885"/>
      <c r="W43" s="868"/>
    </row>
    <row r="44" spans="2:23" x14ac:dyDescent="0.25">
      <c r="B44" s="866"/>
      <c r="C44" s="229"/>
      <c r="D44" s="2343" t="s">
        <v>373</v>
      </c>
      <c r="E44" s="2343"/>
      <c r="F44" s="2343"/>
      <c r="G44" s="2343"/>
      <c r="H44" s="516"/>
      <c r="I44" s="516"/>
      <c r="J44" s="2343" t="s">
        <v>374</v>
      </c>
      <c r="K44" s="2343"/>
      <c r="L44" s="2343"/>
      <c r="M44" s="2343"/>
      <c r="N44" s="516"/>
      <c r="O44" s="516"/>
      <c r="P44" s="516"/>
      <c r="Q44" s="2343" t="s">
        <v>388</v>
      </c>
      <c r="R44" s="2343"/>
      <c r="S44" s="2343"/>
      <c r="T44" s="2343"/>
      <c r="U44" s="885"/>
      <c r="V44" s="885"/>
      <c r="W44" s="868"/>
    </row>
    <row r="45" spans="2:23" s="11" customFormat="1" x14ac:dyDescent="0.25">
      <c r="B45" s="80"/>
      <c r="C45" s="886"/>
      <c r="D45" s="887"/>
      <c r="E45" s="888"/>
      <c r="F45" s="888"/>
      <c r="G45" s="887"/>
      <c r="H45" s="887"/>
      <c r="I45" s="887"/>
      <c r="J45" s="887"/>
      <c r="K45" s="887"/>
      <c r="L45" s="887"/>
      <c r="M45" s="887"/>
      <c r="N45" s="887"/>
      <c r="O45" s="887"/>
      <c r="P45" s="887"/>
      <c r="Q45" s="887"/>
      <c r="R45" s="887"/>
      <c r="S45" s="889"/>
      <c r="T45" s="889"/>
      <c r="U45" s="889"/>
      <c r="V45" s="887"/>
      <c r="W45" s="890"/>
    </row>
    <row r="46" spans="2:23" s="467" customFormat="1" x14ac:dyDescent="0.25">
      <c r="C46" s="858"/>
      <c r="D46" s="858"/>
      <c r="E46" s="858"/>
      <c r="F46" s="858"/>
      <c r="G46" s="858"/>
      <c r="H46" s="858"/>
      <c r="I46" s="858"/>
      <c r="J46" s="858"/>
      <c r="K46" s="858"/>
      <c r="L46" s="858"/>
      <c r="M46" s="858"/>
      <c r="N46" s="858"/>
      <c r="O46" s="858"/>
      <c r="P46" s="858"/>
      <c r="Q46" s="859"/>
      <c r="R46" s="859"/>
      <c r="S46" s="858"/>
      <c r="T46" s="859"/>
      <c r="U46" s="859"/>
      <c r="V46" s="859"/>
    </row>
    <row r="50" spans="3:21" s="10" customFormat="1" x14ac:dyDescent="0.25">
      <c r="C50" s="466"/>
      <c r="N50" s="11"/>
      <c r="O50" s="360"/>
      <c r="P50" s="360"/>
      <c r="Q50" s="360"/>
      <c r="R50" s="360"/>
      <c r="S50" s="360"/>
      <c r="T50" s="360"/>
      <c r="U50" s="360"/>
    </row>
    <row r="59" spans="3:21" s="10" customFormat="1" x14ac:dyDescent="0.25"/>
    <row r="60" spans="3:21" s="10" customFormat="1" x14ac:dyDescent="0.25"/>
  </sheetData>
  <mergeCells count="24">
    <mergeCell ref="K39:L39"/>
    <mergeCell ref="K41:L41"/>
    <mergeCell ref="E41:F41"/>
    <mergeCell ref="D39:G39"/>
    <mergeCell ref="C9:E9"/>
    <mergeCell ref="C10:E10"/>
    <mergeCell ref="C11:E11"/>
    <mergeCell ref="C37:K38"/>
    <mergeCell ref="B5:W5"/>
    <mergeCell ref="B6:W6"/>
    <mergeCell ref="B7:W7"/>
    <mergeCell ref="D44:G44"/>
    <mergeCell ref="J44:M44"/>
    <mergeCell ref="Q44:T44"/>
    <mergeCell ref="D40:G40"/>
    <mergeCell ref="J40:M40"/>
    <mergeCell ref="Q40:T40"/>
    <mergeCell ref="D42:G42"/>
    <mergeCell ref="J42:M42"/>
    <mergeCell ref="Q42:T42"/>
    <mergeCell ref="D43:G43"/>
    <mergeCell ref="J43:M43"/>
    <mergeCell ref="Q43:T43"/>
    <mergeCell ref="Q41:T41"/>
  </mergeCells>
  <printOptions horizontalCentered="1"/>
  <pageMargins left="0" right="0" top="0.15748031496062992" bottom="0.19685039370078741" header="0.11811023622047245" footer="0.11811023622047245"/>
  <pageSetup paperSize="5" scale="58" fitToHeight="0" orientation="landscape" r:id="rId1"/>
  <headerFooter>
    <oddFooter>&amp;R&amp;P/&amp;N  &amp;D  &amp;T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0"/>
  <sheetViews>
    <sheetView workbookViewId="0">
      <selection activeCell="C15" sqref="C15"/>
    </sheetView>
  </sheetViews>
  <sheetFormatPr baseColWidth="10" defaultRowHeight="15" x14ac:dyDescent="0.25"/>
  <cols>
    <col min="2" max="2" width="77.7109375" customWidth="1"/>
  </cols>
  <sheetData>
    <row r="2" spans="2:2" ht="18.75" x14ac:dyDescent="0.25">
      <c r="B2" s="1892"/>
    </row>
    <row r="3" spans="2:2" ht="23.25" x14ac:dyDescent="0.25">
      <c r="B3" s="1893"/>
    </row>
    <row r="4" spans="2:2" ht="23.25" x14ac:dyDescent="0.25">
      <c r="B4" s="1893"/>
    </row>
    <row r="5" spans="2:2" ht="11.25" customHeight="1" x14ac:dyDescent="0.25">
      <c r="B5" s="1893"/>
    </row>
    <row r="6" spans="2:2" ht="15.75" x14ac:dyDescent="0.25">
      <c r="B6" s="1894"/>
    </row>
    <row r="7" spans="2:2" ht="15.75" x14ac:dyDescent="0.25">
      <c r="B7" s="1894"/>
    </row>
    <row r="8" spans="2:2" x14ac:dyDescent="0.25">
      <c r="B8" s="1891"/>
    </row>
    <row r="9" spans="2:2" ht="15.75" x14ac:dyDescent="0.25">
      <c r="B9" s="1894"/>
    </row>
    <row r="10" spans="2:2" x14ac:dyDescent="0.25">
      <c r="B10" s="1891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55"/>
  <sheetViews>
    <sheetView showGridLines="0" topLeftCell="A4" zoomScale="75" zoomScaleNormal="75" zoomScaleSheetLayoutView="100" workbookViewId="0">
      <selection activeCell="H7" sqref="H7"/>
    </sheetView>
  </sheetViews>
  <sheetFormatPr baseColWidth="10" defaultColWidth="6.7109375" defaultRowHeight="15" x14ac:dyDescent="0.25"/>
  <cols>
    <col min="1" max="1" width="1.85546875" customWidth="1"/>
    <col min="2" max="2" width="3.28515625" style="402" customWidth="1"/>
    <col min="3" max="3" width="7.42578125" customWidth="1"/>
    <col min="4" max="4" width="8" customWidth="1"/>
    <col min="5" max="5" width="2.5703125" customWidth="1"/>
    <col min="6" max="6" width="2" customWidth="1"/>
    <col min="7" max="7" width="1.85546875" customWidth="1"/>
    <col min="8" max="8" width="12.7109375" customWidth="1"/>
    <col min="9" max="9" width="6" customWidth="1"/>
    <col min="10" max="10" width="5.7109375" customWidth="1"/>
    <col min="11" max="11" width="8" customWidth="1"/>
    <col min="12" max="12" width="6" customWidth="1"/>
    <col min="13" max="13" width="6.28515625" customWidth="1"/>
    <col min="14" max="14" width="16.7109375" customWidth="1"/>
    <col min="15" max="15" width="12" customWidth="1"/>
    <col min="16" max="16" width="23.7109375" customWidth="1"/>
    <col min="17" max="17" width="15.28515625" customWidth="1"/>
    <col min="18" max="18" width="17.5703125" customWidth="1"/>
    <col min="19" max="20" width="7.7109375" customWidth="1"/>
    <col min="21" max="21" width="17.85546875" customWidth="1"/>
    <col min="22" max="22" width="21.28515625" customWidth="1"/>
    <col min="23" max="23" width="15.42578125" customWidth="1"/>
    <col min="24" max="24" width="19.7109375" customWidth="1"/>
    <col min="25" max="25" width="15" customWidth="1"/>
    <col min="26" max="26" width="16.28515625" bestFit="1" customWidth="1"/>
    <col min="27" max="27" width="2.85546875" customWidth="1"/>
  </cols>
  <sheetData>
    <row r="1" spans="2:30" ht="11.25" customHeight="1" x14ac:dyDescent="0.25"/>
    <row r="2" spans="2:30" ht="21" customHeight="1" x14ac:dyDescent="0.25">
      <c r="B2" s="1046"/>
      <c r="C2" s="1047"/>
      <c r="D2" s="1047"/>
      <c r="E2" s="1047"/>
      <c r="F2" s="1047"/>
      <c r="G2" s="1047"/>
      <c r="H2" s="1047"/>
      <c r="I2" s="1047"/>
      <c r="J2" s="1047"/>
      <c r="K2" s="1047"/>
      <c r="L2" s="1047"/>
      <c r="M2" s="1047"/>
      <c r="N2" s="1047"/>
      <c r="O2" s="1047"/>
      <c r="P2" s="1047"/>
      <c r="Q2" s="1047"/>
      <c r="R2" s="1047"/>
      <c r="S2" s="1047"/>
      <c r="T2" s="1047"/>
      <c r="U2" s="1047"/>
      <c r="V2" s="1047"/>
      <c r="W2" s="1047"/>
      <c r="X2" s="1047"/>
      <c r="Y2" s="1047"/>
      <c r="Z2" s="1047"/>
      <c r="AA2" s="1048"/>
    </row>
    <row r="3" spans="2:30" x14ac:dyDescent="0.25">
      <c r="B3" s="403"/>
      <c r="C3" s="384"/>
      <c r="D3" s="384"/>
      <c r="E3" s="384"/>
      <c r="F3" s="384"/>
      <c r="G3" s="384"/>
      <c r="H3" s="384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385"/>
    </row>
    <row r="4" spans="2:30" ht="25.5" customHeight="1" x14ac:dyDescent="0.3">
      <c r="B4" s="2162" t="s">
        <v>36</v>
      </c>
      <c r="C4" s="2163"/>
      <c r="D4" s="2163"/>
      <c r="E4" s="2163"/>
      <c r="F4" s="2163"/>
      <c r="G4" s="2163"/>
      <c r="H4" s="2163"/>
      <c r="I4" s="2163"/>
      <c r="J4" s="2163"/>
      <c r="K4" s="2163"/>
      <c r="L4" s="2163"/>
      <c r="M4" s="2163"/>
      <c r="N4" s="2163"/>
      <c r="O4" s="2163"/>
      <c r="P4" s="2163"/>
      <c r="Q4" s="2163"/>
      <c r="R4" s="2163"/>
      <c r="S4" s="2163"/>
      <c r="T4" s="2163"/>
      <c r="U4" s="2163"/>
      <c r="V4" s="2163"/>
      <c r="W4" s="2163"/>
      <c r="X4" s="2163"/>
      <c r="Y4" s="2163"/>
      <c r="Z4" s="2163"/>
      <c r="AA4" s="2164"/>
      <c r="AC4" s="17"/>
    </row>
    <row r="5" spans="2:30" ht="13.5" customHeight="1" x14ac:dyDescent="0.25">
      <c r="B5" s="2165" t="s">
        <v>380</v>
      </c>
      <c r="C5" s="2166"/>
      <c r="D5" s="2166"/>
      <c r="E5" s="2166"/>
      <c r="F5" s="2166"/>
      <c r="G5" s="2166"/>
      <c r="H5" s="2166"/>
      <c r="I5" s="2166"/>
      <c r="J5" s="2166"/>
      <c r="K5" s="2166"/>
      <c r="L5" s="2166"/>
      <c r="M5" s="2166"/>
      <c r="N5" s="2166"/>
      <c r="O5" s="2166"/>
      <c r="P5" s="2166"/>
      <c r="Q5" s="2166"/>
      <c r="R5" s="2166"/>
      <c r="S5" s="2166"/>
      <c r="T5" s="2166"/>
      <c r="U5" s="2166"/>
      <c r="V5" s="2166"/>
      <c r="W5" s="2166"/>
      <c r="X5" s="2166"/>
      <c r="Y5" s="2166"/>
      <c r="Z5" s="2166"/>
      <c r="AA5" s="2167"/>
      <c r="AC5" s="17"/>
    </row>
    <row r="6" spans="2:30" ht="18.75" customHeight="1" x14ac:dyDescent="0.25">
      <c r="B6" s="2216" t="s">
        <v>207</v>
      </c>
      <c r="C6" s="2217"/>
      <c r="D6" s="2217"/>
      <c r="E6" s="2217"/>
      <c r="F6" s="2217"/>
      <c r="G6" s="2217"/>
      <c r="H6" s="2217"/>
      <c r="I6" s="2217"/>
      <c r="J6" s="2217"/>
      <c r="K6" s="2217"/>
      <c r="L6" s="2217"/>
      <c r="M6" s="2217"/>
      <c r="N6" s="2217"/>
      <c r="O6" s="2217"/>
      <c r="P6" s="2217"/>
      <c r="Q6" s="2217"/>
      <c r="R6" s="2217"/>
      <c r="S6" s="2217"/>
      <c r="T6" s="2217"/>
      <c r="U6" s="2217"/>
      <c r="V6" s="2217"/>
      <c r="W6" s="2217"/>
      <c r="X6" s="2217"/>
      <c r="Y6" s="2217"/>
      <c r="Z6" s="2217"/>
      <c r="AA6" s="2218"/>
      <c r="AC6" s="17"/>
    </row>
    <row r="7" spans="2:30" ht="15.75" x14ac:dyDescent="0.25">
      <c r="B7" s="403"/>
      <c r="C7" s="384"/>
      <c r="D7" s="384"/>
      <c r="E7" s="384"/>
      <c r="F7" s="384"/>
      <c r="G7" s="384"/>
      <c r="H7" s="384"/>
      <c r="I7" s="246"/>
      <c r="J7" s="246"/>
      <c r="K7" s="246"/>
      <c r="L7" s="246"/>
      <c r="M7" s="238"/>
      <c r="N7" s="238"/>
      <c r="O7" s="238"/>
      <c r="P7" s="238"/>
      <c r="Q7" s="238"/>
      <c r="R7" s="386"/>
      <c r="S7" s="386"/>
      <c r="T7" s="386"/>
      <c r="U7" s="238"/>
      <c r="V7" s="238"/>
      <c r="W7" s="246"/>
      <c r="X7" s="246"/>
      <c r="Y7" s="246"/>
      <c r="Z7" s="246"/>
      <c r="AA7" s="385"/>
      <c r="AC7" s="17"/>
    </row>
    <row r="8" spans="2:30" ht="19.5" x14ac:dyDescent="0.3">
      <c r="B8" s="403"/>
      <c r="C8" s="384"/>
      <c r="D8" s="387"/>
      <c r="E8" s="387"/>
      <c r="F8" s="387"/>
      <c r="G8" s="387"/>
      <c r="H8" s="384"/>
      <c r="I8" s="387"/>
      <c r="J8" s="387"/>
      <c r="K8" s="387"/>
      <c r="L8" s="387"/>
      <c r="M8" s="2189"/>
      <c r="N8" s="2189"/>
      <c r="O8" s="2189"/>
      <c r="P8" s="231"/>
      <c r="Q8" s="1022"/>
      <c r="R8" s="232"/>
      <c r="S8" s="233"/>
      <c r="T8" s="388"/>
      <c r="U8" s="234"/>
      <c r="V8" s="234"/>
      <c r="W8" s="235"/>
      <c r="X8" s="236"/>
      <c r="Y8" s="237"/>
      <c r="Z8" s="236"/>
      <c r="AA8" s="385"/>
      <c r="AC8" s="17"/>
    </row>
    <row r="9" spans="2:30" ht="11.25" customHeight="1" x14ac:dyDescent="0.25">
      <c r="B9" s="403"/>
      <c r="C9" s="389"/>
      <c r="D9" s="389"/>
      <c r="E9" s="389"/>
      <c r="F9" s="389"/>
      <c r="G9" s="389"/>
      <c r="H9" s="389"/>
      <c r="I9" s="389"/>
      <c r="J9" s="389"/>
      <c r="K9" s="389"/>
      <c r="L9" s="389"/>
      <c r="M9" s="390"/>
      <c r="N9" s="238"/>
      <c r="O9" s="238"/>
      <c r="P9" s="238"/>
      <c r="Q9" s="239"/>
      <c r="R9" s="238"/>
      <c r="S9" s="391"/>
      <c r="T9" s="240" t="s">
        <v>18</v>
      </c>
      <c r="U9" s="391"/>
      <c r="V9" s="238"/>
      <c r="W9" s="241"/>
      <c r="X9" s="241"/>
      <c r="Y9" s="241"/>
      <c r="Z9" s="241"/>
      <c r="AA9" s="385"/>
      <c r="AC9" s="17"/>
    </row>
    <row r="10" spans="2:30" ht="16.5" thickBot="1" x14ac:dyDescent="0.3">
      <c r="B10" s="1024"/>
      <c r="C10" s="242" t="s">
        <v>17</v>
      </c>
      <c r="D10" s="242"/>
      <c r="E10" s="242"/>
      <c r="F10" s="242"/>
      <c r="G10" s="2190" t="s">
        <v>208</v>
      </c>
      <c r="H10" s="2190"/>
      <c r="I10" s="2190" t="s">
        <v>193</v>
      </c>
      <c r="J10" s="2190"/>
      <c r="K10" s="2190"/>
      <c r="L10" s="2190"/>
      <c r="M10" s="2190"/>
      <c r="N10" s="2190"/>
      <c r="O10" s="2190"/>
      <c r="P10" s="2190"/>
      <c r="Q10" s="242"/>
      <c r="R10" s="242"/>
      <c r="S10" s="242"/>
      <c r="T10" s="242"/>
      <c r="U10" s="242"/>
      <c r="V10" s="242"/>
      <c r="W10" s="1023"/>
      <c r="X10" s="1023"/>
      <c r="Y10" s="1023"/>
      <c r="Z10" s="1023"/>
      <c r="AA10" s="385"/>
      <c r="AC10" s="17"/>
      <c r="AD10" s="17"/>
    </row>
    <row r="11" spans="2:30" ht="15.75" x14ac:dyDescent="0.25">
      <c r="B11" s="2195"/>
      <c r="C11" s="2199" t="s">
        <v>20</v>
      </c>
      <c r="D11" s="2200"/>
      <c r="E11" s="2200"/>
      <c r="F11" s="2200"/>
      <c r="G11" s="2201"/>
      <c r="H11" s="1394">
        <v>202</v>
      </c>
      <c r="I11" s="2196" t="s">
        <v>584</v>
      </c>
      <c r="J11" s="2197"/>
      <c r="K11" s="2197"/>
      <c r="L11" s="2197"/>
      <c r="M11" s="2197"/>
      <c r="N11" s="2197"/>
      <c r="O11" s="2197"/>
      <c r="P11" s="2198"/>
      <c r="Q11" s="243"/>
      <c r="R11" s="243"/>
      <c r="S11" s="243"/>
      <c r="T11" s="243"/>
      <c r="U11" s="243"/>
      <c r="V11" s="243"/>
      <c r="W11" s="244"/>
      <c r="X11" s="244"/>
      <c r="Y11" s="244"/>
      <c r="Z11" s="244"/>
      <c r="AA11" s="385"/>
      <c r="AC11" s="17"/>
      <c r="AD11" s="17"/>
    </row>
    <row r="12" spans="2:30" ht="15.75" x14ac:dyDescent="0.25">
      <c r="B12" s="2195"/>
      <c r="C12" s="2202" t="s">
        <v>40</v>
      </c>
      <c r="D12" s="2203"/>
      <c r="E12" s="2203"/>
      <c r="F12" s="2203"/>
      <c r="G12" s="2204"/>
      <c r="H12" s="1290">
        <v>2</v>
      </c>
      <c r="I12" s="2208" t="s">
        <v>585</v>
      </c>
      <c r="J12" s="2209"/>
      <c r="K12" s="2209"/>
      <c r="L12" s="2209"/>
      <c r="M12" s="2209"/>
      <c r="N12" s="2209"/>
      <c r="O12" s="2209"/>
      <c r="P12" s="2210"/>
      <c r="Q12" s="243"/>
      <c r="R12" s="243"/>
      <c r="S12" s="243"/>
      <c r="T12" s="243"/>
      <c r="U12" s="243"/>
      <c r="V12" s="243"/>
      <c r="W12" s="244"/>
      <c r="X12" s="244"/>
      <c r="Y12" s="244"/>
      <c r="Z12" s="244"/>
      <c r="AA12" s="385"/>
      <c r="AC12" s="17"/>
      <c r="AD12" s="17"/>
    </row>
    <row r="13" spans="2:30" ht="15.75" x14ac:dyDescent="0.25">
      <c r="B13" s="2195"/>
      <c r="C13" s="2202" t="s">
        <v>26</v>
      </c>
      <c r="D13" s="2203"/>
      <c r="E13" s="2203"/>
      <c r="F13" s="2203"/>
      <c r="G13" s="2204"/>
      <c r="H13" s="1290">
        <v>1</v>
      </c>
      <c r="I13" s="2208" t="s">
        <v>585</v>
      </c>
      <c r="J13" s="2209"/>
      <c r="K13" s="2209"/>
      <c r="L13" s="2209"/>
      <c r="M13" s="2209"/>
      <c r="N13" s="2209"/>
      <c r="O13" s="2209"/>
      <c r="P13" s="2210"/>
      <c r="Q13" s="243"/>
      <c r="R13" s="243"/>
      <c r="S13" s="243"/>
      <c r="T13" s="243"/>
      <c r="U13" s="243"/>
      <c r="V13" s="243"/>
      <c r="W13" s="244"/>
      <c r="X13" s="244"/>
      <c r="Y13" s="244"/>
      <c r="Z13" s="244"/>
      <c r="AA13" s="385"/>
    </row>
    <row r="14" spans="2:30" ht="16.5" thickBot="1" x14ac:dyDescent="0.3">
      <c r="B14" s="2195"/>
      <c r="C14" s="2205" t="s">
        <v>29</v>
      </c>
      <c r="D14" s="2206"/>
      <c r="E14" s="2206"/>
      <c r="F14" s="2206"/>
      <c r="G14" s="2207"/>
      <c r="H14" s="1291">
        <v>5</v>
      </c>
      <c r="I14" s="1462" t="s">
        <v>587</v>
      </c>
      <c r="J14" s="1459"/>
      <c r="K14" s="1459"/>
      <c r="L14" s="1459"/>
      <c r="M14" s="1459"/>
      <c r="N14" s="1460"/>
      <c r="O14" s="1459"/>
      <c r="P14" s="1461"/>
      <c r="Q14" s="243"/>
      <c r="R14" s="243"/>
      <c r="S14" s="243"/>
      <c r="T14" s="243"/>
      <c r="U14" s="243"/>
      <c r="V14" s="243"/>
      <c r="W14" s="244"/>
      <c r="X14" s="244"/>
      <c r="Y14" s="244"/>
      <c r="Z14" s="244"/>
      <c r="AA14" s="385"/>
    </row>
    <row r="15" spans="2:30" ht="12" customHeight="1" thickBot="1" x14ac:dyDescent="0.3">
      <c r="B15" s="403"/>
      <c r="C15" s="384"/>
      <c r="D15" s="384"/>
      <c r="E15" s="384"/>
      <c r="F15" s="384"/>
      <c r="G15" s="384"/>
      <c r="H15" s="384"/>
      <c r="I15" s="235"/>
      <c r="J15" s="235"/>
      <c r="K15" s="235"/>
      <c r="L15" s="235"/>
      <c r="M15" s="235"/>
      <c r="N15" s="23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385"/>
    </row>
    <row r="16" spans="2:30" x14ac:dyDescent="0.25">
      <c r="B16" s="404"/>
      <c r="C16" s="2191" t="s">
        <v>209</v>
      </c>
      <c r="D16" s="2192"/>
      <c r="E16" s="2192"/>
      <c r="F16" s="2192"/>
      <c r="G16" s="2192"/>
      <c r="H16" s="2193"/>
      <c r="I16" s="2181" t="s">
        <v>210</v>
      </c>
      <c r="J16" s="2194"/>
      <c r="K16" s="2194"/>
      <c r="L16" s="2194"/>
      <c r="M16" s="2182"/>
      <c r="N16" s="1021" t="s">
        <v>211</v>
      </c>
      <c r="O16" s="2181" t="s">
        <v>212</v>
      </c>
      <c r="P16" s="2194"/>
      <c r="Q16" s="2194"/>
      <c r="R16" s="2194"/>
      <c r="S16" s="2194"/>
      <c r="T16" s="2194"/>
      <c r="U16" s="2194"/>
      <c r="V16" s="2182"/>
      <c r="W16" s="2181" t="s">
        <v>213</v>
      </c>
      <c r="X16" s="2182"/>
      <c r="Y16" s="2181" t="s">
        <v>214</v>
      </c>
      <c r="Z16" s="2183"/>
      <c r="AA16" s="392"/>
    </row>
    <row r="17" spans="2:27" x14ac:dyDescent="0.25">
      <c r="B17" s="404"/>
      <c r="C17" s="2220" t="s">
        <v>215</v>
      </c>
      <c r="D17" s="2221"/>
      <c r="E17" s="2221"/>
      <c r="F17" s="2221"/>
      <c r="G17" s="2221"/>
      <c r="H17" s="2222"/>
      <c r="I17" s="2226" t="s">
        <v>216</v>
      </c>
      <c r="J17" s="2221"/>
      <c r="K17" s="2221"/>
      <c r="L17" s="2221"/>
      <c r="M17" s="2222"/>
      <c r="N17" s="2179" t="s">
        <v>217</v>
      </c>
      <c r="O17" s="2229" t="s">
        <v>218</v>
      </c>
      <c r="P17" s="2230"/>
      <c r="Q17" s="2230"/>
      <c r="R17" s="2230"/>
      <c r="S17" s="2230"/>
      <c r="T17" s="2230"/>
      <c r="U17" s="2230"/>
      <c r="V17" s="2230"/>
      <c r="W17" s="2230"/>
      <c r="X17" s="2230"/>
      <c r="Y17" s="2230"/>
      <c r="Z17" s="2231"/>
      <c r="AA17" s="385"/>
    </row>
    <row r="18" spans="2:27" x14ac:dyDescent="0.25">
      <c r="B18" s="404"/>
      <c r="C18" s="2223"/>
      <c r="D18" s="2224"/>
      <c r="E18" s="2224"/>
      <c r="F18" s="2224"/>
      <c r="G18" s="2224"/>
      <c r="H18" s="2225"/>
      <c r="I18" s="2227"/>
      <c r="J18" s="2224"/>
      <c r="K18" s="2224"/>
      <c r="L18" s="2224"/>
      <c r="M18" s="2225"/>
      <c r="N18" s="2228"/>
      <c r="O18" s="2232"/>
      <c r="P18" s="2233"/>
      <c r="Q18" s="2233"/>
      <c r="R18" s="2233"/>
      <c r="S18" s="2233"/>
      <c r="T18" s="2233"/>
      <c r="U18" s="2233"/>
      <c r="V18" s="2233"/>
      <c r="W18" s="2233"/>
      <c r="X18" s="2233"/>
      <c r="Y18" s="2233"/>
      <c r="Z18" s="2234"/>
      <c r="AA18" s="385"/>
    </row>
    <row r="19" spans="2:27" ht="31.5" customHeight="1" x14ac:dyDescent="0.25">
      <c r="B19" s="404"/>
      <c r="C19" s="2235" t="s">
        <v>75</v>
      </c>
      <c r="D19" s="2179" t="s">
        <v>76</v>
      </c>
      <c r="E19" s="2237" t="s">
        <v>77</v>
      </c>
      <c r="F19" s="2238"/>
      <c r="G19" s="2239"/>
      <c r="H19" s="2239" t="s">
        <v>219</v>
      </c>
      <c r="I19" s="2241" t="s">
        <v>220</v>
      </c>
      <c r="J19" s="2179" t="s">
        <v>221</v>
      </c>
      <c r="K19" s="2179" t="s">
        <v>222</v>
      </c>
      <c r="L19" s="2177" t="s">
        <v>223</v>
      </c>
      <c r="M19" s="2177" t="s">
        <v>224</v>
      </c>
      <c r="N19" s="2228"/>
      <c r="O19" s="2179" t="s">
        <v>225</v>
      </c>
      <c r="P19" s="2179" t="s">
        <v>226</v>
      </c>
      <c r="Q19" s="2179" t="s">
        <v>227</v>
      </c>
      <c r="R19" s="2179" t="s">
        <v>228</v>
      </c>
      <c r="S19" s="2187" t="s">
        <v>229</v>
      </c>
      <c r="T19" s="2240"/>
      <c r="U19" s="2240"/>
      <c r="V19" s="2178"/>
      <c r="W19" s="2187" t="s">
        <v>230</v>
      </c>
      <c r="X19" s="2178"/>
      <c r="Y19" s="2187" t="s">
        <v>231</v>
      </c>
      <c r="Z19" s="2188"/>
      <c r="AA19" s="385"/>
    </row>
    <row r="20" spans="2:27" ht="36.75" customHeight="1" x14ac:dyDescent="0.25">
      <c r="B20" s="404"/>
      <c r="C20" s="2236"/>
      <c r="D20" s="2180"/>
      <c r="E20" s="2187"/>
      <c r="F20" s="2240"/>
      <c r="G20" s="2178"/>
      <c r="H20" s="2178"/>
      <c r="I20" s="2187"/>
      <c r="J20" s="2180"/>
      <c r="K20" s="2180"/>
      <c r="L20" s="2178"/>
      <c r="M20" s="2178" t="s">
        <v>224</v>
      </c>
      <c r="N20" s="2180"/>
      <c r="O20" s="2180"/>
      <c r="P20" s="2180"/>
      <c r="Q20" s="2180"/>
      <c r="R20" s="2180"/>
      <c r="S20" s="1049" t="s">
        <v>232</v>
      </c>
      <c r="T20" s="1049" t="s">
        <v>78</v>
      </c>
      <c r="U20" s="1049" t="s">
        <v>233</v>
      </c>
      <c r="V20" s="1049" t="s">
        <v>234</v>
      </c>
      <c r="W20" s="1049" t="s">
        <v>235</v>
      </c>
      <c r="X20" s="1050" t="s">
        <v>236</v>
      </c>
      <c r="Y20" s="1051" t="s">
        <v>237</v>
      </c>
      <c r="Z20" s="594" t="s">
        <v>238</v>
      </c>
      <c r="AA20" s="393"/>
    </row>
    <row r="21" spans="2:27" x14ac:dyDescent="0.25">
      <c r="B21" s="403">
        <v>1</v>
      </c>
      <c r="C21" s="247"/>
      <c r="D21" s="1052"/>
      <c r="E21" s="2184"/>
      <c r="F21" s="2185"/>
      <c r="G21" s="2186"/>
      <c r="H21" s="1053"/>
      <c r="I21" s="1054"/>
      <c r="J21" s="1054"/>
      <c r="K21" s="1054"/>
      <c r="L21" s="1054"/>
      <c r="M21" s="1054"/>
      <c r="N21" s="1055"/>
      <c r="O21" s="1056">
        <v>0</v>
      </c>
      <c r="P21" s="1056">
        <v>0</v>
      </c>
      <c r="Q21" s="1056">
        <f>+O21+P21</f>
        <v>0</v>
      </c>
      <c r="R21" s="1056">
        <v>0</v>
      </c>
      <c r="S21" s="1057"/>
      <c r="T21" s="1058"/>
      <c r="U21" s="1059">
        <v>0</v>
      </c>
      <c r="V21" s="1060">
        <f>+Q21-U21</f>
        <v>0</v>
      </c>
      <c r="W21" s="1056">
        <v>0</v>
      </c>
      <c r="X21" s="1061"/>
      <c r="Y21" s="1062"/>
      <c r="Z21" s="248">
        <v>0</v>
      </c>
      <c r="AA21" s="385"/>
    </row>
    <row r="22" spans="2:27" x14ac:dyDescent="0.25">
      <c r="B22" s="403">
        <v>2</v>
      </c>
      <c r="C22" s="249"/>
      <c r="D22" s="1063"/>
      <c r="E22" s="2174"/>
      <c r="F22" s="2175"/>
      <c r="G22" s="2176"/>
      <c r="H22" s="1064"/>
      <c r="I22" s="1065"/>
      <c r="J22" s="1065"/>
      <c r="K22" s="1065"/>
      <c r="L22" s="1065"/>
      <c r="M22" s="1065"/>
      <c r="N22" s="1066"/>
      <c r="O22" s="1067">
        <v>0</v>
      </c>
      <c r="P22" s="1068">
        <v>0</v>
      </c>
      <c r="Q22" s="1056">
        <f t="shared" ref="Q22:Q44" si="0">+O22+P22</f>
        <v>0</v>
      </c>
      <c r="R22" s="1068">
        <v>0</v>
      </c>
      <c r="S22" s="1069"/>
      <c r="T22" s="1070"/>
      <c r="U22" s="1071">
        <v>0</v>
      </c>
      <c r="V22" s="1060">
        <f t="shared" ref="V22:V44" si="1">+Q22-U22</f>
        <v>0</v>
      </c>
      <c r="W22" s="1067">
        <v>0</v>
      </c>
      <c r="X22" s="1061"/>
      <c r="Y22" s="1061"/>
      <c r="Z22" s="250">
        <v>0</v>
      </c>
      <c r="AA22" s="385"/>
    </row>
    <row r="23" spans="2:27" x14ac:dyDescent="0.25">
      <c r="B23" s="403">
        <v>3</v>
      </c>
      <c r="C23" s="249"/>
      <c r="D23" s="1063"/>
      <c r="E23" s="1072"/>
      <c r="F23" s="1073"/>
      <c r="G23" s="1074"/>
      <c r="H23" s="1064"/>
      <c r="I23" s="1065"/>
      <c r="J23" s="1065"/>
      <c r="K23" s="1065"/>
      <c r="L23" s="1065"/>
      <c r="M23" s="1065"/>
      <c r="N23" s="1066"/>
      <c r="O23" s="1067">
        <v>0</v>
      </c>
      <c r="P23" s="1068">
        <v>0</v>
      </c>
      <c r="Q23" s="1056">
        <f t="shared" si="0"/>
        <v>0</v>
      </c>
      <c r="R23" s="1068">
        <v>0</v>
      </c>
      <c r="S23" s="1069"/>
      <c r="T23" s="1070"/>
      <c r="U23" s="1071">
        <v>0</v>
      </c>
      <c r="V23" s="1060">
        <f t="shared" si="1"/>
        <v>0</v>
      </c>
      <c r="W23" s="1067">
        <v>0</v>
      </c>
      <c r="X23" s="1061"/>
      <c r="Y23" s="1061"/>
      <c r="Z23" s="250">
        <v>0</v>
      </c>
      <c r="AA23" s="385"/>
    </row>
    <row r="24" spans="2:27" x14ac:dyDescent="0.25">
      <c r="B24" s="403">
        <v>4</v>
      </c>
      <c r="C24" s="249"/>
      <c r="D24" s="1063"/>
      <c r="E24" s="1072"/>
      <c r="F24" s="1073"/>
      <c r="G24" s="1074"/>
      <c r="H24" s="1064"/>
      <c r="I24" s="1065"/>
      <c r="J24" s="1065"/>
      <c r="K24" s="1065"/>
      <c r="L24" s="1065"/>
      <c r="M24" s="1065"/>
      <c r="N24" s="1066"/>
      <c r="O24" s="1067">
        <v>0</v>
      </c>
      <c r="P24" s="1068">
        <v>0</v>
      </c>
      <c r="Q24" s="1056">
        <f t="shared" si="0"/>
        <v>0</v>
      </c>
      <c r="R24" s="1068">
        <v>0</v>
      </c>
      <c r="S24" s="1069"/>
      <c r="T24" s="1070"/>
      <c r="U24" s="1071">
        <v>0</v>
      </c>
      <c r="V24" s="1060">
        <f t="shared" si="1"/>
        <v>0</v>
      </c>
      <c r="W24" s="1067">
        <v>0</v>
      </c>
      <c r="X24" s="1061"/>
      <c r="Y24" s="1061"/>
      <c r="Z24" s="250">
        <v>0</v>
      </c>
      <c r="AA24" s="385"/>
    </row>
    <row r="25" spans="2:27" x14ac:dyDescent="0.25">
      <c r="B25" s="403">
        <v>5</v>
      </c>
      <c r="C25" s="249"/>
      <c r="D25" s="1063"/>
      <c r="E25" s="1072"/>
      <c r="F25" s="1073"/>
      <c r="G25" s="1074"/>
      <c r="H25" s="1064"/>
      <c r="I25" s="1065"/>
      <c r="J25" s="1065"/>
      <c r="K25" s="1065"/>
      <c r="L25" s="1065"/>
      <c r="M25" s="1065"/>
      <c r="N25" s="1066"/>
      <c r="O25" s="1067">
        <v>0</v>
      </c>
      <c r="P25" s="1068">
        <v>0</v>
      </c>
      <c r="Q25" s="1056">
        <f t="shared" si="0"/>
        <v>0</v>
      </c>
      <c r="R25" s="1068">
        <v>0</v>
      </c>
      <c r="S25" s="1069"/>
      <c r="T25" s="1070"/>
      <c r="U25" s="1071">
        <v>0</v>
      </c>
      <c r="V25" s="1060">
        <f t="shared" si="1"/>
        <v>0</v>
      </c>
      <c r="W25" s="1067">
        <v>0</v>
      </c>
      <c r="X25" s="1061"/>
      <c r="Y25" s="1061"/>
      <c r="Z25" s="250">
        <v>0</v>
      </c>
      <c r="AA25" s="385"/>
    </row>
    <row r="26" spans="2:27" x14ac:dyDescent="0.25">
      <c r="B26" s="403">
        <v>6</v>
      </c>
      <c r="C26" s="249"/>
      <c r="D26" s="1063"/>
      <c r="E26" s="1072"/>
      <c r="F26" s="1073"/>
      <c r="G26" s="1074"/>
      <c r="H26" s="1064"/>
      <c r="I26" s="1065"/>
      <c r="J26" s="1065"/>
      <c r="K26" s="1065"/>
      <c r="L26" s="1065"/>
      <c r="M26" s="1065"/>
      <c r="N26" s="1066"/>
      <c r="O26" s="1067">
        <v>0</v>
      </c>
      <c r="P26" s="1068">
        <v>0</v>
      </c>
      <c r="Q26" s="1056">
        <f t="shared" si="0"/>
        <v>0</v>
      </c>
      <c r="R26" s="1068">
        <v>0</v>
      </c>
      <c r="S26" s="1069"/>
      <c r="T26" s="1070"/>
      <c r="U26" s="1071">
        <v>0</v>
      </c>
      <c r="V26" s="1060">
        <f t="shared" si="1"/>
        <v>0</v>
      </c>
      <c r="W26" s="1067">
        <v>0</v>
      </c>
      <c r="X26" s="1061"/>
      <c r="Y26" s="1061"/>
      <c r="Z26" s="250">
        <v>0</v>
      </c>
      <c r="AA26" s="385"/>
    </row>
    <row r="27" spans="2:27" x14ac:dyDescent="0.25">
      <c r="B27" s="403">
        <v>7</v>
      </c>
      <c r="C27" s="249"/>
      <c r="D27" s="1063"/>
      <c r="E27" s="1072"/>
      <c r="F27" s="1073"/>
      <c r="G27" s="1074"/>
      <c r="H27" s="1064"/>
      <c r="I27" s="1065"/>
      <c r="J27" s="1065"/>
      <c r="K27" s="1065"/>
      <c r="L27" s="1065"/>
      <c r="M27" s="1065"/>
      <c r="N27" s="1066"/>
      <c r="O27" s="1067">
        <v>0</v>
      </c>
      <c r="P27" s="1068">
        <v>0</v>
      </c>
      <c r="Q27" s="1056">
        <f t="shared" si="0"/>
        <v>0</v>
      </c>
      <c r="R27" s="1068">
        <v>0</v>
      </c>
      <c r="S27" s="1069"/>
      <c r="T27" s="1070"/>
      <c r="U27" s="1071">
        <v>0</v>
      </c>
      <c r="V27" s="1060">
        <f t="shared" si="1"/>
        <v>0</v>
      </c>
      <c r="W27" s="1067">
        <v>0</v>
      </c>
      <c r="X27" s="1061"/>
      <c r="Y27" s="1061"/>
      <c r="Z27" s="250">
        <v>0</v>
      </c>
      <c r="AA27" s="385"/>
    </row>
    <row r="28" spans="2:27" x14ac:dyDescent="0.25">
      <c r="B28" s="403">
        <v>8</v>
      </c>
      <c r="C28" s="249"/>
      <c r="D28" s="1063"/>
      <c r="E28" s="1072"/>
      <c r="F28" s="1073"/>
      <c r="G28" s="1074"/>
      <c r="H28" s="1064"/>
      <c r="I28" s="1065"/>
      <c r="J28" s="1065"/>
      <c r="K28" s="1065"/>
      <c r="L28" s="1065"/>
      <c r="M28" s="1065"/>
      <c r="N28" s="1066"/>
      <c r="O28" s="1067">
        <v>0</v>
      </c>
      <c r="P28" s="1068">
        <v>0</v>
      </c>
      <c r="Q28" s="1056">
        <f t="shared" si="0"/>
        <v>0</v>
      </c>
      <c r="R28" s="1068">
        <v>0</v>
      </c>
      <c r="S28" s="1069"/>
      <c r="T28" s="1070"/>
      <c r="U28" s="1071">
        <v>0</v>
      </c>
      <c r="V28" s="1060">
        <f t="shared" si="1"/>
        <v>0</v>
      </c>
      <c r="W28" s="1067">
        <v>0</v>
      </c>
      <c r="X28" s="1061"/>
      <c r="Y28" s="1061"/>
      <c r="Z28" s="250">
        <v>0</v>
      </c>
      <c r="AA28" s="385"/>
    </row>
    <row r="29" spans="2:27" x14ac:dyDescent="0.25">
      <c r="B29" s="403">
        <v>9</v>
      </c>
      <c r="C29" s="249"/>
      <c r="D29" s="1063"/>
      <c r="E29" s="1072"/>
      <c r="F29" s="1073"/>
      <c r="G29" s="1074"/>
      <c r="H29" s="1064"/>
      <c r="I29" s="1065"/>
      <c r="J29" s="1065"/>
      <c r="K29" s="1065"/>
      <c r="L29" s="1065"/>
      <c r="M29" s="1065"/>
      <c r="N29" s="1066"/>
      <c r="O29" s="1067">
        <v>0</v>
      </c>
      <c r="P29" s="1068">
        <v>0</v>
      </c>
      <c r="Q29" s="1056">
        <f t="shared" si="0"/>
        <v>0</v>
      </c>
      <c r="R29" s="1068">
        <v>0</v>
      </c>
      <c r="S29" s="1069"/>
      <c r="T29" s="1070"/>
      <c r="U29" s="1071">
        <v>0</v>
      </c>
      <c r="V29" s="1060">
        <f t="shared" si="1"/>
        <v>0</v>
      </c>
      <c r="W29" s="1067">
        <v>0</v>
      </c>
      <c r="X29" s="1061"/>
      <c r="Y29" s="1061"/>
      <c r="Z29" s="250">
        <v>0</v>
      </c>
      <c r="AA29" s="385"/>
    </row>
    <row r="30" spans="2:27" x14ac:dyDescent="0.25">
      <c r="B30" s="403">
        <v>10</v>
      </c>
      <c r="C30" s="249"/>
      <c r="D30" s="1063"/>
      <c r="E30" s="1072"/>
      <c r="F30" s="1073"/>
      <c r="G30" s="1074"/>
      <c r="H30" s="1064"/>
      <c r="I30" s="1065"/>
      <c r="J30" s="1065"/>
      <c r="K30" s="1065"/>
      <c r="L30" s="1065"/>
      <c r="M30" s="1065"/>
      <c r="N30" s="1320" t="s">
        <v>492</v>
      </c>
      <c r="O30" s="1067">
        <v>0</v>
      </c>
      <c r="P30" s="1068">
        <v>0</v>
      </c>
      <c r="Q30" s="1056">
        <f t="shared" si="0"/>
        <v>0</v>
      </c>
      <c r="R30" s="1068">
        <v>0</v>
      </c>
      <c r="S30" s="1069"/>
      <c r="T30" s="1070"/>
      <c r="U30" s="1071">
        <v>0</v>
      </c>
      <c r="V30" s="1060">
        <f t="shared" si="1"/>
        <v>0</v>
      </c>
      <c r="W30" s="1067">
        <v>0</v>
      </c>
      <c r="X30" s="1321" t="s">
        <v>455</v>
      </c>
      <c r="Y30" s="1061"/>
      <c r="Z30" s="250">
        <v>0</v>
      </c>
      <c r="AA30" s="385"/>
    </row>
    <row r="31" spans="2:27" x14ac:dyDescent="0.25">
      <c r="B31" s="403">
        <v>11</v>
      </c>
      <c r="C31" s="249"/>
      <c r="D31" s="1063"/>
      <c r="E31" s="1072"/>
      <c r="F31" s="1073"/>
      <c r="G31" s="1074"/>
      <c r="H31" s="1064"/>
      <c r="I31" s="1065"/>
      <c r="J31" s="1065"/>
      <c r="K31" s="1065"/>
      <c r="L31" s="1065"/>
      <c r="M31" s="1065"/>
      <c r="N31" s="1066"/>
      <c r="O31" s="1067">
        <v>0</v>
      </c>
      <c r="P31" s="1068">
        <v>0</v>
      </c>
      <c r="Q31" s="1056">
        <f t="shared" si="0"/>
        <v>0</v>
      </c>
      <c r="R31" s="1068">
        <v>0</v>
      </c>
      <c r="S31" s="1069"/>
      <c r="T31" s="1070"/>
      <c r="U31" s="1071">
        <v>0</v>
      </c>
      <c r="V31" s="1060">
        <f t="shared" si="1"/>
        <v>0</v>
      </c>
      <c r="W31" s="1067">
        <v>0</v>
      </c>
      <c r="X31" s="1061"/>
      <c r="Y31" s="1061"/>
      <c r="Z31" s="250">
        <v>0</v>
      </c>
      <c r="AA31" s="385"/>
    </row>
    <row r="32" spans="2:27" x14ac:dyDescent="0.25">
      <c r="B32" s="403">
        <v>12</v>
      </c>
      <c r="C32" s="249"/>
      <c r="D32" s="1063"/>
      <c r="E32" s="1072"/>
      <c r="F32" s="1073"/>
      <c r="G32" s="1074"/>
      <c r="H32" s="1064"/>
      <c r="I32" s="1065"/>
      <c r="J32" s="1065"/>
      <c r="K32" s="1065"/>
      <c r="L32" s="1065"/>
      <c r="M32" s="1065"/>
      <c r="N32" s="1066"/>
      <c r="O32" s="1067">
        <v>0</v>
      </c>
      <c r="P32" s="1068">
        <v>0</v>
      </c>
      <c r="Q32" s="1056">
        <f t="shared" si="0"/>
        <v>0</v>
      </c>
      <c r="R32" s="1068">
        <v>0</v>
      </c>
      <c r="S32" s="1069"/>
      <c r="T32" s="1070"/>
      <c r="U32" s="1071">
        <v>0</v>
      </c>
      <c r="V32" s="1060">
        <f t="shared" si="1"/>
        <v>0</v>
      </c>
      <c r="W32" s="1067">
        <v>0</v>
      </c>
      <c r="X32" s="1061"/>
      <c r="Y32" s="1061"/>
      <c r="Z32" s="250">
        <v>0</v>
      </c>
      <c r="AA32" s="385"/>
    </row>
    <row r="33" spans="2:27" x14ac:dyDescent="0.25">
      <c r="B33" s="403">
        <v>13</v>
      </c>
      <c r="C33" s="249"/>
      <c r="D33" s="1063"/>
      <c r="E33" s="1072"/>
      <c r="F33" s="1073"/>
      <c r="G33" s="1074"/>
      <c r="H33" s="1064"/>
      <c r="I33" s="1065"/>
      <c r="J33" s="1065"/>
      <c r="K33" s="1065"/>
      <c r="L33" s="1065"/>
      <c r="M33" s="1065"/>
      <c r="N33" s="1066"/>
      <c r="O33" s="1067">
        <v>0</v>
      </c>
      <c r="P33" s="1068">
        <v>0</v>
      </c>
      <c r="Q33" s="1056">
        <f t="shared" si="0"/>
        <v>0</v>
      </c>
      <c r="R33" s="1068">
        <v>0</v>
      </c>
      <c r="S33" s="1069"/>
      <c r="T33" s="1070"/>
      <c r="U33" s="1071">
        <v>0</v>
      </c>
      <c r="V33" s="1060">
        <f t="shared" si="1"/>
        <v>0</v>
      </c>
      <c r="W33" s="1067">
        <v>0</v>
      </c>
      <c r="X33" s="1061" t="s">
        <v>17</v>
      </c>
      <c r="Y33" s="1061"/>
      <c r="Z33" s="250">
        <v>0</v>
      </c>
      <c r="AA33" s="385"/>
    </row>
    <row r="34" spans="2:27" x14ac:dyDescent="0.25">
      <c r="B34" s="403">
        <v>14</v>
      </c>
      <c r="C34" s="249"/>
      <c r="D34" s="1063"/>
      <c r="E34" s="1072"/>
      <c r="F34" s="1073"/>
      <c r="G34" s="1074"/>
      <c r="H34" s="1064"/>
      <c r="I34" s="1065"/>
      <c r="J34" s="1065"/>
      <c r="K34" s="1065"/>
      <c r="L34" s="1065"/>
      <c r="M34" s="1065"/>
      <c r="N34" s="1066"/>
      <c r="O34" s="1067">
        <v>0</v>
      </c>
      <c r="P34" s="1068">
        <v>0</v>
      </c>
      <c r="Q34" s="1056">
        <f t="shared" si="0"/>
        <v>0</v>
      </c>
      <c r="R34" s="1068">
        <v>0</v>
      </c>
      <c r="S34" s="1069"/>
      <c r="T34" s="1070"/>
      <c r="U34" s="1071">
        <v>0</v>
      </c>
      <c r="V34" s="1060">
        <f t="shared" si="1"/>
        <v>0</v>
      </c>
      <c r="W34" s="1067">
        <v>0</v>
      </c>
      <c r="X34" s="1061"/>
      <c r="Y34" s="1061"/>
      <c r="Z34" s="250">
        <v>0</v>
      </c>
      <c r="AA34" s="385"/>
    </row>
    <row r="35" spans="2:27" x14ac:dyDescent="0.25">
      <c r="B35" s="403">
        <v>15</v>
      </c>
      <c r="C35" s="249"/>
      <c r="D35" s="1063"/>
      <c r="E35" s="1072"/>
      <c r="F35" s="1073"/>
      <c r="G35" s="1074"/>
      <c r="H35" s="1064"/>
      <c r="I35" s="1065"/>
      <c r="J35" s="1065"/>
      <c r="K35" s="1065"/>
      <c r="L35" s="1065"/>
      <c r="M35" s="1065"/>
      <c r="N35" s="1066"/>
      <c r="O35" s="1067">
        <v>0</v>
      </c>
      <c r="P35" s="1068">
        <v>0</v>
      </c>
      <c r="Q35" s="1056">
        <f t="shared" si="0"/>
        <v>0</v>
      </c>
      <c r="R35" s="1068">
        <v>0</v>
      </c>
      <c r="S35" s="1069"/>
      <c r="T35" s="1070"/>
      <c r="U35" s="1071">
        <v>0</v>
      </c>
      <c r="V35" s="1060">
        <f t="shared" si="1"/>
        <v>0</v>
      </c>
      <c r="W35" s="1067">
        <v>0</v>
      </c>
      <c r="X35" s="1061"/>
      <c r="Y35" s="1061"/>
      <c r="Z35" s="250">
        <v>0</v>
      </c>
      <c r="AA35" s="385"/>
    </row>
    <row r="36" spans="2:27" x14ac:dyDescent="0.25">
      <c r="B36" s="403">
        <v>16</v>
      </c>
      <c r="C36" s="249"/>
      <c r="D36" s="1063"/>
      <c r="E36" s="1072"/>
      <c r="F36" s="1073"/>
      <c r="G36" s="1074"/>
      <c r="H36" s="1064"/>
      <c r="I36" s="1065"/>
      <c r="J36" s="1065"/>
      <c r="K36" s="1065"/>
      <c r="L36" s="1065"/>
      <c r="M36" s="1065"/>
      <c r="N36" s="1066"/>
      <c r="O36" s="1067">
        <v>0</v>
      </c>
      <c r="P36" s="1068">
        <v>0</v>
      </c>
      <c r="Q36" s="1056">
        <f t="shared" si="0"/>
        <v>0</v>
      </c>
      <c r="R36" s="1068">
        <v>0</v>
      </c>
      <c r="S36" s="1069"/>
      <c r="T36" s="1070"/>
      <c r="U36" s="1071">
        <v>0</v>
      </c>
      <c r="V36" s="1060">
        <f t="shared" si="1"/>
        <v>0</v>
      </c>
      <c r="W36" s="1067">
        <v>0</v>
      </c>
      <c r="X36" s="1061"/>
      <c r="Y36" s="1061"/>
      <c r="Z36" s="250">
        <v>0</v>
      </c>
      <c r="AA36" s="385"/>
    </row>
    <row r="37" spans="2:27" x14ac:dyDescent="0.25">
      <c r="B37" s="403">
        <v>17</v>
      </c>
      <c r="C37" s="249"/>
      <c r="D37" s="1063"/>
      <c r="E37" s="2174"/>
      <c r="F37" s="2175"/>
      <c r="G37" s="2176"/>
      <c r="H37" s="1064"/>
      <c r="I37" s="1065"/>
      <c r="J37" s="1065"/>
      <c r="K37" s="1065"/>
      <c r="L37" s="1065"/>
      <c r="M37" s="1065"/>
      <c r="N37" s="1066"/>
      <c r="O37" s="1067">
        <v>0</v>
      </c>
      <c r="P37" s="1068">
        <v>0</v>
      </c>
      <c r="Q37" s="1056">
        <f t="shared" si="0"/>
        <v>0</v>
      </c>
      <c r="R37" s="1068">
        <v>0</v>
      </c>
      <c r="S37" s="1069"/>
      <c r="T37" s="1070"/>
      <c r="U37" s="1071">
        <v>0</v>
      </c>
      <c r="V37" s="1060">
        <f t="shared" si="1"/>
        <v>0</v>
      </c>
      <c r="W37" s="1067">
        <v>0</v>
      </c>
      <c r="X37" s="1061"/>
      <c r="Y37" s="1061"/>
      <c r="Z37" s="250">
        <v>0</v>
      </c>
      <c r="AA37" s="385"/>
    </row>
    <row r="38" spans="2:27" x14ac:dyDescent="0.25">
      <c r="B38" s="403">
        <v>18</v>
      </c>
      <c r="C38" s="249"/>
      <c r="D38" s="1063"/>
      <c r="E38" s="2174"/>
      <c r="F38" s="2175"/>
      <c r="G38" s="2176"/>
      <c r="H38" s="1064"/>
      <c r="I38" s="1065"/>
      <c r="J38" s="1065"/>
      <c r="K38" s="1065"/>
      <c r="L38" s="1065"/>
      <c r="M38" s="1065"/>
      <c r="N38" s="1066"/>
      <c r="O38" s="1067">
        <v>0</v>
      </c>
      <c r="P38" s="1068">
        <v>0</v>
      </c>
      <c r="Q38" s="1056">
        <f t="shared" si="0"/>
        <v>0</v>
      </c>
      <c r="R38" s="1068">
        <v>0</v>
      </c>
      <c r="S38" s="1069"/>
      <c r="T38" s="1070"/>
      <c r="U38" s="1071">
        <v>0</v>
      </c>
      <c r="V38" s="1060">
        <f t="shared" si="1"/>
        <v>0</v>
      </c>
      <c r="W38" s="1067">
        <v>0</v>
      </c>
      <c r="X38" s="1061"/>
      <c r="Y38" s="1061"/>
      <c r="Z38" s="250">
        <v>0</v>
      </c>
      <c r="AA38" s="385"/>
    </row>
    <row r="39" spans="2:27" x14ac:dyDescent="0.25">
      <c r="B39" s="403">
        <v>19</v>
      </c>
      <c r="C39" s="249"/>
      <c r="D39" s="1063"/>
      <c r="E39" s="2174"/>
      <c r="F39" s="2175"/>
      <c r="G39" s="2176"/>
      <c r="H39" s="1064"/>
      <c r="I39" s="1065"/>
      <c r="J39" s="1065"/>
      <c r="K39" s="1065"/>
      <c r="L39" s="1065"/>
      <c r="M39" s="1065"/>
      <c r="N39" s="1066"/>
      <c r="O39" s="1067">
        <v>0</v>
      </c>
      <c r="P39" s="1068">
        <v>0</v>
      </c>
      <c r="Q39" s="1056">
        <f t="shared" si="0"/>
        <v>0</v>
      </c>
      <c r="R39" s="1068">
        <v>0</v>
      </c>
      <c r="S39" s="1069"/>
      <c r="T39" s="1070"/>
      <c r="U39" s="1071">
        <v>0</v>
      </c>
      <c r="V39" s="1060">
        <f t="shared" si="1"/>
        <v>0</v>
      </c>
      <c r="W39" s="1067">
        <v>0</v>
      </c>
      <c r="X39" s="1061"/>
      <c r="Y39" s="1061"/>
      <c r="Z39" s="250">
        <v>0</v>
      </c>
      <c r="AA39" s="385"/>
    </row>
    <row r="40" spans="2:27" x14ac:dyDescent="0.25">
      <c r="B40" s="403">
        <v>20</v>
      </c>
      <c r="C40" s="249"/>
      <c r="D40" s="1063"/>
      <c r="E40" s="2174"/>
      <c r="F40" s="2175"/>
      <c r="G40" s="2176"/>
      <c r="H40" s="1064"/>
      <c r="I40" s="1065"/>
      <c r="J40" s="1065"/>
      <c r="K40" s="1065"/>
      <c r="L40" s="1065"/>
      <c r="M40" s="1065"/>
      <c r="N40" s="1066"/>
      <c r="O40" s="1067">
        <v>0</v>
      </c>
      <c r="P40" s="1068">
        <v>0</v>
      </c>
      <c r="Q40" s="1056">
        <f t="shared" si="0"/>
        <v>0</v>
      </c>
      <c r="R40" s="1068">
        <v>0</v>
      </c>
      <c r="S40" s="1069"/>
      <c r="T40" s="1070"/>
      <c r="U40" s="1071">
        <v>0</v>
      </c>
      <c r="V40" s="1060">
        <f t="shared" si="1"/>
        <v>0</v>
      </c>
      <c r="W40" s="1067">
        <v>0</v>
      </c>
      <c r="X40" s="1061"/>
      <c r="Y40" s="1061"/>
      <c r="Z40" s="250">
        <v>0</v>
      </c>
      <c r="AA40" s="385"/>
    </row>
    <row r="41" spans="2:27" x14ac:dyDescent="0.25">
      <c r="B41" s="403">
        <v>21</v>
      </c>
      <c r="C41" s="249"/>
      <c r="D41" s="1063"/>
      <c r="E41" s="2174"/>
      <c r="F41" s="2175"/>
      <c r="G41" s="2176"/>
      <c r="H41" s="1064"/>
      <c r="I41" s="1065"/>
      <c r="J41" s="1065"/>
      <c r="K41" s="1065"/>
      <c r="L41" s="1065"/>
      <c r="M41" s="1065"/>
      <c r="N41" s="1066"/>
      <c r="O41" s="1067">
        <v>0</v>
      </c>
      <c r="P41" s="1068">
        <v>0</v>
      </c>
      <c r="Q41" s="1056">
        <f t="shared" si="0"/>
        <v>0</v>
      </c>
      <c r="R41" s="1068">
        <v>0</v>
      </c>
      <c r="S41" s="1069"/>
      <c r="T41" s="1070"/>
      <c r="U41" s="1071">
        <v>0</v>
      </c>
      <c r="V41" s="1060">
        <f t="shared" si="1"/>
        <v>0</v>
      </c>
      <c r="W41" s="1067">
        <v>0</v>
      </c>
      <c r="X41" s="1061"/>
      <c r="Y41" s="1061"/>
      <c r="Z41" s="250">
        <v>0</v>
      </c>
      <c r="AA41" s="385"/>
    </row>
    <row r="42" spans="2:27" x14ac:dyDescent="0.25">
      <c r="B42" s="403">
        <v>22</v>
      </c>
      <c r="C42" s="249"/>
      <c r="D42" s="1063"/>
      <c r="E42" s="2174"/>
      <c r="F42" s="2175"/>
      <c r="G42" s="2176"/>
      <c r="H42" s="1064"/>
      <c r="I42" s="1065"/>
      <c r="J42" s="1065"/>
      <c r="K42" s="1065"/>
      <c r="L42" s="1065"/>
      <c r="M42" s="1065"/>
      <c r="N42" s="1066"/>
      <c r="O42" s="1067">
        <v>0</v>
      </c>
      <c r="P42" s="1068">
        <v>0</v>
      </c>
      <c r="Q42" s="1056">
        <f t="shared" si="0"/>
        <v>0</v>
      </c>
      <c r="R42" s="1068">
        <v>0</v>
      </c>
      <c r="S42" s="1069"/>
      <c r="T42" s="1070"/>
      <c r="U42" s="1071">
        <v>0</v>
      </c>
      <c r="V42" s="1060">
        <f t="shared" si="1"/>
        <v>0</v>
      </c>
      <c r="W42" s="1067">
        <v>0</v>
      </c>
      <c r="X42" s="1061"/>
      <c r="Y42" s="1061"/>
      <c r="Z42" s="250">
        <v>0</v>
      </c>
      <c r="AA42" s="385"/>
    </row>
    <row r="43" spans="2:27" ht="9" customHeight="1" x14ac:dyDescent="0.25">
      <c r="B43" s="403">
        <v>23</v>
      </c>
      <c r="C43" s="249"/>
      <c r="D43" s="1063"/>
      <c r="E43" s="2174"/>
      <c r="F43" s="2175"/>
      <c r="G43" s="2176"/>
      <c r="H43" s="1064"/>
      <c r="I43" s="1065"/>
      <c r="J43" s="1065"/>
      <c r="K43" s="1065"/>
      <c r="L43" s="1065"/>
      <c r="M43" s="1065"/>
      <c r="N43" s="1066"/>
      <c r="O43" s="1067">
        <v>0</v>
      </c>
      <c r="P43" s="1068">
        <v>0</v>
      </c>
      <c r="Q43" s="1056">
        <f t="shared" si="0"/>
        <v>0</v>
      </c>
      <c r="R43" s="1068">
        <v>0</v>
      </c>
      <c r="S43" s="1069"/>
      <c r="T43" s="1070"/>
      <c r="U43" s="1071">
        <v>0</v>
      </c>
      <c r="V43" s="1060">
        <f t="shared" si="1"/>
        <v>0</v>
      </c>
      <c r="W43" s="1067">
        <v>0</v>
      </c>
      <c r="X43" s="1061"/>
      <c r="Y43" s="1061"/>
      <c r="Z43" s="250">
        <v>0</v>
      </c>
      <c r="AA43" s="385"/>
    </row>
    <row r="44" spans="2:27" ht="10.5" customHeight="1" thickBot="1" x14ac:dyDescent="0.3">
      <c r="B44" s="403">
        <v>24</v>
      </c>
      <c r="C44" s="251"/>
      <c r="D44" s="252"/>
      <c r="E44" s="2168"/>
      <c r="F44" s="2169"/>
      <c r="G44" s="2170"/>
      <c r="H44" s="253"/>
      <c r="I44" s="254"/>
      <c r="J44" s="254"/>
      <c r="K44" s="254"/>
      <c r="L44" s="254"/>
      <c r="M44" s="254"/>
      <c r="N44" s="255"/>
      <c r="O44" s="256">
        <v>0</v>
      </c>
      <c r="P44" s="257">
        <v>0</v>
      </c>
      <c r="Q44" s="258">
        <f t="shared" si="0"/>
        <v>0</v>
      </c>
      <c r="R44" s="257">
        <v>0</v>
      </c>
      <c r="S44" s="259"/>
      <c r="T44" s="260"/>
      <c r="U44" s="261">
        <v>0</v>
      </c>
      <c r="V44" s="262">
        <f t="shared" si="1"/>
        <v>0</v>
      </c>
      <c r="W44" s="256">
        <v>0</v>
      </c>
      <c r="X44" s="1061"/>
      <c r="Y44" s="263"/>
      <c r="Z44" s="264">
        <v>0</v>
      </c>
      <c r="AA44" s="385"/>
    </row>
    <row r="45" spans="2:27" ht="15.75" thickBot="1" x14ac:dyDescent="0.3">
      <c r="B45" s="404"/>
      <c r="C45" s="2171" t="s">
        <v>239</v>
      </c>
      <c r="D45" s="2172"/>
      <c r="E45" s="2172"/>
      <c r="F45" s="2172"/>
      <c r="G45" s="2172"/>
      <c r="H45" s="2172"/>
      <c r="I45" s="2172"/>
      <c r="J45" s="2172"/>
      <c r="K45" s="2172"/>
      <c r="L45" s="2172"/>
      <c r="M45" s="2172"/>
      <c r="N45" s="2173"/>
      <c r="O45" s="265">
        <f>SUM(O21:O44)</f>
        <v>0</v>
      </c>
      <c r="P45" s="265">
        <f>SUM(P21:P44)</f>
        <v>0</v>
      </c>
      <c r="Q45" s="265">
        <f>SUM(Q21:Q44)</f>
        <v>0</v>
      </c>
      <c r="R45" s="265">
        <f>SUM(R21:R44)</f>
        <v>0</v>
      </c>
      <c r="S45" s="266"/>
      <c r="T45" s="267"/>
      <c r="U45" s="268">
        <f>SUM(U21:U44)</f>
        <v>0</v>
      </c>
      <c r="V45" s="269">
        <f>SUM(V21:V44)</f>
        <v>0</v>
      </c>
      <c r="W45" s="270">
        <f>SUM(W21:W44)</f>
        <v>0</v>
      </c>
      <c r="X45" s="270"/>
      <c r="Y45" s="268"/>
      <c r="Z45" s="271">
        <f>SUM(Z21:Z44)</f>
        <v>0</v>
      </c>
      <c r="AA45" s="394"/>
    </row>
    <row r="46" spans="2:27" ht="15.75" thickTop="1" x14ac:dyDescent="0.25">
      <c r="B46" s="403"/>
      <c r="C46" s="1322" t="s">
        <v>485</v>
      </c>
      <c r="D46" s="1323" t="s">
        <v>491</v>
      </c>
      <c r="E46" s="1318"/>
      <c r="F46" s="1318"/>
      <c r="G46" s="1318"/>
      <c r="H46" s="1318"/>
      <c r="I46" s="1319"/>
      <c r="J46" s="1319"/>
      <c r="K46" s="1319" t="s">
        <v>720</v>
      </c>
      <c r="L46" s="1319"/>
      <c r="M46" s="1319"/>
      <c r="N46" s="1319"/>
      <c r="O46" s="1319"/>
      <c r="P46" s="1319"/>
      <c r="Q46" s="1319"/>
      <c r="R46" s="1319"/>
      <c r="S46" s="1319"/>
      <c r="T46" s="1319"/>
      <c r="U46" s="1319"/>
      <c r="V46" s="396"/>
      <c r="W46" s="396"/>
      <c r="X46" s="396"/>
      <c r="Y46" s="396"/>
      <c r="Z46" s="272" t="s">
        <v>240</v>
      </c>
      <c r="AA46" s="385"/>
    </row>
    <row r="47" spans="2:27" ht="6.75" customHeight="1" x14ac:dyDescent="0.25">
      <c r="B47" s="403"/>
      <c r="C47" s="1322"/>
      <c r="D47" s="1323"/>
      <c r="E47" s="1318"/>
      <c r="F47" s="1318"/>
      <c r="G47" s="1318"/>
      <c r="H47" s="1318"/>
      <c r="I47" s="1319"/>
      <c r="J47" s="1319"/>
      <c r="K47" s="1319"/>
      <c r="L47" s="1319"/>
      <c r="M47" s="1319"/>
      <c r="N47" s="1319"/>
      <c r="O47" s="1319"/>
      <c r="P47" s="1319"/>
      <c r="Q47" s="1319"/>
      <c r="R47" s="1319"/>
      <c r="S47" s="1319"/>
      <c r="T47" s="1319"/>
      <c r="U47" s="1319"/>
      <c r="V47" s="396"/>
      <c r="W47" s="396"/>
      <c r="X47" s="396"/>
      <c r="Y47" s="396"/>
      <c r="Z47" s="1743"/>
      <c r="AA47" s="385"/>
    </row>
    <row r="48" spans="2:27" x14ac:dyDescent="0.25">
      <c r="B48" s="405"/>
      <c r="C48" s="395"/>
      <c r="D48" s="2242" t="s">
        <v>461</v>
      </c>
      <c r="E48" s="2242"/>
      <c r="F48" s="2242"/>
      <c r="G48" s="2242"/>
      <c r="H48" s="2242"/>
      <c r="I48" s="2242"/>
      <c r="J48" s="2242"/>
      <c r="K48" s="2242"/>
      <c r="L48" s="401"/>
      <c r="M48" s="401"/>
      <c r="N48" s="401"/>
      <c r="O48" s="401"/>
      <c r="P48" s="401"/>
      <c r="Q48" s="2212" t="s">
        <v>519</v>
      </c>
      <c r="R48" s="2212"/>
      <c r="S48" s="2212"/>
      <c r="T48" s="401"/>
      <c r="U48" s="401"/>
      <c r="V48" s="401"/>
      <c r="W48" s="2212" t="s">
        <v>537</v>
      </c>
      <c r="X48" s="2212"/>
      <c r="Y48" s="2212"/>
      <c r="Z48" s="396"/>
      <c r="AA48" s="397"/>
    </row>
    <row r="49" spans="2:27" x14ac:dyDescent="0.25">
      <c r="B49" s="405"/>
      <c r="C49" s="395"/>
      <c r="D49" s="2160" t="str">
        <f>'Datos Generales'!B15</f>
        <v>Preparado por</v>
      </c>
      <c r="E49" s="2160"/>
      <c r="F49" s="2160"/>
      <c r="G49" s="2160"/>
      <c r="H49" s="2160"/>
      <c r="I49" s="2160"/>
      <c r="J49" s="2160"/>
      <c r="K49" s="2160"/>
      <c r="L49" s="401"/>
      <c r="M49" s="401"/>
      <c r="N49" s="401"/>
      <c r="O49" s="401"/>
      <c r="P49" s="401"/>
      <c r="Q49" s="2213" t="str">
        <f>'Datos Generales'!C15</f>
        <v>Revisado por</v>
      </c>
      <c r="R49" s="2213"/>
      <c r="S49" s="2213"/>
      <c r="T49" s="401"/>
      <c r="U49" s="401"/>
      <c r="V49" s="401"/>
      <c r="W49" s="2219" t="str">
        <f>'Datos Generales'!D15</f>
        <v>Autorizado por</v>
      </c>
      <c r="X49" s="2219"/>
      <c r="Y49" s="2219"/>
      <c r="Z49" s="396"/>
      <c r="AA49" s="397"/>
    </row>
    <row r="50" spans="2:27" x14ac:dyDescent="0.25">
      <c r="B50" s="403"/>
      <c r="C50" s="395"/>
      <c r="D50" s="2211" t="s">
        <v>464</v>
      </c>
      <c r="E50" s="2211"/>
      <c r="F50" s="2211"/>
      <c r="G50" s="2211"/>
      <c r="H50" s="2211"/>
      <c r="I50" s="2211"/>
      <c r="J50" s="2211"/>
      <c r="K50" s="2211"/>
      <c r="L50" s="401"/>
      <c r="M50" s="401"/>
      <c r="N50" s="401"/>
      <c r="O50" s="401"/>
      <c r="P50" s="401"/>
      <c r="Q50" s="2214" t="s">
        <v>523</v>
      </c>
      <c r="R50" s="2214"/>
      <c r="S50" s="2214"/>
      <c r="T50" s="401"/>
      <c r="U50" s="401"/>
      <c r="V50" s="401"/>
      <c r="W50" s="2214" t="s">
        <v>468</v>
      </c>
      <c r="X50" s="2214"/>
      <c r="Y50" s="2214"/>
      <c r="Z50" s="396"/>
      <c r="AA50" s="385"/>
    </row>
    <row r="51" spans="2:27" x14ac:dyDescent="0.25">
      <c r="B51" s="403"/>
      <c r="C51" s="395"/>
      <c r="D51" s="2160" t="str">
        <f>'Datos Generales'!B16</f>
        <v>Puesto que ocupa</v>
      </c>
      <c r="E51" s="2160"/>
      <c r="F51" s="2160"/>
      <c r="G51" s="2160"/>
      <c r="H51" s="2160"/>
      <c r="I51" s="2160"/>
      <c r="J51" s="2160"/>
      <c r="K51" s="2160"/>
      <c r="L51" s="401"/>
      <c r="M51" s="401"/>
      <c r="N51" s="401"/>
      <c r="O51" s="401"/>
      <c r="P51" s="401"/>
      <c r="Q51" s="2215" t="str">
        <f>'Datos Generales'!C16</f>
        <v>Puesto que ocupa</v>
      </c>
      <c r="R51" s="2215"/>
      <c r="S51" s="2215"/>
      <c r="T51" s="401"/>
      <c r="U51" s="401"/>
      <c r="V51" s="401"/>
      <c r="W51" s="2160" t="str">
        <f>'Datos Generales'!D16</f>
        <v>Puesto que ocupa</v>
      </c>
      <c r="X51" s="2160"/>
      <c r="Y51" s="2160"/>
      <c r="Z51" s="396"/>
      <c r="AA51" s="385"/>
    </row>
    <row r="52" spans="2:27" x14ac:dyDescent="0.25">
      <c r="B52" s="403"/>
      <c r="C52" s="395"/>
      <c r="D52" s="2064">
        <v>44743</v>
      </c>
      <c r="E52" s="2064"/>
      <c r="F52" s="2064"/>
      <c r="G52" s="2064"/>
      <c r="H52" s="2064"/>
      <c r="I52" s="2064"/>
      <c r="J52" s="2064"/>
      <c r="K52" s="2064"/>
      <c r="L52" s="401"/>
      <c r="M52" s="401"/>
      <c r="N52" s="401"/>
      <c r="O52" s="401"/>
      <c r="P52" s="401"/>
      <c r="Q52" s="2064">
        <v>44743</v>
      </c>
      <c r="R52" s="2064"/>
      <c r="S52" s="2064"/>
      <c r="T52" s="401"/>
      <c r="U52" s="401"/>
      <c r="V52" s="401"/>
      <c r="W52" s="2064">
        <v>44743</v>
      </c>
      <c r="X52" s="2064"/>
      <c r="Y52" s="2064"/>
      <c r="Z52" s="396"/>
      <c r="AA52" s="385"/>
    </row>
    <row r="53" spans="2:27" x14ac:dyDescent="0.25">
      <c r="B53" s="403"/>
      <c r="C53" s="395"/>
      <c r="D53" s="2160" t="s">
        <v>373</v>
      </c>
      <c r="E53" s="2160"/>
      <c r="F53" s="2160"/>
      <c r="G53" s="2160"/>
      <c r="H53" s="2160"/>
      <c r="I53" s="2160"/>
      <c r="J53" s="2160"/>
      <c r="K53" s="2160"/>
      <c r="L53" s="401"/>
      <c r="M53" s="401"/>
      <c r="N53" s="401"/>
      <c r="O53" s="401"/>
      <c r="P53" s="401"/>
      <c r="Q53" s="2161" t="s">
        <v>374</v>
      </c>
      <c r="R53" s="2161"/>
      <c r="S53" s="2161"/>
      <c r="T53" s="401"/>
      <c r="U53" s="401"/>
      <c r="V53" s="401"/>
      <c r="W53" s="2161" t="s">
        <v>388</v>
      </c>
      <c r="X53" s="2161"/>
      <c r="Y53" s="2161"/>
      <c r="Z53" s="396"/>
      <c r="AA53" s="385"/>
    </row>
    <row r="54" spans="2:27" x14ac:dyDescent="0.25">
      <c r="B54" s="403"/>
      <c r="C54" s="395"/>
      <c r="D54" s="972"/>
      <c r="E54" s="972"/>
      <c r="F54" s="972"/>
      <c r="G54" s="972"/>
      <c r="H54" s="972"/>
      <c r="I54" s="972"/>
      <c r="J54" s="972"/>
      <c r="K54" s="972"/>
      <c r="L54" s="401"/>
      <c r="M54" s="401"/>
      <c r="N54" s="401"/>
      <c r="O54" s="401"/>
      <c r="P54" s="401"/>
      <c r="Q54" s="1032"/>
      <c r="R54" s="1032"/>
      <c r="S54" s="1032"/>
      <c r="T54" s="401"/>
      <c r="U54" s="401"/>
      <c r="V54" s="401"/>
      <c r="W54" s="1032"/>
      <c r="X54" s="1032"/>
      <c r="Y54" s="1032"/>
      <c r="Z54" s="396"/>
      <c r="AA54" s="385"/>
    </row>
    <row r="55" spans="2:27" ht="4.5" customHeight="1" x14ac:dyDescent="0.25">
      <c r="B55" s="406"/>
      <c r="C55" s="398"/>
      <c r="D55" s="2158"/>
      <c r="E55" s="2158"/>
      <c r="F55" s="2158"/>
      <c r="G55" s="2158"/>
      <c r="H55" s="2158"/>
      <c r="I55" s="2158"/>
      <c r="J55" s="2158"/>
      <c r="K55" s="2158"/>
      <c r="L55" s="1075"/>
      <c r="M55" s="1075"/>
      <c r="N55" s="1075"/>
      <c r="O55" s="1075"/>
      <c r="P55" s="1075"/>
      <c r="Q55" s="2159"/>
      <c r="R55" s="2159"/>
      <c r="S55" s="2159"/>
      <c r="T55" s="1075"/>
      <c r="U55" s="1075"/>
      <c r="V55" s="1075"/>
      <c r="W55" s="2158"/>
      <c r="X55" s="2158"/>
      <c r="Y55" s="2158"/>
      <c r="Z55" s="399"/>
      <c r="AA55" s="400"/>
    </row>
  </sheetData>
  <protectedRanges>
    <protectedRange sqref="N21:R44 C21:H44 U21:U44 W21:Z44 G11:G14 J11:T14 I11:I13" name="Rango1"/>
  </protectedRanges>
  <mergeCells count="71">
    <mergeCell ref="B6:AA6"/>
    <mergeCell ref="W48:Y48"/>
    <mergeCell ref="W49:Y49"/>
    <mergeCell ref="W50:Y50"/>
    <mergeCell ref="C17:H18"/>
    <mergeCell ref="I17:M18"/>
    <mergeCell ref="N17:N20"/>
    <mergeCell ref="O17:Z18"/>
    <mergeCell ref="C19:C20"/>
    <mergeCell ref="D19:D20"/>
    <mergeCell ref="E19:G20"/>
    <mergeCell ref="H19:H20"/>
    <mergeCell ref="I19:I20"/>
    <mergeCell ref="J19:J20"/>
    <mergeCell ref="S19:V19"/>
    <mergeCell ref="D48:K48"/>
    <mergeCell ref="D49:K49"/>
    <mergeCell ref="D50:K50"/>
    <mergeCell ref="D51:K51"/>
    <mergeCell ref="Q48:S48"/>
    <mergeCell ref="Q49:S49"/>
    <mergeCell ref="Q50:S50"/>
    <mergeCell ref="Q51:S51"/>
    <mergeCell ref="B11:B14"/>
    <mergeCell ref="I11:P11"/>
    <mergeCell ref="C11:G11"/>
    <mergeCell ref="C12:G12"/>
    <mergeCell ref="C13:G13"/>
    <mergeCell ref="C14:G14"/>
    <mergeCell ref="I12:P12"/>
    <mergeCell ref="I13:P13"/>
    <mergeCell ref="M8:O8"/>
    <mergeCell ref="G10:H10"/>
    <mergeCell ref="I10:P10"/>
    <mergeCell ref="C16:H16"/>
    <mergeCell ref="I16:M16"/>
    <mergeCell ref="O16:V16"/>
    <mergeCell ref="W16:X16"/>
    <mergeCell ref="Y16:Z16"/>
    <mergeCell ref="K19:K20"/>
    <mergeCell ref="E21:G21"/>
    <mergeCell ref="E22:G22"/>
    <mergeCell ref="W19:X19"/>
    <mergeCell ref="Y19:Z19"/>
    <mergeCell ref="Q19:Q20"/>
    <mergeCell ref="R19:R20"/>
    <mergeCell ref="W51:Y51"/>
    <mergeCell ref="B4:AA4"/>
    <mergeCell ref="B5:AA5"/>
    <mergeCell ref="E44:G44"/>
    <mergeCell ref="C45:N45"/>
    <mergeCell ref="E38:G38"/>
    <mergeCell ref="E39:G39"/>
    <mergeCell ref="E40:G40"/>
    <mergeCell ref="E41:G41"/>
    <mergeCell ref="E42:G42"/>
    <mergeCell ref="E43:G43"/>
    <mergeCell ref="E37:G37"/>
    <mergeCell ref="L19:L20"/>
    <mergeCell ref="M19:M20"/>
    <mergeCell ref="O19:O20"/>
    <mergeCell ref="P19:P20"/>
    <mergeCell ref="D52:K52"/>
    <mergeCell ref="Q52:S52"/>
    <mergeCell ref="W52:Y52"/>
    <mergeCell ref="D55:K55"/>
    <mergeCell ref="Q55:S55"/>
    <mergeCell ref="W55:Y55"/>
    <mergeCell ref="D53:K53"/>
    <mergeCell ref="Q53:S53"/>
    <mergeCell ref="W53:Y53"/>
  </mergeCells>
  <printOptions horizontalCentered="1" verticalCentered="1"/>
  <pageMargins left="0.2" right="0" top="0.3" bottom="0.33" header="0" footer="0.2"/>
  <pageSetup paperSize="5" scale="62" orientation="landscape" r:id="rId1"/>
  <headerFooter alignWithMargins="0">
    <oddFooter>&amp;R&amp;P/&amp;N  &amp;D  &amp;T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topLeftCell="A37" zoomScaleNormal="100" zoomScaleSheetLayoutView="100" workbookViewId="0">
      <selection activeCell="G43" sqref="G43:I43"/>
    </sheetView>
  </sheetViews>
  <sheetFormatPr baseColWidth="10" defaultColWidth="11.5703125" defaultRowHeight="15" x14ac:dyDescent="0.25"/>
  <cols>
    <col min="1" max="1" width="2" style="407" customWidth="1"/>
    <col min="2" max="2" width="20.140625" style="413" customWidth="1"/>
    <col min="3" max="3" width="12.140625" style="413" customWidth="1"/>
    <col min="4" max="4" width="17.42578125" style="413" customWidth="1"/>
    <col min="5" max="5" width="8.140625" style="413" customWidth="1"/>
    <col min="6" max="6" width="11.5703125" style="413" customWidth="1"/>
    <col min="7" max="7" width="15.42578125" style="413" customWidth="1"/>
    <col min="8" max="8" width="22.140625" style="413" customWidth="1"/>
    <col min="9" max="9" width="0.42578125" style="356" hidden="1" customWidth="1"/>
    <col min="10" max="232" width="11.5703125" style="356"/>
    <col min="233" max="233" width="2" style="356" customWidth="1"/>
    <col min="234" max="234" width="11.42578125" style="356" customWidth="1"/>
    <col min="235" max="235" width="16.28515625" style="356" customWidth="1"/>
    <col min="236" max="236" width="17.5703125" style="356" customWidth="1"/>
    <col min="237" max="237" width="11.5703125" style="356" customWidth="1"/>
    <col min="238" max="238" width="4.5703125" style="356" bestFit="1" customWidth="1"/>
    <col min="239" max="239" width="11" style="356" bestFit="1" customWidth="1"/>
    <col min="240" max="240" width="6.42578125" style="356" customWidth="1"/>
    <col min="241" max="241" width="10" style="356" customWidth="1"/>
    <col min="242" max="242" width="9.85546875" style="356" customWidth="1"/>
    <col min="243" max="243" width="9" style="356" customWidth="1"/>
    <col min="244" max="244" width="3" style="356" bestFit="1" customWidth="1"/>
    <col min="245" max="245" width="9.5703125" style="356" bestFit="1" customWidth="1"/>
    <col min="246" max="246" width="2.5703125" style="356" bestFit="1" customWidth="1"/>
    <col min="247" max="247" width="3" style="356" bestFit="1" customWidth="1"/>
    <col min="248" max="248" width="5.140625" style="356" bestFit="1" customWidth="1"/>
    <col min="249" max="249" width="11.5703125" style="356"/>
    <col min="250" max="250" width="3" style="356" bestFit="1" customWidth="1"/>
    <col min="251" max="251" width="5.140625" style="356" bestFit="1" customWidth="1"/>
    <col min="252" max="488" width="11.5703125" style="356"/>
    <col min="489" max="489" width="2" style="356" customWidth="1"/>
    <col min="490" max="490" width="11.42578125" style="356" customWidth="1"/>
    <col min="491" max="491" width="16.28515625" style="356" customWidth="1"/>
    <col min="492" max="492" width="17.5703125" style="356" customWidth="1"/>
    <col min="493" max="493" width="11.5703125" style="356" customWidth="1"/>
    <col min="494" max="494" width="4.5703125" style="356" bestFit="1" customWidth="1"/>
    <col min="495" max="495" width="11" style="356" bestFit="1" customWidth="1"/>
    <col min="496" max="496" width="6.42578125" style="356" customWidth="1"/>
    <col min="497" max="497" width="10" style="356" customWidth="1"/>
    <col min="498" max="498" width="9.85546875" style="356" customWidth="1"/>
    <col min="499" max="499" width="9" style="356" customWidth="1"/>
    <col min="500" max="500" width="3" style="356" bestFit="1" customWidth="1"/>
    <col min="501" max="501" width="9.5703125" style="356" bestFit="1" customWidth="1"/>
    <col min="502" max="502" width="2.5703125" style="356" bestFit="1" customWidth="1"/>
    <col min="503" max="503" width="3" style="356" bestFit="1" customWidth="1"/>
    <col min="504" max="504" width="5.140625" style="356" bestFit="1" customWidth="1"/>
    <col min="505" max="505" width="11.5703125" style="356"/>
    <col min="506" max="506" width="3" style="356" bestFit="1" customWidth="1"/>
    <col min="507" max="507" width="5.140625" style="356" bestFit="1" customWidth="1"/>
    <col min="508" max="744" width="11.5703125" style="356"/>
    <col min="745" max="745" width="2" style="356" customWidth="1"/>
    <col min="746" max="746" width="11.42578125" style="356" customWidth="1"/>
    <col min="747" max="747" width="16.28515625" style="356" customWidth="1"/>
    <col min="748" max="748" width="17.5703125" style="356" customWidth="1"/>
    <col min="749" max="749" width="11.5703125" style="356" customWidth="1"/>
    <col min="750" max="750" width="4.5703125" style="356" bestFit="1" customWidth="1"/>
    <col min="751" max="751" width="11" style="356" bestFit="1" customWidth="1"/>
    <col min="752" max="752" width="6.42578125" style="356" customWidth="1"/>
    <col min="753" max="753" width="10" style="356" customWidth="1"/>
    <col min="754" max="754" width="9.85546875" style="356" customWidth="1"/>
    <col min="755" max="755" width="9" style="356" customWidth="1"/>
    <col min="756" max="756" width="3" style="356" bestFit="1" customWidth="1"/>
    <col min="757" max="757" width="9.5703125" style="356" bestFit="1" customWidth="1"/>
    <col min="758" max="758" width="2.5703125" style="356" bestFit="1" customWidth="1"/>
    <col min="759" max="759" width="3" style="356" bestFit="1" customWidth="1"/>
    <col min="760" max="760" width="5.140625" style="356" bestFit="1" customWidth="1"/>
    <col min="761" max="761" width="11.5703125" style="356"/>
    <col min="762" max="762" width="3" style="356" bestFit="1" customWidth="1"/>
    <col min="763" max="763" width="5.140625" style="356" bestFit="1" customWidth="1"/>
    <col min="764" max="1000" width="11.5703125" style="356"/>
    <col min="1001" max="1001" width="2" style="356" customWidth="1"/>
    <col min="1002" max="1002" width="11.42578125" style="356" customWidth="1"/>
    <col min="1003" max="1003" width="16.28515625" style="356" customWidth="1"/>
    <col min="1004" max="1004" width="17.5703125" style="356" customWidth="1"/>
    <col min="1005" max="1005" width="11.5703125" style="356" customWidth="1"/>
    <col min="1006" max="1006" width="4.5703125" style="356" bestFit="1" customWidth="1"/>
    <col min="1007" max="1007" width="11" style="356" bestFit="1" customWidth="1"/>
    <col min="1008" max="1008" width="6.42578125" style="356" customWidth="1"/>
    <col min="1009" max="1009" width="10" style="356" customWidth="1"/>
    <col min="1010" max="1010" width="9.85546875" style="356" customWidth="1"/>
    <col min="1011" max="1011" width="9" style="356" customWidth="1"/>
    <col min="1012" max="1012" width="3" style="356" bestFit="1" customWidth="1"/>
    <col min="1013" max="1013" width="9.5703125" style="356" bestFit="1" customWidth="1"/>
    <col min="1014" max="1014" width="2.5703125" style="356" bestFit="1" customWidth="1"/>
    <col min="1015" max="1015" width="3" style="356" bestFit="1" customWidth="1"/>
    <col min="1016" max="1016" width="5.140625" style="356" bestFit="1" customWidth="1"/>
    <col min="1017" max="1017" width="11.5703125" style="356"/>
    <col min="1018" max="1018" width="3" style="356" bestFit="1" customWidth="1"/>
    <col min="1019" max="1019" width="5.140625" style="356" bestFit="1" customWidth="1"/>
    <col min="1020" max="1256" width="11.5703125" style="356"/>
    <col min="1257" max="1257" width="2" style="356" customWidth="1"/>
    <col min="1258" max="1258" width="11.42578125" style="356" customWidth="1"/>
    <col min="1259" max="1259" width="16.28515625" style="356" customWidth="1"/>
    <col min="1260" max="1260" width="17.5703125" style="356" customWidth="1"/>
    <col min="1261" max="1261" width="11.5703125" style="356" customWidth="1"/>
    <col min="1262" max="1262" width="4.5703125" style="356" bestFit="1" customWidth="1"/>
    <col min="1263" max="1263" width="11" style="356" bestFit="1" customWidth="1"/>
    <col min="1264" max="1264" width="6.42578125" style="356" customWidth="1"/>
    <col min="1265" max="1265" width="10" style="356" customWidth="1"/>
    <col min="1266" max="1266" width="9.85546875" style="356" customWidth="1"/>
    <col min="1267" max="1267" width="9" style="356" customWidth="1"/>
    <col min="1268" max="1268" width="3" style="356" bestFit="1" customWidth="1"/>
    <col min="1269" max="1269" width="9.5703125" style="356" bestFit="1" customWidth="1"/>
    <col min="1270" max="1270" width="2.5703125" style="356" bestFit="1" customWidth="1"/>
    <col min="1271" max="1271" width="3" style="356" bestFit="1" customWidth="1"/>
    <col min="1272" max="1272" width="5.140625" style="356" bestFit="1" customWidth="1"/>
    <col min="1273" max="1273" width="11.5703125" style="356"/>
    <col min="1274" max="1274" width="3" style="356" bestFit="1" customWidth="1"/>
    <col min="1275" max="1275" width="5.140625" style="356" bestFit="1" customWidth="1"/>
    <col min="1276" max="1512" width="11.5703125" style="356"/>
    <col min="1513" max="1513" width="2" style="356" customWidth="1"/>
    <col min="1514" max="1514" width="11.42578125" style="356" customWidth="1"/>
    <col min="1515" max="1515" width="16.28515625" style="356" customWidth="1"/>
    <col min="1516" max="1516" width="17.5703125" style="356" customWidth="1"/>
    <col min="1517" max="1517" width="11.5703125" style="356" customWidth="1"/>
    <col min="1518" max="1518" width="4.5703125" style="356" bestFit="1" customWidth="1"/>
    <col min="1519" max="1519" width="11" style="356" bestFit="1" customWidth="1"/>
    <col min="1520" max="1520" width="6.42578125" style="356" customWidth="1"/>
    <col min="1521" max="1521" width="10" style="356" customWidth="1"/>
    <col min="1522" max="1522" width="9.85546875" style="356" customWidth="1"/>
    <col min="1523" max="1523" width="9" style="356" customWidth="1"/>
    <col min="1524" max="1524" width="3" style="356" bestFit="1" customWidth="1"/>
    <col min="1525" max="1525" width="9.5703125" style="356" bestFit="1" customWidth="1"/>
    <col min="1526" max="1526" width="2.5703125" style="356" bestFit="1" customWidth="1"/>
    <col min="1527" max="1527" width="3" style="356" bestFit="1" customWidth="1"/>
    <col min="1528" max="1528" width="5.140625" style="356" bestFit="1" customWidth="1"/>
    <col min="1529" max="1529" width="11.5703125" style="356"/>
    <col min="1530" max="1530" width="3" style="356" bestFit="1" customWidth="1"/>
    <col min="1531" max="1531" width="5.140625" style="356" bestFit="1" customWidth="1"/>
    <col min="1532" max="1768" width="11.5703125" style="356"/>
    <col min="1769" max="1769" width="2" style="356" customWidth="1"/>
    <col min="1770" max="1770" width="11.42578125" style="356" customWidth="1"/>
    <col min="1771" max="1771" width="16.28515625" style="356" customWidth="1"/>
    <col min="1772" max="1772" width="17.5703125" style="356" customWidth="1"/>
    <col min="1773" max="1773" width="11.5703125" style="356" customWidth="1"/>
    <col min="1774" max="1774" width="4.5703125" style="356" bestFit="1" customWidth="1"/>
    <col min="1775" max="1775" width="11" style="356" bestFit="1" customWidth="1"/>
    <col min="1776" max="1776" width="6.42578125" style="356" customWidth="1"/>
    <col min="1777" max="1777" width="10" style="356" customWidth="1"/>
    <col min="1778" max="1778" width="9.85546875" style="356" customWidth="1"/>
    <col min="1779" max="1779" width="9" style="356" customWidth="1"/>
    <col min="1780" max="1780" width="3" style="356" bestFit="1" customWidth="1"/>
    <col min="1781" max="1781" width="9.5703125" style="356" bestFit="1" customWidth="1"/>
    <col min="1782" max="1782" width="2.5703125" style="356" bestFit="1" customWidth="1"/>
    <col min="1783" max="1783" width="3" style="356" bestFit="1" customWidth="1"/>
    <col min="1784" max="1784" width="5.140625" style="356" bestFit="1" customWidth="1"/>
    <col min="1785" max="1785" width="11.5703125" style="356"/>
    <col min="1786" max="1786" width="3" style="356" bestFit="1" customWidth="1"/>
    <col min="1787" max="1787" width="5.140625" style="356" bestFit="1" customWidth="1"/>
    <col min="1788" max="2024" width="11.5703125" style="356"/>
    <col min="2025" max="2025" width="2" style="356" customWidth="1"/>
    <col min="2026" max="2026" width="11.42578125" style="356" customWidth="1"/>
    <col min="2027" max="2027" width="16.28515625" style="356" customWidth="1"/>
    <col min="2028" max="2028" width="17.5703125" style="356" customWidth="1"/>
    <col min="2029" max="2029" width="11.5703125" style="356" customWidth="1"/>
    <col min="2030" max="2030" width="4.5703125" style="356" bestFit="1" customWidth="1"/>
    <col min="2031" max="2031" width="11" style="356" bestFit="1" customWidth="1"/>
    <col min="2032" max="2032" width="6.42578125" style="356" customWidth="1"/>
    <col min="2033" max="2033" width="10" style="356" customWidth="1"/>
    <col min="2034" max="2034" width="9.85546875" style="356" customWidth="1"/>
    <col min="2035" max="2035" width="9" style="356" customWidth="1"/>
    <col min="2036" max="2036" width="3" style="356" bestFit="1" customWidth="1"/>
    <col min="2037" max="2037" width="9.5703125" style="356" bestFit="1" customWidth="1"/>
    <col min="2038" max="2038" width="2.5703125" style="356" bestFit="1" customWidth="1"/>
    <col min="2039" max="2039" width="3" style="356" bestFit="1" customWidth="1"/>
    <col min="2040" max="2040" width="5.140625" style="356" bestFit="1" customWidth="1"/>
    <col min="2041" max="2041" width="11.5703125" style="356"/>
    <col min="2042" max="2042" width="3" style="356" bestFit="1" customWidth="1"/>
    <col min="2043" max="2043" width="5.140625" style="356" bestFit="1" customWidth="1"/>
    <col min="2044" max="2280" width="11.5703125" style="356"/>
    <col min="2281" max="2281" width="2" style="356" customWidth="1"/>
    <col min="2282" max="2282" width="11.42578125" style="356" customWidth="1"/>
    <col min="2283" max="2283" width="16.28515625" style="356" customWidth="1"/>
    <col min="2284" max="2284" width="17.5703125" style="356" customWidth="1"/>
    <col min="2285" max="2285" width="11.5703125" style="356" customWidth="1"/>
    <col min="2286" max="2286" width="4.5703125" style="356" bestFit="1" customWidth="1"/>
    <col min="2287" max="2287" width="11" style="356" bestFit="1" customWidth="1"/>
    <col min="2288" max="2288" width="6.42578125" style="356" customWidth="1"/>
    <col min="2289" max="2289" width="10" style="356" customWidth="1"/>
    <col min="2290" max="2290" width="9.85546875" style="356" customWidth="1"/>
    <col min="2291" max="2291" width="9" style="356" customWidth="1"/>
    <col min="2292" max="2292" width="3" style="356" bestFit="1" customWidth="1"/>
    <col min="2293" max="2293" width="9.5703125" style="356" bestFit="1" customWidth="1"/>
    <col min="2294" max="2294" width="2.5703125" style="356" bestFit="1" customWidth="1"/>
    <col min="2295" max="2295" width="3" style="356" bestFit="1" customWidth="1"/>
    <col min="2296" max="2296" width="5.140625" style="356" bestFit="1" customWidth="1"/>
    <col min="2297" max="2297" width="11.5703125" style="356"/>
    <col min="2298" max="2298" width="3" style="356" bestFit="1" customWidth="1"/>
    <col min="2299" max="2299" width="5.140625" style="356" bestFit="1" customWidth="1"/>
    <col min="2300" max="2536" width="11.5703125" style="356"/>
    <col min="2537" max="2537" width="2" style="356" customWidth="1"/>
    <col min="2538" max="2538" width="11.42578125" style="356" customWidth="1"/>
    <col min="2539" max="2539" width="16.28515625" style="356" customWidth="1"/>
    <col min="2540" max="2540" width="17.5703125" style="356" customWidth="1"/>
    <col min="2541" max="2541" width="11.5703125" style="356" customWidth="1"/>
    <col min="2542" max="2542" width="4.5703125" style="356" bestFit="1" customWidth="1"/>
    <col min="2543" max="2543" width="11" style="356" bestFit="1" customWidth="1"/>
    <col min="2544" max="2544" width="6.42578125" style="356" customWidth="1"/>
    <col min="2545" max="2545" width="10" style="356" customWidth="1"/>
    <col min="2546" max="2546" width="9.85546875" style="356" customWidth="1"/>
    <col min="2547" max="2547" width="9" style="356" customWidth="1"/>
    <col min="2548" max="2548" width="3" style="356" bestFit="1" customWidth="1"/>
    <col min="2549" max="2549" width="9.5703125" style="356" bestFit="1" customWidth="1"/>
    <col min="2550" max="2550" width="2.5703125" style="356" bestFit="1" customWidth="1"/>
    <col min="2551" max="2551" width="3" style="356" bestFit="1" customWidth="1"/>
    <col min="2552" max="2552" width="5.140625" style="356" bestFit="1" customWidth="1"/>
    <col min="2553" max="2553" width="11.5703125" style="356"/>
    <col min="2554" max="2554" width="3" style="356" bestFit="1" customWidth="1"/>
    <col min="2555" max="2555" width="5.140625" style="356" bestFit="1" customWidth="1"/>
    <col min="2556" max="2792" width="11.5703125" style="356"/>
    <col min="2793" max="2793" width="2" style="356" customWidth="1"/>
    <col min="2794" max="2794" width="11.42578125" style="356" customWidth="1"/>
    <col min="2795" max="2795" width="16.28515625" style="356" customWidth="1"/>
    <col min="2796" max="2796" width="17.5703125" style="356" customWidth="1"/>
    <col min="2797" max="2797" width="11.5703125" style="356" customWidth="1"/>
    <col min="2798" max="2798" width="4.5703125" style="356" bestFit="1" customWidth="1"/>
    <col min="2799" max="2799" width="11" style="356" bestFit="1" customWidth="1"/>
    <col min="2800" max="2800" width="6.42578125" style="356" customWidth="1"/>
    <col min="2801" max="2801" width="10" style="356" customWidth="1"/>
    <col min="2802" max="2802" width="9.85546875" style="356" customWidth="1"/>
    <col min="2803" max="2803" width="9" style="356" customWidth="1"/>
    <col min="2804" max="2804" width="3" style="356" bestFit="1" customWidth="1"/>
    <col min="2805" max="2805" width="9.5703125" style="356" bestFit="1" customWidth="1"/>
    <col min="2806" max="2806" width="2.5703125" style="356" bestFit="1" customWidth="1"/>
    <col min="2807" max="2807" width="3" style="356" bestFit="1" customWidth="1"/>
    <col min="2808" max="2808" width="5.140625" style="356" bestFit="1" customWidth="1"/>
    <col min="2809" max="2809" width="11.5703125" style="356"/>
    <col min="2810" max="2810" width="3" style="356" bestFit="1" customWidth="1"/>
    <col min="2811" max="2811" width="5.140625" style="356" bestFit="1" customWidth="1"/>
    <col min="2812" max="3048" width="11.5703125" style="356"/>
    <col min="3049" max="3049" width="2" style="356" customWidth="1"/>
    <col min="3050" max="3050" width="11.42578125" style="356" customWidth="1"/>
    <col min="3051" max="3051" width="16.28515625" style="356" customWidth="1"/>
    <col min="3052" max="3052" width="17.5703125" style="356" customWidth="1"/>
    <col min="3053" max="3053" width="11.5703125" style="356" customWidth="1"/>
    <col min="3054" max="3054" width="4.5703125" style="356" bestFit="1" customWidth="1"/>
    <col min="3055" max="3055" width="11" style="356" bestFit="1" customWidth="1"/>
    <col min="3056" max="3056" width="6.42578125" style="356" customWidth="1"/>
    <col min="3057" max="3057" width="10" style="356" customWidth="1"/>
    <col min="3058" max="3058" width="9.85546875" style="356" customWidth="1"/>
    <col min="3059" max="3059" width="9" style="356" customWidth="1"/>
    <col min="3060" max="3060" width="3" style="356" bestFit="1" customWidth="1"/>
    <col min="3061" max="3061" width="9.5703125" style="356" bestFit="1" customWidth="1"/>
    <col min="3062" max="3062" width="2.5703125" style="356" bestFit="1" customWidth="1"/>
    <col min="3063" max="3063" width="3" style="356" bestFit="1" customWidth="1"/>
    <col min="3064" max="3064" width="5.140625" style="356" bestFit="1" customWidth="1"/>
    <col min="3065" max="3065" width="11.5703125" style="356"/>
    <col min="3066" max="3066" width="3" style="356" bestFit="1" customWidth="1"/>
    <col min="3067" max="3067" width="5.140625" style="356" bestFit="1" customWidth="1"/>
    <col min="3068" max="3304" width="11.5703125" style="356"/>
    <col min="3305" max="3305" width="2" style="356" customWidth="1"/>
    <col min="3306" max="3306" width="11.42578125" style="356" customWidth="1"/>
    <col min="3307" max="3307" width="16.28515625" style="356" customWidth="1"/>
    <col min="3308" max="3308" width="17.5703125" style="356" customWidth="1"/>
    <col min="3309" max="3309" width="11.5703125" style="356" customWidth="1"/>
    <col min="3310" max="3310" width="4.5703125" style="356" bestFit="1" customWidth="1"/>
    <col min="3311" max="3311" width="11" style="356" bestFit="1" customWidth="1"/>
    <col min="3312" max="3312" width="6.42578125" style="356" customWidth="1"/>
    <col min="3313" max="3313" width="10" style="356" customWidth="1"/>
    <col min="3314" max="3314" width="9.85546875" style="356" customWidth="1"/>
    <col min="3315" max="3315" width="9" style="356" customWidth="1"/>
    <col min="3316" max="3316" width="3" style="356" bestFit="1" customWidth="1"/>
    <col min="3317" max="3317" width="9.5703125" style="356" bestFit="1" customWidth="1"/>
    <col min="3318" max="3318" width="2.5703125" style="356" bestFit="1" customWidth="1"/>
    <col min="3319" max="3319" width="3" style="356" bestFit="1" customWidth="1"/>
    <col min="3320" max="3320" width="5.140625" style="356" bestFit="1" customWidth="1"/>
    <col min="3321" max="3321" width="11.5703125" style="356"/>
    <col min="3322" max="3322" width="3" style="356" bestFit="1" customWidth="1"/>
    <col min="3323" max="3323" width="5.140625" style="356" bestFit="1" customWidth="1"/>
    <col min="3324" max="3560" width="11.5703125" style="356"/>
    <col min="3561" max="3561" width="2" style="356" customWidth="1"/>
    <col min="3562" max="3562" width="11.42578125" style="356" customWidth="1"/>
    <col min="3563" max="3563" width="16.28515625" style="356" customWidth="1"/>
    <col min="3564" max="3564" width="17.5703125" style="356" customWidth="1"/>
    <col min="3565" max="3565" width="11.5703125" style="356" customWidth="1"/>
    <col min="3566" max="3566" width="4.5703125" style="356" bestFit="1" customWidth="1"/>
    <col min="3567" max="3567" width="11" style="356" bestFit="1" customWidth="1"/>
    <col min="3568" max="3568" width="6.42578125" style="356" customWidth="1"/>
    <col min="3569" max="3569" width="10" style="356" customWidth="1"/>
    <col min="3570" max="3570" width="9.85546875" style="356" customWidth="1"/>
    <col min="3571" max="3571" width="9" style="356" customWidth="1"/>
    <col min="3572" max="3572" width="3" style="356" bestFit="1" customWidth="1"/>
    <col min="3573" max="3573" width="9.5703125" style="356" bestFit="1" customWidth="1"/>
    <col min="3574" max="3574" width="2.5703125" style="356" bestFit="1" customWidth="1"/>
    <col min="3575" max="3575" width="3" style="356" bestFit="1" customWidth="1"/>
    <col min="3576" max="3576" width="5.140625" style="356" bestFit="1" customWidth="1"/>
    <col min="3577" max="3577" width="11.5703125" style="356"/>
    <col min="3578" max="3578" width="3" style="356" bestFit="1" customWidth="1"/>
    <col min="3579" max="3579" width="5.140625" style="356" bestFit="1" customWidth="1"/>
    <col min="3580" max="3816" width="11.5703125" style="356"/>
    <col min="3817" max="3817" width="2" style="356" customWidth="1"/>
    <col min="3818" max="3818" width="11.42578125" style="356" customWidth="1"/>
    <col min="3819" max="3819" width="16.28515625" style="356" customWidth="1"/>
    <col min="3820" max="3820" width="17.5703125" style="356" customWidth="1"/>
    <col min="3821" max="3821" width="11.5703125" style="356" customWidth="1"/>
    <col min="3822" max="3822" width="4.5703125" style="356" bestFit="1" customWidth="1"/>
    <col min="3823" max="3823" width="11" style="356" bestFit="1" customWidth="1"/>
    <col min="3824" max="3824" width="6.42578125" style="356" customWidth="1"/>
    <col min="3825" max="3825" width="10" style="356" customWidth="1"/>
    <col min="3826" max="3826" width="9.85546875" style="356" customWidth="1"/>
    <col min="3827" max="3827" width="9" style="356" customWidth="1"/>
    <col min="3828" max="3828" width="3" style="356" bestFit="1" customWidth="1"/>
    <col min="3829" max="3829" width="9.5703125" style="356" bestFit="1" customWidth="1"/>
    <col min="3830" max="3830" width="2.5703125" style="356" bestFit="1" customWidth="1"/>
    <col min="3831" max="3831" width="3" style="356" bestFit="1" customWidth="1"/>
    <col min="3832" max="3832" width="5.140625" style="356" bestFit="1" customWidth="1"/>
    <col min="3833" max="3833" width="11.5703125" style="356"/>
    <col min="3834" max="3834" width="3" style="356" bestFit="1" customWidth="1"/>
    <col min="3835" max="3835" width="5.140625" style="356" bestFit="1" customWidth="1"/>
    <col min="3836" max="4072" width="11.5703125" style="356"/>
    <col min="4073" max="4073" width="2" style="356" customWidth="1"/>
    <col min="4074" max="4074" width="11.42578125" style="356" customWidth="1"/>
    <col min="4075" max="4075" width="16.28515625" style="356" customWidth="1"/>
    <col min="4076" max="4076" width="17.5703125" style="356" customWidth="1"/>
    <col min="4077" max="4077" width="11.5703125" style="356" customWidth="1"/>
    <col min="4078" max="4078" width="4.5703125" style="356" bestFit="1" customWidth="1"/>
    <col min="4079" max="4079" width="11" style="356" bestFit="1" customWidth="1"/>
    <col min="4080" max="4080" width="6.42578125" style="356" customWidth="1"/>
    <col min="4081" max="4081" width="10" style="356" customWidth="1"/>
    <col min="4082" max="4082" width="9.85546875" style="356" customWidth="1"/>
    <col min="4083" max="4083" width="9" style="356" customWidth="1"/>
    <col min="4084" max="4084" width="3" style="356" bestFit="1" customWidth="1"/>
    <col min="4085" max="4085" width="9.5703125" style="356" bestFit="1" customWidth="1"/>
    <col min="4086" max="4086" width="2.5703125" style="356" bestFit="1" customWidth="1"/>
    <col min="4087" max="4087" width="3" style="356" bestFit="1" customWidth="1"/>
    <col min="4088" max="4088" width="5.140625" style="356" bestFit="1" customWidth="1"/>
    <col min="4089" max="4089" width="11.5703125" style="356"/>
    <col min="4090" max="4090" width="3" style="356" bestFit="1" customWidth="1"/>
    <col min="4091" max="4091" width="5.140625" style="356" bestFit="1" customWidth="1"/>
    <col min="4092" max="4328" width="11.5703125" style="356"/>
    <col min="4329" max="4329" width="2" style="356" customWidth="1"/>
    <col min="4330" max="4330" width="11.42578125" style="356" customWidth="1"/>
    <col min="4331" max="4331" width="16.28515625" style="356" customWidth="1"/>
    <col min="4332" max="4332" width="17.5703125" style="356" customWidth="1"/>
    <col min="4333" max="4333" width="11.5703125" style="356" customWidth="1"/>
    <col min="4334" max="4334" width="4.5703125" style="356" bestFit="1" customWidth="1"/>
    <col min="4335" max="4335" width="11" style="356" bestFit="1" customWidth="1"/>
    <col min="4336" max="4336" width="6.42578125" style="356" customWidth="1"/>
    <col min="4337" max="4337" width="10" style="356" customWidth="1"/>
    <col min="4338" max="4338" width="9.85546875" style="356" customWidth="1"/>
    <col min="4339" max="4339" width="9" style="356" customWidth="1"/>
    <col min="4340" max="4340" width="3" style="356" bestFit="1" customWidth="1"/>
    <col min="4341" max="4341" width="9.5703125" style="356" bestFit="1" customWidth="1"/>
    <col min="4342" max="4342" width="2.5703125" style="356" bestFit="1" customWidth="1"/>
    <col min="4343" max="4343" width="3" style="356" bestFit="1" customWidth="1"/>
    <col min="4344" max="4344" width="5.140625" style="356" bestFit="1" customWidth="1"/>
    <col min="4345" max="4345" width="11.5703125" style="356"/>
    <col min="4346" max="4346" width="3" style="356" bestFit="1" customWidth="1"/>
    <col min="4347" max="4347" width="5.140625" style="356" bestFit="1" customWidth="1"/>
    <col min="4348" max="4584" width="11.5703125" style="356"/>
    <col min="4585" max="4585" width="2" style="356" customWidth="1"/>
    <col min="4586" max="4586" width="11.42578125" style="356" customWidth="1"/>
    <col min="4587" max="4587" width="16.28515625" style="356" customWidth="1"/>
    <col min="4588" max="4588" width="17.5703125" style="356" customWidth="1"/>
    <col min="4589" max="4589" width="11.5703125" style="356" customWidth="1"/>
    <col min="4590" max="4590" width="4.5703125" style="356" bestFit="1" customWidth="1"/>
    <col min="4591" max="4591" width="11" style="356" bestFit="1" customWidth="1"/>
    <col min="4592" max="4592" width="6.42578125" style="356" customWidth="1"/>
    <col min="4593" max="4593" width="10" style="356" customWidth="1"/>
    <col min="4594" max="4594" width="9.85546875" style="356" customWidth="1"/>
    <col min="4595" max="4595" width="9" style="356" customWidth="1"/>
    <col min="4596" max="4596" width="3" style="356" bestFit="1" customWidth="1"/>
    <col min="4597" max="4597" width="9.5703125" style="356" bestFit="1" customWidth="1"/>
    <col min="4598" max="4598" width="2.5703125" style="356" bestFit="1" customWidth="1"/>
    <col min="4599" max="4599" width="3" style="356" bestFit="1" customWidth="1"/>
    <col min="4600" max="4600" width="5.140625" style="356" bestFit="1" customWidth="1"/>
    <col min="4601" max="4601" width="11.5703125" style="356"/>
    <col min="4602" max="4602" width="3" style="356" bestFit="1" customWidth="1"/>
    <col min="4603" max="4603" width="5.140625" style="356" bestFit="1" customWidth="1"/>
    <col min="4604" max="4840" width="11.5703125" style="356"/>
    <col min="4841" max="4841" width="2" style="356" customWidth="1"/>
    <col min="4842" max="4842" width="11.42578125" style="356" customWidth="1"/>
    <col min="4843" max="4843" width="16.28515625" style="356" customWidth="1"/>
    <col min="4844" max="4844" width="17.5703125" style="356" customWidth="1"/>
    <col min="4845" max="4845" width="11.5703125" style="356" customWidth="1"/>
    <col min="4846" max="4846" width="4.5703125" style="356" bestFit="1" customWidth="1"/>
    <col min="4847" max="4847" width="11" style="356" bestFit="1" customWidth="1"/>
    <col min="4848" max="4848" width="6.42578125" style="356" customWidth="1"/>
    <col min="4849" max="4849" width="10" style="356" customWidth="1"/>
    <col min="4850" max="4850" width="9.85546875" style="356" customWidth="1"/>
    <col min="4851" max="4851" width="9" style="356" customWidth="1"/>
    <col min="4852" max="4852" width="3" style="356" bestFit="1" customWidth="1"/>
    <col min="4853" max="4853" width="9.5703125" style="356" bestFit="1" customWidth="1"/>
    <col min="4854" max="4854" width="2.5703125" style="356" bestFit="1" customWidth="1"/>
    <col min="4855" max="4855" width="3" style="356" bestFit="1" customWidth="1"/>
    <col min="4856" max="4856" width="5.140625" style="356" bestFit="1" customWidth="1"/>
    <col min="4857" max="4857" width="11.5703125" style="356"/>
    <col min="4858" max="4858" width="3" style="356" bestFit="1" customWidth="1"/>
    <col min="4859" max="4859" width="5.140625" style="356" bestFit="1" customWidth="1"/>
    <col min="4860" max="5096" width="11.5703125" style="356"/>
    <col min="5097" max="5097" width="2" style="356" customWidth="1"/>
    <col min="5098" max="5098" width="11.42578125" style="356" customWidth="1"/>
    <col min="5099" max="5099" width="16.28515625" style="356" customWidth="1"/>
    <col min="5100" max="5100" width="17.5703125" style="356" customWidth="1"/>
    <col min="5101" max="5101" width="11.5703125" style="356" customWidth="1"/>
    <col min="5102" max="5102" width="4.5703125" style="356" bestFit="1" customWidth="1"/>
    <col min="5103" max="5103" width="11" style="356" bestFit="1" customWidth="1"/>
    <col min="5104" max="5104" width="6.42578125" style="356" customWidth="1"/>
    <col min="5105" max="5105" width="10" style="356" customWidth="1"/>
    <col min="5106" max="5106" width="9.85546875" style="356" customWidth="1"/>
    <col min="5107" max="5107" width="9" style="356" customWidth="1"/>
    <col min="5108" max="5108" width="3" style="356" bestFit="1" customWidth="1"/>
    <col min="5109" max="5109" width="9.5703125" style="356" bestFit="1" customWidth="1"/>
    <col min="5110" max="5110" width="2.5703125" style="356" bestFit="1" customWidth="1"/>
    <col min="5111" max="5111" width="3" style="356" bestFit="1" customWidth="1"/>
    <col min="5112" max="5112" width="5.140625" style="356" bestFit="1" customWidth="1"/>
    <col min="5113" max="5113" width="11.5703125" style="356"/>
    <col min="5114" max="5114" width="3" style="356" bestFit="1" customWidth="1"/>
    <col min="5115" max="5115" width="5.140625" style="356" bestFit="1" customWidth="1"/>
    <col min="5116" max="5352" width="11.5703125" style="356"/>
    <col min="5353" max="5353" width="2" style="356" customWidth="1"/>
    <col min="5354" max="5354" width="11.42578125" style="356" customWidth="1"/>
    <col min="5355" max="5355" width="16.28515625" style="356" customWidth="1"/>
    <col min="5356" max="5356" width="17.5703125" style="356" customWidth="1"/>
    <col min="5357" max="5357" width="11.5703125" style="356" customWidth="1"/>
    <col min="5358" max="5358" width="4.5703125" style="356" bestFit="1" customWidth="1"/>
    <col min="5359" max="5359" width="11" style="356" bestFit="1" customWidth="1"/>
    <col min="5360" max="5360" width="6.42578125" style="356" customWidth="1"/>
    <col min="5361" max="5361" width="10" style="356" customWidth="1"/>
    <col min="5362" max="5362" width="9.85546875" style="356" customWidth="1"/>
    <col min="5363" max="5363" width="9" style="356" customWidth="1"/>
    <col min="5364" max="5364" width="3" style="356" bestFit="1" customWidth="1"/>
    <col min="5365" max="5365" width="9.5703125" style="356" bestFit="1" customWidth="1"/>
    <col min="5366" max="5366" width="2.5703125" style="356" bestFit="1" customWidth="1"/>
    <col min="5367" max="5367" width="3" style="356" bestFit="1" customWidth="1"/>
    <col min="5368" max="5368" width="5.140625" style="356" bestFit="1" customWidth="1"/>
    <col min="5369" max="5369" width="11.5703125" style="356"/>
    <col min="5370" max="5370" width="3" style="356" bestFit="1" customWidth="1"/>
    <col min="5371" max="5371" width="5.140625" style="356" bestFit="1" customWidth="1"/>
    <col min="5372" max="5608" width="11.5703125" style="356"/>
    <col min="5609" max="5609" width="2" style="356" customWidth="1"/>
    <col min="5610" max="5610" width="11.42578125" style="356" customWidth="1"/>
    <col min="5611" max="5611" width="16.28515625" style="356" customWidth="1"/>
    <col min="5612" max="5612" width="17.5703125" style="356" customWidth="1"/>
    <col min="5613" max="5613" width="11.5703125" style="356" customWidth="1"/>
    <col min="5614" max="5614" width="4.5703125" style="356" bestFit="1" customWidth="1"/>
    <col min="5615" max="5615" width="11" style="356" bestFit="1" customWidth="1"/>
    <col min="5616" max="5616" width="6.42578125" style="356" customWidth="1"/>
    <col min="5617" max="5617" width="10" style="356" customWidth="1"/>
    <col min="5618" max="5618" width="9.85546875" style="356" customWidth="1"/>
    <col min="5619" max="5619" width="9" style="356" customWidth="1"/>
    <col min="5620" max="5620" width="3" style="356" bestFit="1" customWidth="1"/>
    <col min="5621" max="5621" width="9.5703125" style="356" bestFit="1" customWidth="1"/>
    <col min="5622" max="5622" width="2.5703125" style="356" bestFit="1" customWidth="1"/>
    <col min="5623" max="5623" width="3" style="356" bestFit="1" customWidth="1"/>
    <col min="5624" max="5624" width="5.140625" style="356" bestFit="1" customWidth="1"/>
    <col min="5625" max="5625" width="11.5703125" style="356"/>
    <col min="5626" max="5626" width="3" style="356" bestFit="1" customWidth="1"/>
    <col min="5627" max="5627" width="5.140625" style="356" bestFit="1" customWidth="1"/>
    <col min="5628" max="5864" width="11.5703125" style="356"/>
    <col min="5865" max="5865" width="2" style="356" customWidth="1"/>
    <col min="5866" max="5866" width="11.42578125" style="356" customWidth="1"/>
    <col min="5867" max="5867" width="16.28515625" style="356" customWidth="1"/>
    <col min="5868" max="5868" width="17.5703125" style="356" customWidth="1"/>
    <col min="5869" max="5869" width="11.5703125" style="356" customWidth="1"/>
    <col min="5870" max="5870" width="4.5703125" style="356" bestFit="1" customWidth="1"/>
    <col min="5871" max="5871" width="11" style="356" bestFit="1" customWidth="1"/>
    <col min="5872" max="5872" width="6.42578125" style="356" customWidth="1"/>
    <col min="5873" max="5873" width="10" style="356" customWidth="1"/>
    <col min="5874" max="5874" width="9.85546875" style="356" customWidth="1"/>
    <col min="5875" max="5875" width="9" style="356" customWidth="1"/>
    <col min="5876" max="5876" width="3" style="356" bestFit="1" customWidth="1"/>
    <col min="5877" max="5877" width="9.5703125" style="356" bestFit="1" customWidth="1"/>
    <col min="5878" max="5878" width="2.5703125" style="356" bestFit="1" customWidth="1"/>
    <col min="5879" max="5879" width="3" style="356" bestFit="1" customWidth="1"/>
    <col min="5880" max="5880" width="5.140625" style="356" bestFit="1" customWidth="1"/>
    <col min="5881" max="5881" width="11.5703125" style="356"/>
    <col min="5882" max="5882" width="3" style="356" bestFit="1" customWidth="1"/>
    <col min="5883" max="5883" width="5.140625" style="356" bestFit="1" customWidth="1"/>
    <col min="5884" max="6120" width="11.5703125" style="356"/>
    <col min="6121" max="6121" width="2" style="356" customWidth="1"/>
    <col min="6122" max="6122" width="11.42578125" style="356" customWidth="1"/>
    <col min="6123" max="6123" width="16.28515625" style="356" customWidth="1"/>
    <col min="6124" max="6124" width="17.5703125" style="356" customWidth="1"/>
    <col min="6125" max="6125" width="11.5703125" style="356" customWidth="1"/>
    <col min="6126" max="6126" width="4.5703125" style="356" bestFit="1" customWidth="1"/>
    <col min="6127" max="6127" width="11" style="356" bestFit="1" customWidth="1"/>
    <col min="6128" max="6128" width="6.42578125" style="356" customWidth="1"/>
    <col min="6129" max="6129" width="10" style="356" customWidth="1"/>
    <col min="6130" max="6130" width="9.85546875" style="356" customWidth="1"/>
    <col min="6131" max="6131" width="9" style="356" customWidth="1"/>
    <col min="6132" max="6132" width="3" style="356" bestFit="1" customWidth="1"/>
    <col min="6133" max="6133" width="9.5703125" style="356" bestFit="1" customWidth="1"/>
    <col min="6134" max="6134" width="2.5703125" style="356" bestFit="1" customWidth="1"/>
    <col min="6135" max="6135" width="3" style="356" bestFit="1" customWidth="1"/>
    <col min="6136" max="6136" width="5.140625" style="356" bestFit="1" customWidth="1"/>
    <col min="6137" max="6137" width="11.5703125" style="356"/>
    <col min="6138" max="6138" width="3" style="356" bestFit="1" customWidth="1"/>
    <col min="6139" max="6139" width="5.140625" style="356" bestFit="1" customWidth="1"/>
    <col min="6140" max="6376" width="11.5703125" style="356"/>
    <col min="6377" max="6377" width="2" style="356" customWidth="1"/>
    <col min="6378" max="6378" width="11.42578125" style="356" customWidth="1"/>
    <col min="6379" max="6379" width="16.28515625" style="356" customWidth="1"/>
    <col min="6380" max="6380" width="17.5703125" style="356" customWidth="1"/>
    <col min="6381" max="6381" width="11.5703125" style="356" customWidth="1"/>
    <col min="6382" max="6382" width="4.5703125" style="356" bestFit="1" customWidth="1"/>
    <col min="6383" max="6383" width="11" style="356" bestFit="1" customWidth="1"/>
    <col min="6384" max="6384" width="6.42578125" style="356" customWidth="1"/>
    <col min="6385" max="6385" width="10" style="356" customWidth="1"/>
    <col min="6386" max="6386" width="9.85546875" style="356" customWidth="1"/>
    <col min="6387" max="6387" width="9" style="356" customWidth="1"/>
    <col min="6388" max="6388" width="3" style="356" bestFit="1" customWidth="1"/>
    <col min="6389" max="6389" width="9.5703125" style="356" bestFit="1" customWidth="1"/>
    <col min="6390" max="6390" width="2.5703125" style="356" bestFit="1" customWidth="1"/>
    <col min="6391" max="6391" width="3" style="356" bestFit="1" customWidth="1"/>
    <col min="6392" max="6392" width="5.140625" style="356" bestFit="1" customWidth="1"/>
    <col min="6393" max="6393" width="11.5703125" style="356"/>
    <col min="6394" max="6394" width="3" style="356" bestFit="1" customWidth="1"/>
    <col min="6395" max="6395" width="5.140625" style="356" bestFit="1" customWidth="1"/>
    <col min="6396" max="6632" width="11.5703125" style="356"/>
    <col min="6633" max="6633" width="2" style="356" customWidth="1"/>
    <col min="6634" max="6634" width="11.42578125" style="356" customWidth="1"/>
    <col min="6635" max="6635" width="16.28515625" style="356" customWidth="1"/>
    <col min="6636" max="6636" width="17.5703125" style="356" customWidth="1"/>
    <col min="6637" max="6637" width="11.5703125" style="356" customWidth="1"/>
    <col min="6638" max="6638" width="4.5703125" style="356" bestFit="1" customWidth="1"/>
    <col min="6639" max="6639" width="11" style="356" bestFit="1" customWidth="1"/>
    <col min="6640" max="6640" width="6.42578125" style="356" customWidth="1"/>
    <col min="6641" max="6641" width="10" style="356" customWidth="1"/>
    <col min="6642" max="6642" width="9.85546875" style="356" customWidth="1"/>
    <col min="6643" max="6643" width="9" style="356" customWidth="1"/>
    <col min="6644" max="6644" width="3" style="356" bestFit="1" customWidth="1"/>
    <col min="6645" max="6645" width="9.5703125" style="356" bestFit="1" customWidth="1"/>
    <col min="6646" max="6646" width="2.5703125" style="356" bestFit="1" customWidth="1"/>
    <col min="6647" max="6647" width="3" style="356" bestFit="1" customWidth="1"/>
    <col min="6648" max="6648" width="5.140625" style="356" bestFit="1" customWidth="1"/>
    <col min="6649" max="6649" width="11.5703125" style="356"/>
    <col min="6650" max="6650" width="3" style="356" bestFit="1" customWidth="1"/>
    <col min="6651" max="6651" width="5.140625" style="356" bestFit="1" customWidth="1"/>
    <col min="6652" max="6888" width="11.5703125" style="356"/>
    <col min="6889" max="6889" width="2" style="356" customWidth="1"/>
    <col min="6890" max="6890" width="11.42578125" style="356" customWidth="1"/>
    <col min="6891" max="6891" width="16.28515625" style="356" customWidth="1"/>
    <col min="6892" max="6892" width="17.5703125" style="356" customWidth="1"/>
    <col min="6893" max="6893" width="11.5703125" style="356" customWidth="1"/>
    <col min="6894" max="6894" width="4.5703125" style="356" bestFit="1" customWidth="1"/>
    <col min="6895" max="6895" width="11" style="356" bestFit="1" customWidth="1"/>
    <col min="6896" max="6896" width="6.42578125" style="356" customWidth="1"/>
    <col min="6897" max="6897" width="10" style="356" customWidth="1"/>
    <col min="6898" max="6898" width="9.85546875" style="356" customWidth="1"/>
    <col min="6899" max="6899" width="9" style="356" customWidth="1"/>
    <col min="6900" max="6900" width="3" style="356" bestFit="1" customWidth="1"/>
    <col min="6901" max="6901" width="9.5703125" style="356" bestFit="1" customWidth="1"/>
    <col min="6902" max="6902" width="2.5703125" style="356" bestFit="1" customWidth="1"/>
    <col min="6903" max="6903" width="3" style="356" bestFit="1" customWidth="1"/>
    <col min="6904" max="6904" width="5.140625" style="356" bestFit="1" customWidth="1"/>
    <col min="6905" max="6905" width="11.5703125" style="356"/>
    <col min="6906" max="6906" width="3" style="356" bestFit="1" customWidth="1"/>
    <col min="6907" max="6907" width="5.140625" style="356" bestFit="1" customWidth="1"/>
    <col min="6908" max="7144" width="11.5703125" style="356"/>
    <col min="7145" max="7145" width="2" style="356" customWidth="1"/>
    <col min="7146" max="7146" width="11.42578125" style="356" customWidth="1"/>
    <col min="7147" max="7147" width="16.28515625" style="356" customWidth="1"/>
    <col min="7148" max="7148" width="17.5703125" style="356" customWidth="1"/>
    <col min="7149" max="7149" width="11.5703125" style="356" customWidth="1"/>
    <col min="7150" max="7150" width="4.5703125" style="356" bestFit="1" customWidth="1"/>
    <col min="7151" max="7151" width="11" style="356" bestFit="1" customWidth="1"/>
    <col min="7152" max="7152" width="6.42578125" style="356" customWidth="1"/>
    <col min="7153" max="7153" width="10" style="356" customWidth="1"/>
    <col min="7154" max="7154" width="9.85546875" style="356" customWidth="1"/>
    <col min="7155" max="7155" width="9" style="356" customWidth="1"/>
    <col min="7156" max="7156" width="3" style="356" bestFit="1" customWidth="1"/>
    <col min="7157" max="7157" width="9.5703125" style="356" bestFit="1" customWidth="1"/>
    <col min="7158" max="7158" width="2.5703125" style="356" bestFit="1" customWidth="1"/>
    <col min="7159" max="7159" width="3" style="356" bestFit="1" customWidth="1"/>
    <col min="7160" max="7160" width="5.140625" style="356" bestFit="1" customWidth="1"/>
    <col min="7161" max="7161" width="11.5703125" style="356"/>
    <col min="7162" max="7162" width="3" style="356" bestFit="1" customWidth="1"/>
    <col min="7163" max="7163" width="5.140625" style="356" bestFit="1" customWidth="1"/>
    <col min="7164" max="7400" width="11.5703125" style="356"/>
    <col min="7401" max="7401" width="2" style="356" customWidth="1"/>
    <col min="7402" max="7402" width="11.42578125" style="356" customWidth="1"/>
    <col min="7403" max="7403" width="16.28515625" style="356" customWidth="1"/>
    <col min="7404" max="7404" width="17.5703125" style="356" customWidth="1"/>
    <col min="7405" max="7405" width="11.5703125" style="356" customWidth="1"/>
    <col min="7406" max="7406" width="4.5703125" style="356" bestFit="1" customWidth="1"/>
    <col min="7407" max="7407" width="11" style="356" bestFit="1" customWidth="1"/>
    <col min="7408" max="7408" width="6.42578125" style="356" customWidth="1"/>
    <col min="7409" max="7409" width="10" style="356" customWidth="1"/>
    <col min="7410" max="7410" width="9.85546875" style="356" customWidth="1"/>
    <col min="7411" max="7411" width="9" style="356" customWidth="1"/>
    <col min="7412" max="7412" width="3" style="356" bestFit="1" customWidth="1"/>
    <col min="7413" max="7413" width="9.5703125" style="356" bestFit="1" customWidth="1"/>
    <col min="7414" max="7414" width="2.5703125" style="356" bestFit="1" customWidth="1"/>
    <col min="7415" max="7415" width="3" style="356" bestFit="1" customWidth="1"/>
    <col min="7416" max="7416" width="5.140625" style="356" bestFit="1" customWidth="1"/>
    <col min="7417" max="7417" width="11.5703125" style="356"/>
    <col min="7418" max="7418" width="3" style="356" bestFit="1" customWidth="1"/>
    <col min="7419" max="7419" width="5.140625" style="356" bestFit="1" customWidth="1"/>
    <col min="7420" max="7656" width="11.5703125" style="356"/>
    <col min="7657" max="7657" width="2" style="356" customWidth="1"/>
    <col min="7658" max="7658" width="11.42578125" style="356" customWidth="1"/>
    <col min="7659" max="7659" width="16.28515625" style="356" customWidth="1"/>
    <col min="7660" max="7660" width="17.5703125" style="356" customWidth="1"/>
    <col min="7661" max="7661" width="11.5703125" style="356" customWidth="1"/>
    <col min="7662" max="7662" width="4.5703125" style="356" bestFit="1" customWidth="1"/>
    <col min="7663" max="7663" width="11" style="356" bestFit="1" customWidth="1"/>
    <col min="7664" max="7664" width="6.42578125" style="356" customWidth="1"/>
    <col min="7665" max="7665" width="10" style="356" customWidth="1"/>
    <col min="7666" max="7666" width="9.85546875" style="356" customWidth="1"/>
    <col min="7667" max="7667" width="9" style="356" customWidth="1"/>
    <col min="7668" max="7668" width="3" style="356" bestFit="1" customWidth="1"/>
    <col min="7669" max="7669" width="9.5703125" style="356" bestFit="1" customWidth="1"/>
    <col min="7670" max="7670" width="2.5703125" style="356" bestFit="1" customWidth="1"/>
    <col min="7671" max="7671" width="3" style="356" bestFit="1" customWidth="1"/>
    <col min="7672" max="7672" width="5.140625" style="356" bestFit="1" customWidth="1"/>
    <col min="7673" max="7673" width="11.5703125" style="356"/>
    <col min="7674" max="7674" width="3" style="356" bestFit="1" customWidth="1"/>
    <col min="7675" max="7675" width="5.140625" style="356" bestFit="1" customWidth="1"/>
    <col min="7676" max="7912" width="11.5703125" style="356"/>
    <col min="7913" max="7913" width="2" style="356" customWidth="1"/>
    <col min="7914" max="7914" width="11.42578125" style="356" customWidth="1"/>
    <col min="7915" max="7915" width="16.28515625" style="356" customWidth="1"/>
    <col min="7916" max="7916" width="17.5703125" style="356" customWidth="1"/>
    <col min="7917" max="7917" width="11.5703125" style="356" customWidth="1"/>
    <col min="7918" max="7918" width="4.5703125" style="356" bestFit="1" customWidth="1"/>
    <col min="7919" max="7919" width="11" style="356" bestFit="1" customWidth="1"/>
    <col min="7920" max="7920" width="6.42578125" style="356" customWidth="1"/>
    <col min="7921" max="7921" width="10" style="356" customWidth="1"/>
    <col min="7922" max="7922" width="9.85546875" style="356" customWidth="1"/>
    <col min="7923" max="7923" width="9" style="356" customWidth="1"/>
    <col min="7924" max="7924" width="3" style="356" bestFit="1" customWidth="1"/>
    <col min="7925" max="7925" width="9.5703125" style="356" bestFit="1" customWidth="1"/>
    <col min="7926" max="7926" width="2.5703125" style="356" bestFit="1" customWidth="1"/>
    <col min="7927" max="7927" width="3" style="356" bestFit="1" customWidth="1"/>
    <col min="7928" max="7928" width="5.140625" style="356" bestFit="1" customWidth="1"/>
    <col min="7929" max="7929" width="11.5703125" style="356"/>
    <col min="7930" max="7930" width="3" style="356" bestFit="1" customWidth="1"/>
    <col min="7931" max="7931" width="5.140625" style="356" bestFit="1" customWidth="1"/>
    <col min="7932" max="8168" width="11.5703125" style="356"/>
    <col min="8169" max="8169" width="2" style="356" customWidth="1"/>
    <col min="8170" max="8170" width="11.42578125" style="356" customWidth="1"/>
    <col min="8171" max="8171" width="16.28515625" style="356" customWidth="1"/>
    <col min="8172" max="8172" width="17.5703125" style="356" customWidth="1"/>
    <col min="8173" max="8173" width="11.5703125" style="356" customWidth="1"/>
    <col min="8174" max="8174" width="4.5703125" style="356" bestFit="1" customWidth="1"/>
    <col min="8175" max="8175" width="11" style="356" bestFit="1" customWidth="1"/>
    <col min="8176" max="8176" width="6.42578125" style="356" customWidth="1"/>
    <col min="8177" max="8177" width="10" style="356" customWidth="1"/>
    <col min="8178" max="8178" width="9.85546875" style="356" customWidth="1"/>
    <col min="8179" max="8179" width="9" style="356" customWidth="1"/>
    <col min="8180" max="8180" width="3" style="356" bestFit="1" customWidth="1"/>
    <col min="8181" max="8181" width="9.5703125" style="356" bestFit="1" customWidth="1"/>
    <col min="8182" max="8182" width="2.5703125" style="356" bestFit="1" customWidth="1"/>
    <col min="8183" max="8183" width="3" style="356" bestFit="1" customWidth="1"/>
    <col min="8184" max="8184" width="5.140625" style="356" bestFit="1" customWidth="1"/>
    <col min="8185" max="8185" width="11.5703125" style="356"/>
    <col min="8186" max="8186" width="3" style="356" bestFit="1" customWidth="1"/>
    <col min="8187" max="8187" width="5.140625" style="356" bestFit="1" customWidth="1"/>
    <col min="8188" max="8424" width="11.5703125" style="356"/>
    <col min="8425" max="8425" width="2" style="356" customWidth="1"/>
    <col min="8426" max="8426" width="11.42578125" style="356" customWidth="1"/>
    <col min="8427" max="8427" width="16.28515625" style="356" customWidth="1"/>
    <col min="8428" max="8428" width="17.5703125" style="356" customWidth="1"/>
    <col min="8429" max="8429" width="11.5703125" style="356" customWidth="1"/>
    <col min="8430" max="8430" width="4.5703125" style="356" bestFit="1" customWidth="1"/>
    <col min="8431" max="8431" width="11" style="356" bestFit="1" customWidth="1"/>
    <col min="8432" max="8432" width="6.42578125" style="356" customWidth="1"/>
    <col min="8433" max="8433" width="10" style="356" customWidth="1"/>
    <col min="8434" max="8434" width="9.85546875" style="356" customWidth="1"/>
    <col min="8435" max="8435" width="9" style="356" customWidth="1"/>
    <col min="8436" max="8436" width="3" style="356" bestFit="1" customWidth="1"/>
    <col min="8437" max="8437" width="9.5703125" style="356" bestFit="1" customWidth="1"/>
    <col min="8438" max="8438" width="2.5703125" style="356" bestFit="1" customWidth="1"/>
    <col min="8439" max="8439" width="3" style="356" bestFit="1" customWidth="1"/>
    <col min="8440" max="8440" width="5.140625" style="356" bestFit="1" customWidth="1"/>
    <col min="8441" max="8441" width="11.5703125" style="356"/>
    <col min="8442" max="8442" width="3" style="356" bestFit="1" customWidth="1"/>
    <col min="8443" max="8443" width="5.140625" style="356" bestFit="1" customWidth="1"/>
    <col min="8444" max="8680" width="11.5703125" style="356"/>
    <col min="8681" max="8681" width="2" style="356" customWidth="1"/>
    <col min="8682" max="8682" width="11.42578125" style="356" customWidth="1"/>
    <col min="8683" max="8683" width="16.28515625" style="356" customWidth="1"/>
    <col min="8684" max="8684" width="17.5703125" style="356" customWidth="1"/>
    <col min="8685" max="8685" width="11.5703125" style="356" customWidth="1"/>
    <col min="8686" max="8686" width="4.5703125" style="356" bestFit="1" customWidth="1"/>
    <col min="8687" max="8687" width="11" style="356" bestFit="1" customWidth="1"/>
    <col min="8688" max="8688" width="6.42578125" style="356" customWidth="1"/>
    <col min="8689" max="8689" width="10" style="356" customWidth="1"/>
    <col min="8690" max="8690" width="9.85546875" style="356" customWidth="1"/>
    <col min="8691" max="8691" width="9" style="356" customWidth="1"/>
    <col min="8692" max="8692" width="3" style="356" bestFit="1" customWidth="1"/>
    <col min="8693" max="8693" width="9.5703125" style="356" bestFit="1" customWidth="1"/>
    <col min="8694" max="8694" width="2.5703125" style="356" bestFit="1" customWidth="1"/>
    <col min="8695" max="8695" width="3" style="356" bestFit="1" customWidth="1"/>
    <col min="8696" max="8696" width="5.140625" style="356" bestFit="1" customWidth="1"/>
    <col min="8697" max="8697" width="11.5703125" style="356"/>
    <col min="8698" max="8698" width="3" style="356" bestFit="1" customWidth="1"/>
    <col min="8699" max="8699" width="5.140625" style="356" bestFit="1" customWidth="1"/>
    <col min="8700" max="8936" width="11.5703125" style="356"/>
    <col min="8937" max="8937" width="2" style="356" customWidth="1"/>
    <col min="8938" max="8938" width="11.42578125" style="356" customWidth="1"/>
    <col min="8939" max="8939" width="16.28515625" style="356" customWidth="1"/>
    <col min="8940" max="8940" width="17.5703125" style="356" customWidth="1"/>
    <col min="8941" max="8941" width="11.5703125" style="356" customWidth="1"/>
    <col min="8942" max="8942" width="4.5703125" style="356" bestFit="1" customWidth="1"/>
    <col min="8943" max="8943" width="11" style="356" bestFit="1" customWidth="1"/>
    <col min="8944" max="8944" width="6.42578125" style="356" customWidth="1"/>
    <col min="8945" max="8945" width="10" style="356" customWidth="1"/>
    <col min="8946" max="8946" width="9.85546875" style="356" customWidth="1"/>
    <col min="8947" max="8947" width="9" style="356" customWidth="1"/>
    <col min="8948" max="8948" width="3" style="356" bestFit="1" customWidth="1"/>
    <col min="8949" max="8949" width="9.5703125" style="356" bestFit="1" customWidth="1"/>
    <col min="8950" max="8950" width="2.5703125" style="356" bestFit="1" customWidth="1"/>
    <col min="8951" max="8951" width="3" style="356" bestFit="1" customWidth="1"/>
    <col min="8952" max="8952" width="5.140625" style="356" bestFit="1" customWidth="1"/>
    <col min="8953" max="8953" width="11.5703125" style="356"/>
    <col min="8954" max="8954" width="3" style="356" bestFit="1" customWidth="1"/>
    <col min="8955" max="8955" width="5.140625" style="356" bestFit="1" customWidth="1"/>
    <col min="8956" max="9192" width="11.5703125" style="356"/>
    <col min="9193" max="9193" width="2" style="356" customWidth="1"/>
    <col min="9194" max="9194" width="11.42578125" style="356" customWidth="1"/>
    <col min="9195" max="9195" width="16.28515625" style="356" customWidth="1"/>
    <col min="9196" max="9196" width="17.5703125" style="356" customWidth="1"/>
    <col min="9197" max="9197" width="11.5703125" style="356" customWidth="1"/>
    <col min="9198" max="9198" width="4.5703125" style="356" bestFit="1" customWidth="1"/>
    <col min="9199" max="9199" width="11" style="356" bestFit="1" customWidth="1"/>
    <col min="9200" max="9200" width="6.42578125" style="356" customWidth="1"/>
    <col min="9201" max="9201" width="10" style="356" customWidth="1"/>
    <col min="9202" max="9202" width="9.85546875" style="356" customWidth="1"/>
    <col min="9203" max="9203" width="9" style="356" customWidth="1"/>
    <col min="9204" max="9204" width="3" style="356" bestFit="1" customWidth="1"/>
    <col min="9205" max="9205" width="9.5703125" style="356" bestFit="1" customWidth="1"/>
    <col min="9206" max="9206" width="2.5703125" style="356" bestFit="1" customWidth="1"/>
    <col min="9207" max="9207" width="3" style="356" bestFit="1" customWidth="1"/>
    <col min="9208" max="9208" width="5.140625" style="356" bestFit="1" customWidth="1"/>
    <col min="9209" max="9209" width="11.5703125" style="356"/>
    <col min="9210" max="9210" width="3" style="356" bestFit="1" customWidth="1"/>
    <col min="9211" max="9211" width="5.140625" style="356" bestFit="1" customWidth="1"/>
    <col min="9212" max="9448" width="11.5703125" style="356"/>
    <col min="9449" max="9449" width="2" style="356" customWidth="1"/>
    <col min="9450" max="9450" width="11.42578125" style="356" customWidth="1"/>
    <col min="9451" max="9451" width="16.28515625" style="356" customWidth="1"/>
    <col min="9452" max="9452" width="17.5703125" style="356" customWidth="1"/>
    <col min="9453" max="9453" width="11.5703125" style="356" customWidth="1"/>
    <col min="9454" max="9454" width="4.5703125" style="356" bestFit="1" customWidth="1"/>
    <col min="9455" max="9455" width="11" style="356" bestFit="1" customWidth="1"/>
    <col min="9456" max="9456" width="6.42578125" style="356" customWidth="1"/>
    <col min="9457" max="9457" width="10" style="356" customWidth="1"/>
    <col min="9458" max="9458" width="9.85546875" style="356" customWidth="1"/>
    <col min="9459" max="9459" width="9" style="356" customWidth="1"/>
    <col min="9460" max="9460" width="3" style="356" bestFit="1" customWidth="1"/>
    <col min="9461" max="9461" width="9.5703125" style="356" bestFit="1" customWidth="1"/>
    <col min="9462" max="9462" width="2.5703125" style="356" bestFit="1" customWidth="1"/>
    <col min="9463" max="9463" width="3" style="356" bestFit="1" customWidth="1"/>
    <col min="9464" max="9464" width="5.140625" style="356" bestFit="1" customWidth="1"/>
    <col min="9465" max="9465" width="11.5703125" style="356"/>
    <col min="9466" max="9466" width="3" style="356" bestFit="1" customWidth="1"/>
    <col min="9467" max="9467" width="5.140625" style="356" bestFit="1" customWidth="1"/>
    <col min="9468" max="9704" width="11.5703125" style="356"/>
    <col min="9705" max="9705" width="2" style="356" customWidth="1"/>
    <col min="9706" max="9706" width="11.42578125" style="356" customWidth="1"/>
    <col min="9707" max="9707" width="16.28515625" style="356" customWidth="1"/>
    <col min="9708" max="9708" width="17.5703125" style="356" customWidth="1"/>
    <col min="9709" max="9709" width="11.5703125" style="356" customWidth="1"/>
    <col min="9710" max="9710" width="4.5703125" style="356" bestFit="1" customWidth="1"/>
    <col min="9711" max="9711" width="11" style="356" bestFit="1" customWidth="1"/>
    <col min="9712" max="9712" width="6.42578125" style="356" customWidth="1"/>
    <col min="9713" max="9713" width="10" style="356" customWidth="1"/>
    <col min="9714" max="9714" width="9.85546875" style="356" customWidth="1"/>
    <col min="9715" max="9715" width="9" style="356" customWidth="1"/>
    <col min="9716" max="9716" width="3" style="356" bestFit="1" customWidth="1"/>
    <col min="9717" max="9717" width="9.5703125" style="356" bestFit="1" customWidth="1"/>
    <col min="9718" max="9718" width="2.5703125" style="356" bestFit="1" customWidth="1"/>
    <col min="9719" max="9719" width="3" style="356" bestFit="1" customWidth="1"/>
    <col min="9720" max="9720" width="5.140625" style="356" bestFit="1" customWidth="1"/>
    <col min="9721" max="9721" width="11.5703125" style="356"/>
    <col min="9722" max="9722" width="3" style="356" bestFit="1" customWidth="1"/>
    <col min="9723" max="9723" width="5.140625" style="356" bestFit="1" customWidth="1"/>
    <col min="9724" max="9960" width="11.5703125" style="356"/>
    <col min="9961" max="9961" width="2" style="356" customWidth="1"/>
    <col min="9962" max="9962" width="11.42578125" style="356" customWidth="1"/>
    <col min="9963" max="9963" width="16.28515625" style="356" customWidth="1"/>
    <col min="9964" max="9964" width="17.5703125" style="356" customWidth="1"/>
    <col min="9965" max="9965" width="11.5703125" style="356" customWidth="1"/>
    <col min="9966" max="9966" width="4.5703125" style="356" bestFit="1" customWidth="1"/>
    <col min="9967" max="9967" width="11" style="356" bestFit="1" customWidth="1"/>
    <col min="9968" max="9968" width="6.42578125" style="356" customWidth="1"/>
    <col min="9969" max="9969" width="10" style="356" customWidth="1"/>
    <col min="9970" max="9970" width="9.85546875" style="356" customWidth="1"/>
    <col min="9971" max="9971" width="9" style="356" customWidth="1"/>
    <col min="9972" max="9972" width="3" style="356" bestFit="1" customWidth="1"/>
    <col min="9973" max="9973" width="9.5703125" style="356" bestFit="1" customWidth="1"/>
    <col min="9974" max="9974" width="2.5703125" style="356" bestFit="1" customWidth="1"/>
    <col min="9975" max="9975" width="3" style="356" bestFit="1" customWidth="1"/>
    <col min="9976" max="9976" width="5.140625" style="356" bestFit="1" customWidth="1"/>
    <col min="9977" max="9977" width="11.5703125" style="356"/>
    <col min="9978" max="9978" width="3" style="356" bestFit="1" customWidth="1"/>
    <col min="9979" max="9979" width="5.140625" style="356" bestFit="1" customWidth="1"/>
    <col min="9980" max="10216" width="11.5703125" style="356"/>
    <col min="10217" max="10217" width="2" style="356" customWidth="1"/>
    <col min="10218" max="10218" width="11.42578125" style="356" customWidth="1"/>
    <col min="10219" max="10219" width="16.28515625" style="356" customWidth="1"/>
    <col min="10220" max="10220" width="17.5703125" style="356" customWidth="1"/>
    <col min="10221" max="10221" width="11.5703125" style="356" customWidth="1"/>
    <col min="10222" max="10222" width="4.5703125" style="356" bestFit="1" customWidth="1"/>
    <col min="10223" max="10223" width="11" style="356" bestFit="1" customWidth="1"/>
    <col min="10224" max="10224" width="6.42578125" style="356" customWidth="1"/>
    <col min="10225" max="10225" width="10" style="356" customWidth="1"/>
    <col min="10226" max="10226" width="9.85546875" style="356" customWidth="1"/>
    <col min="10227" max="10227" width="9" style="356" customWidth="1"/>
    <col min="10228" max="10228" width="3" style="356" bestFit="1" customWidth="1"/>
    <col min="10229" max="10229" width="9.5703125" style="356" bestFit="1" customWidth="1"/>
    <col min="10230" max="10230" width="2.5703125" style="356" bestFit="1" customWidth="1"/>
    <col min="10231" max="10231" width="3" style="356" bestFit="1" customWidth="1"/>
    <col min="10232" max="10232" width="5.140625" style="356" bestFit="1" customWidth="1"/>
    <col min="10233" max="10233" width="11.5703125" style="356"/>
    <col min="10234" max="10234" width="3" style="356" bestFit="1" customWidth="1"/>
    <col min="10235" max="10235" width="5.140625" style="356" bestFit="1" customWidth="1"/>
    <col min="10236" max="10472" width="11.5703125" style="356"/>
    <col min="10473" max="10473" width="2" style="356" customWidth="1"/>
    <col min="10474" max="10474" width="11.42578125" style="356" customWidth="1"/>
    <col min="10475" max="10475" width="16.28515625" style="356" customWidth="1"/>
    <col min="10476" max="10476" width="17.5703125" style="356" customWidth="1"/>
    <col min="10477" max="10477" width="11.5703125" style="356" customWidth="1"/>
    <col min="10478" max="10478" width="4.5703125" style="356" bestFit="1" customWidth="1"/>
    <col min="10479" max="10479" width="11" style="356" bestFit="1" customWidth="1"/>
    <col min="10480" max="10480" width="6.42578125" style="356" customWidth="1"/>
    <col min="10481" max="10481" width="10" style="356" customWidth="1"/>
    <col min="10482" max="10482" width="9.85546875" style="356" customWidth="1"/>
    <col min="10483" max="10483" width="9" style="356" customWidth="1"/>
    <col min="10484" max="10484" width="3" style="356" bestFit="1" customWidth="1"/>
    <col min="10485" max="10485" width="9.5703125" style="356" bestFit="1" customWidth="1"/>
    <col min="10486" max="10486" width="2.5703125" style="356" bestFit="1" customWidth="1"/>
    <col min="10487" max="10487" width="3" style="356" bestFit="1" customWidth="1"/>
    <col min="10488" max="10488" width="5.140625" style="356" bestFit="1" customWidth="1"/>
    <col min="10489" max="10489" width="11.5703125" style="356"/>
    <col min="10490" max="10490" width="3" style="356" bestFit="1" customWidth="1"/>
    <col min="10491" max="10491" width="5.140625" style="356" bestFit="1" customWidth="1"/>
    <col min="10492" max="10728" width="11.5703125" style="356"/>
    <col min="10729" max="10729" width="2" style="356" customWidth="1"/>
    <col min="10730" max="10730" width="11.42578125" style="356" customWidth="1"/>
    <col min="10731" max="10731" width="16.28515625" style="356" customWidth="1"/>
    <col min="10732" max="10732" width="17.5703125" style="356" customWidth="1"/>
    <col min="10733" max="10733" width="11.5703125" style="356" customWidth="1"/>
    <col min="10734" max="10734" width="4.5703125" style="356" bestFit="1" customWidth="1"/>
    <col min="10735" max="10735" width="11" style="356" bestFit="1" customWidth="1"/>
    <col min="10736" max="10736" width="6.42578125" style="356" customWidth="1"/>
    <col min="10737" max="10737" width="10" style="356" customWidth="1"/>
    <col min="10738" max="10738" width="9.85546875" style="356" customWidth="1"/>
    <col min="10739" max="10739" width="9" style="356" customWidth="1"/>
    <col min="10740" max="10740" width="3" style="356" bestFit="1" customWidth="1"/>
    <col min="10741" max="10741" width="9.5703125" style="356" bestFit="1" customWidth="1"/>
    <col min="10742" max="10742" width="2.5703125" style="356" bestFit="1" customWidth="1"/>
    <col min="10743" max="10743" width="3" style="356" bestFit="1" customWidth="1"/>
    <col min="10744" max="10744" width="5.140625" style="356" bestFit="1" customWidth="1"/>
    <col min="10745" max="10745" width="11.5703125" style="356"/>
    <col min="10746" max="10746" width="3" style="356" bestFit="1" customWidth="1"/>
    <col min="10747" max="10747" width="5.140625" style="356" bestFit="1" customWidth="1"/>
    <col min="10748" max="10984" width="11.5703125" style="356"/>
    <col min="10985" max="10985" width="2" style="356" customWidth="1"/>
    <col min="10986" max="10986" width="11.42578125" style="356" customWidth="1"/>
    <col min="10987" max="10987" width="16.28515625" style="356" customWidth="1"/>
    <col min="10988" max="10988" width="17.5703125" style="356" customWidth="1"/>
    <col min="10989" max="10989" width="11.5703125" style="356" customWidth="1"/>
    <col min="10990" max="10990" width="4.5703125" style="356" bestFit="1" customWidth="1"/>
    <col min="10991" max="10991" width="11" style="356" bestFit="1" customWidth="1"/>
    <col min="10992" max="10992" width="6.42578125" style="356" customWidth="1"/>
    <col min="10993" max="10993" width="10" style="356" customWidth="1"/>
    <col min="10994" max="10994" width="9.85546875" style="356" customWidth="1"/>
    <col min="10995" max="10995" width="9" style="356" customWidth="1"/>
    <col min="10996" max="10996" width="3" style="356" bestFit="1" customWidth="1"/>
    <col min="10997" max="10997" width="9.5703125" style="356" bestFit="1" customWidth="1"/>
    <col min="10998" max="10998" width="2.5703125" style="356" bestFit="1" customWidth="1"/>
    <col min="10999" max="10999" width="3" style="356" bestFit="1" customWidth="1"/>
    <col min="11000" max="11000" width="5.140625" style="356" bestFit="1" customWidth="1"/>
    <col min="11001" max="11001" width="11.5703125" style="356"/>
    <col min="11002" max="11002" width="3" style="356" bestFit="1" customWidth="1"/>
    <col min="11003" max="11003" width="5.140625" style="356" bestFit="1" customWidth="1"/>
    <col min="11004" max="11240" width="11.5703125" style="356"/>
    <col min="11241" max="11241" width="2" style="356" customWidth="1"/>
    <col min="11242" max="11242" width="11.42578125" style="356" customWidth="1"/>
    <col min="11243" max="11243" width="16.28515625" style="356" customWidth="1"/>
    <col min="11244" max="11244" width="17.5703125" style="356" customWidth="1"/>
    <col min="11245" max="11245" width="11.5703125" style="356" customWidth="1"/>
    <col min="11246" max="11246" width="4.5703125" style="356" bestFit="1" customWidth="1"/>
    <col min="11247" max="11247" width="11" style="356" bestFit="1" customWidth="1"/>
    <col min="11248" max="11248" width="6.42578125" style="356" customWidth="1"/>
    <col min="11249" max="11249" width="10" style="356" customWidth="1"/>
    <col min="11250" max="11250" width="9.85546875" style="356" customWidth="1"/>
    <col min="11251" max="11251" width="9" style="356" customWidth="1"/>
    <col min="11252" max="11252" width="3" style="356" bestFit="1" customWidth="1"/>
    <col min="11253" max="11253" width="9.5703125" style="356" bestFit="1" customWidth="1"/>
    <col min="11254" max="11254" width="2.5703125" style="356" bestFit="1" customWidth="1"/>
    <col min="11255" max="11255" width="3" style="356" bestFit="1" customWidth="1"/>
    <col min="11256" max="11256" width="5.140625" style="356" bestFit="1" customWidth="1"/>
    <col min="11257" max="11257" width="11.5703125" style="356"/>
    <col min="11258" max="11258" width="3" style="356" bestFit="1" customWidth="1"/>
    <col min="11259" max="11259" width="5.140625" style="356" bestFit="1" customWidth="1"/>
    <col min="11260" max="11496" width="11.5703125" style="356"/>
    <col min="11497" max="11497" width="2" style="356" customWidth="1"/>
    <col min="11498" max="11498" width="11.42578125" style="356" customWidth="1"/>
    <col min="11499" max="11499" width="16.28515625" style="356" customWidth="1"/>
    <col min="11500" max="11500" width="17.5703125" style="356" customWidth="1"/>
    <col min="11501" max="11501" width="11.5703125" style="356" customWidth="1"/>
    <col min="11502" max="11502" width="4.5703125" style="356" bestFit="1" customWidth="1"/>
    <col min="11503" max="11503" width="11" style="356" bestFit="1" customWidth="1"/>
    <col min="11504" max="11504" width="6.42578125" style="356" customWidth="1"/>
    <col min="11505" max="11505" width="10" style="356" customWidth="1"/>
    <col min="11506" max="11506" width="9.85546875" style="356" customWidth="1"/>
    <col min="11507" max="11507" width="9" style="356" customWidth="1"/>
    <col min="11508" max="11508" width="3" style="356" bestFit="1" customWidth="1"/>
    <col min="11509" max="11509" width="9.5703125" style="356" bestFit="1" customWidth="1"/>
    <col min="11510" max="11510" width="2.5703125" style="356" bestFit="1" customWidth="1"/>
    <col min="11511" max="11511" width="3" style="356" bestFit="1" customWidth="1"/>
    <col min="11512" max="11512" width="5.140625" style="356" bestFit="1" customWidth="1"/>
    <col min="11513" max="11513" width="11.5703125" style="356"/>
    <col min="11514" max="11514" width="3" style="356" bestFit="1" customWidth="1"/>
    <col min="11515" max="11515" width="5.140625" style="356" bestFit="1" customWidth="1"/>
    <col min="11516" max="11752" width="11.5703125" style="356"/>
    <col min="11753" max="11753" width="2" style="356" customWidth="1"/>
    <col min="11754" max="11754" width="11.42578125" style="356" customWidth="1"/>
    <col min="11755" max="11755" width="16.28515625" style="356" customWidth="1"/>
    <col min="11756" max="11756" width="17.5703125" style="356" customWidth="1"/>
    <col min="11757" max="11757" width="11.5703125" style="356" customWidth="1"/>
    <col min="11758" max="11758" width="4.5703125" style="356" bestFit="1" customWidth="1"/>
    <col min="11759" max="11759" width="11" style="356" bestFit="1" customWidth="1"/>
    <col min="11760" max="11760" width="6.42578125" style="356" customWidth="1"/>
    <col min="11761" max="11761" width="10" style="356" customWidth="1"/>
    <col min="11762" max="11762" width="9.85546875" style="356" customWidth="1"/>
    <col min="11763" max="11763" width="9" style="356" customWidth="1"/>
    <col min="11764" max="11764" width="3" style="356" bestFit="1" customWidth="1"/>
    <col min="11765" max="11765" width="9.5703125" style="356" bestFit="1" customWidth="1"/>
    <col min="11766" max="11766" width="2.5703125" style="356" bestFit="1" customWidth="1"/>
    <col min="11767" max="11767" width="3" style="356" bestFit="1" customWidth="1"/>
    <col min="11768" max="11768" width="5.140625" style="356" bestFit="1" customWidth="1"/>
    <col min="11769" max="11769" width="11.5703125" style="356"/>
    <col min="11770" max="11770" width="3" style="356" bestFit="1" customWidth="1"/>
    <col min="11771" max="11771" width="5.140625" style="356" bestFit="1" customWidth="1"/>
    <col min="11772" max="12008" width="11.5703125" style="356"/>
    <col min="12009" max="12009" width="2" style="356" customWidth="1"/>
    <col min="12010" max="12010" width="11.42578125" style="356" customWidth="1"/>
    <col min="12011" max="12011" width="16.28515625" style="356" customWidth="1"/>
    <col min="12012" max="12012" width="17.5703125" style="356" customWidth="1"/>
    <col min="12013" max="12013" width="11.5703125" style="356" customWidth="1"/>
    <col min="12014" max="12014" width="4.5703125" style="356" bestFit="1" customWidth="1"/>
    <col min="12015" max="12015" width="11" style="356" bestFit="1" customWidth="1"/>
    <col min="12016" max="12016" width="6.42578125" style="356" customWidth="1"/>
    <col min="12017" max="12017" width="10" style="356" customWidth="1"/>
    <col min="12018" max="12018" width="9.85546875" style="356" customWidth="1"/>
    <col min="12019" max="12019" width="9" style="356" customWidth="1"/>
    <col min="12020" max="12020" width="3" style="356" bestFit="1" customWidth="1"/>
    <col min="12021" max="12021" width="9.5703125" style="356" bestFit="1" customWidth="1"/>
    <col min="12022" max="12022" width="2.5703125" style="356" bestFit="1" customWidth="1"/>
    <col min="12023" max="12023" width="3" style="356" bestFit="1" customWidth="1"/>
    <col min="12024" max="12024" width="5.140625" style="356" bestFit="1" customWidth="1"/>
    <col min="12025" max="12025" width="11.5703125" style="356"/>
    <col min="12026" max="12026" width="3" style="356" bestFit="1" customWidth="1"/>
    <col min="12027" max="12027" width="5.140625" style="356" bestFit="1" customWidth="1"/>
    <col min="12028" max="12264" width="11.5703125" style="356"/>
    <col min="12265" max="12265" width="2" style="356" customWidth="1"/>
    <col min="12266" max="12266" width="11.42578125" style="356" customWidth="1"/>
    <col min="12267" max="12267" width="16.28515625" style="356" customWidth="1"/>
    <col min="12268" max="12268" width="17.5703125" style="356" customWidth="1"/>
    <col min="12269" max="12269" width="11.5703125" style="356" customWidth="1"/>
    <col min="12270" max="12270" width="4.5703125" style="356" bestFit="1" customWidth="1"/>
    <col min="12271" max="12271" width="11" style="356" bestFit="1" customWidth="1"/>
    <col min="12272" max="12272" width="6.42578125" style="356" customWidth="1"/>
    <col min="12273" max="12273" width="10" style="356" customWidth="1"/>
    <col min="12274" max="12274" width="9.85546875" style="356" customWidth="1"/>
    <col min="12275" max="12275" width="9" style="356" customWidth="1"/>
    <col min="12276" max="12276" width="3" style="356" bestFit="1" customWidth="1"/>
    <col min="12277" max="12277" width="9.5703125" style="356" bestFit="1" customWidth="1"/>
    <col min="12278" max="12278" width="2.5703125" style="356" bestFit="1" customWidth="1"/>
    <col min="12279" max="12279" width="3" style="356" bestFit="1" customWidth="1"/>
    <col min="12280" max="12280" width="5.140625" style="356" bestFit="1" customWidth="1"/>
    <col min="12281" max="12281" width="11.5703125" style="356"/>
    <col min="12282" max="12282" width="3" style="356" bestFit="1" customWidth="1"/>
    <col min="12283" max="12283" width="5.140625" style="356" bestFit="1" customWidth="1"/>
    <col min="12284" max="12520" width="11.5703125" style="356"/>
    <col min="12521" max="12521" width="2" style="356" customWidth="1"/>
    <col min="12522" max="12522" width="11.42578125" style="356" customWidth="1"/>
    <col min="12523" max="12523" width="16.28515625" style="356" customWidth="1"/>
    <col min="12524" max="12524" width="17.5703125" style="356" customWidth="1"/>
    <col min="12525" max="12525" width="11.5703125" style="356" customWidth="1"/>
    <col min="12526" max="12526" width="4.5703125" style="356" bestFit="1" customWidth="1"/>
    <col min="12527" max="12527" width="11" style="356" bestFit="1" customWidth="1"/>
    <col min="12528" max="12528" width="6.42578125" style="356" customWidth="1"/>
    <col min="12529" max="12529" width="10" style="356" customWidth="1"/>
    <col min="12530" max="12530" width="9.85546875" style="356" customWidth="1"/>
    <col min="12531" max="12531" width="9" style="356" customWidth="1"/>
    <col min="12532" max="12532" width="3" style="356" bestFit="1" customWidth="1"/>
    <col min="12533" max="12533" width="9.5703125" style="356" bestFit="1" customWidth="1"/>
    <col min="12534" max="12534" width="2.5703125" style="356" bestFit="1" customWidth="1"/>
    <col min="12535" max="12535" width="3" style="356" bestFit="1" customWidth="1"/>
    <col min="12536" max="12536" width="5.140625" style="356" bestFit="1" customWidth="1"/>
    <col min="12537" max="12537" width="11.5703125" style="356"/>
    <col min="12538" max="12538" width="3" style="356" bestFit="1" customWidth="1"/>
    <col min="12539" max="12539" width="5.140625" style="356" bestFit="1" customWidth="1"/>
    <col min="12540" max="12776" width="11.5703125" style="356"/>
    <col min="12777" max="12777" width="2" style="356" customWidth="1"/>
    <col min="12778" max="12778" width="11.42578125" style="356" customWidth="1"/>
    <col min="12779" max="12779" width="16.28515625" style="356" customWidth="1"/>
    <col min="12780" max="12780" width="17.5703125" style="356" customWidth="1"/>
    <col min="12781" max="12781" width="11.5703125" style="356" customWidth="1"/>
    <col min="12782" max="12782" width="4.5703125" style="356" bestFit="1" customWidth="1"/>
    <col min="12783" max="12783" width="11" style="356" bestFit="1" customWidth="1"/>
    <col min="12784" max="12784" width="6.42578125" style="356" customWidth="1"/>
    <col min="12785" max="12785" width="10" style="356" customWidth="1"/>
    <col min="12786" max="12786" width="9.85546875" style="356" customWidth="1"/>
    <col min="12787" max="12787" width="9" style="356" customWidth="1"/>
    <col min="12788" max="12788" width="3" style="356" bestFit="1" customWidth="1"/>
    <col min="12789" max="12789" width="9.5703125" style="356" bestFit="1" customWidth="1"/>
    <col min="12790" max="12790" width="2.5703125" style="356" bestFit="1" customWidth="1"/>
    <col min="12791" max="12791" width="3" style="356" bestFit="1" customWidth="1"/>
    <col min="12792" max="12792" width="5.140625" style="356" bestFit="1" customWidth="1"/>
    <col min="12793" max="12793" width="11.5703125" style="356"/>
    <col min="12794" max="12794" width="3" style="356" bestFit="1" customWidth="1"/>
    <col min="12795" max="12795" width="5.140625" style="356" bestFit="1" customWidth="1"/>
    <col min="12796" max="13032" width="11.5703125" style="356"/>
    <col min="13033" max="13033" width="2" style="356" customWidth="1"/>
    <col min="13034" max="13034" width="11.42578125" style="356" customWidth="1"/>
    <col min="13035" max="13035" width="16.28515625" style="356" customWidth="1"/>
    <col min="13036" max="13036" width="17.5703125" style="356" customWidth="1"/>
    <col min="13037" max="13037" width="11.5703125" style="356" customWidth="1"/>
    <col min="13038" max="13038" width="4.5703125" style="356" bestFit="1" customWidth="1"/>
    <col min="13039" max="13039" width="11" style="356" bestFit="1" customWidth="1"/>
    <col min="13040" max="13040" width="6.42578125" style="356" customWidth="1"/>
    <col min="13041" max="13041" width="10" style="356" customWidth="1"/>
    <col min="13042" max="13042" width="9.85546875" style="356" customWidth="1"/>
    <col min="13043" max="13043" width="9" style="356" customWidth="1"/>
    <col min="13044" max="13044" width="3" style="356" bestFit="1" customWidth="1"/>
    <col min="13045" max="13045" width="9.5703125" style="356" bestFit="1" customWidth="1"/>
    <col min="13046" max="13046" width="2.5703125" style="356" bestFit="1" customWidth="1"/>
    <col min="13047" max="13047" width="3" style="356" bestFit="1" customWidth="1"/>
    <col min="13048" max="13048" width="5.140625" style="356" bestFit="1" customWidth="1"/>
    <col min="13049" max="13049" width="11.5703125" style="356"/>
    <col min="13050" max="13050" width="3" style="356" bestFit="1" customWidth="1"/>
    <col min="13051" max="13051" width="5.140625" style="356" bestFit="1" customWidth="1"/>
    <col min="13052" max="13288" width="11.5703125" style="356"/>
    <col min="13289" max="13289" width="2" style="356" customWidth="1"/>
    <col min="13290" max="13290" width="11.42578125" style="356" customWidth="1"/>
    <col min="13291" max="13291" width="16.28515625" style="356" customWidth="1"/>
    <col min="13292" max="13292" width="17.5703125" style="356" customWidth="1"/>
    <col min="13293" max="13293" width="11.5703125" style="356" customWidth="1"/>
    <col min="13294" max="13294" width="4.5703125" style="356" bestFit="1" customWidth="1"/>
    <col min="13295" max="13295" width="11" style="356" bestFit="1" customWidth="1"/>
    <col min="13296" max="13296" width="6.42578125" style="356" customWidth="1"/>
    <col min="13297" max="13297" width="10" style="356" customWidth="1"/>
    <col min="13298" max="13298" width="9.85546875" style="356" customWidth="1"/>
    <col min="13299" max="13299" width="9" style="356" customWidth="1"/>
    <col min="13300" max="13300" width="3" style="356" bestFit="1" customWidth="1"/>
    <col min="13301" max="13301" width="9.5703125" style="356" bestFit="1" customWidth="1"/>
    <col min="13302" max="13302" width="2.5703125" style="356" bestFit="1" customWidth="1"/>
    <col min="13303" max="13303" width="3" style="356" bestFit="1" customWidth="1"/>
    <col min="13304" max="13304" width="5.140625" style="356" bestFit="1" customWidth="1"/>
    <col min="13305" max="13305" width="11.5703125" style="356"/>
    <col min="13306" max="13306" width="3" style="356" bestFit="1" customWidth="1"/>
    <col min="13307" max="13307" width="5.140625" style="356" bestFit="1" customWidth="1"/>
    <col min="13308" max="13544" width="11.5703125" style="356"/>
    <col min="13545" max="13545" width="2" style="356" customWidth="1"/>
    <col min="13546" max="13546" width="11.42578125" style="356" customWidth="1"/>
    <col min="13547" max="13547" width="16.28515625" style="356" customWidth="1"/>
    <col min="13548" max="13548" width="17.5703125" style="356" customWidth="1"/>
    <col min="13549" max="13549" width="11.5703125" style="356" customWidth="1"/>
    <col min="13550" max="13550" width="4.5703125" style="356" bestFit="1" customWidth="1"/>
    <col min="13551" max="13551" width="11" style="356" bestFit="1" customWidth="1"/>
    <col min="13552" max="13552" width="6.42578125" style="356" customWidth="1"/>
    <col min="13553" max="13553" width="10" style="356" customWidth="1"/>
    <col min="13554" max="13554" width="9.85546875" style="356" customWidth="1"/>
    <col min="13555" max="13555" width="9" style="356" customWidth="1"/>
    <col min="13556" max="13556" width="3" style="356" bestFit="1" customWidth="1"/>
    <col min="13557" max="13557" width="9.5703125" style="356" bestFit="1" customWidth="1"/>
    <col min="13558" max="13558" width="2.5703125" style="356" bestFit="1" customWidth="1"/>
    <col min="13559" max="13559" width="3" style="356" bestFit="1" customWidth="1"/>
    <col min="13560" max="13560" width="5.140625" style="356" bestFit="1" customWidth="1"/>
    <col min="13561" max="13561" width="11.5703125" style="356"/>
    <col min="13562" max="13562" width="3" style="356" bestFit="1" customWidth="1"/>
    <col min="13563" max="13563" width="5.140625" style="356" bestFit="1" customWidth="1"/>
    <col min="13564" max="13800" width="11.5703125" style="356"/>
    <col min="13801" max="13801" width="2" style="356" customWidth="1"/>
    <col min="13802" max="13802" width="11.42578125" style="356" customWidth="1"/>
    <col min="13803" max="13803" width="16.28515625" style="356" customWidth="1"/>
    <col min="13804" max="13804" width="17.5703125" style="356" customWidth="1"/>
    <col min="13805" max="13805" width="11.5703125" style="356" customWidth="1"/>
    <col min="13806" max="13806" width="4.5703125" style="356" bestFit="1" customWidth="1"/>
    <col min="13807" max="13807" width="11" style="356" bestFit="1" customWidth="1"/>
    <col min="13808" max="13808" width="6.42578125" style="356" customWidth="1"/>
    <col min="13809" max="13809" width="10" style="356" customWidth="1"/>
    <col min="13810" max="13810" width="9.85546875" style="356" customWidth="1"/>
    <col min="13811" max="13811" width="9" style="356" customWidth="1"/>
    <col min="13812" max="13812" width="3" style="356" bestFit="1" customWidth="1"/>
    <col min="13813" max="13813" width="9.5703125" style="356" bestFit="1" customWidth="1"/>
    <col min="13814" max="13814" width="2.5703125" style="356" bestFit="1" customWidth="1"/>
    <col min="13815" max="13815" width="3" style="356" bestFit="1" customWidth="1"/>
    <col min="13816" max="13816" width="5.140625" style="356" bestFit="1" customWidth="1"/>
    <col min="13817" max="13817" width="11.5703125" style="356"/>
    <col min="13818" max="13818" width="3" style="356" bestFit="1" customWidth="1"/>
    <col min="13819" max="13819" width="5.140625" style="356" bestFit="1" customWidth="1"/>
    <col min="13820" max="14056" width="11.5703125" style="356"/>
    <col min="14057" max="14057" width="2" style="356" customWidth="1"/>
    <col min="14058" max="14058" width="11.42578125" style="356" customWidth="1"/>
    <col min="14059" max="14059" width="16.28515625" style="356" customWidth="1"/>
    <col min="14060" max="14060" width="17.5703125" style="356" customWidth="1"/>
    <col min="14061" max="14061" width="11.5703125" style="356" customWidth="1"/>
    <col min="14062" max="14062" width="4.5703125" style="356" bestFit="1" customWidth="1"/>
    <col min="14063" max="14063" width="11" style="356" bestFit="1" customWidth="1"/>
    <col min="14064" max="14064" width="6.42578125" style="356" customWidth="1"/>
    <col min="14065" max="14065" width="10" style="356" customWidth="1"/>
    <col min="14066" max="14066" width="9.85546875" style="356" customWidth="1"/>
    <col min="14067" max="14067" width="9" style="356" customWidth="1"/>
    <col min="14068" max="14068" width="3" style="356" bestFit="1" customWidth="1"/>
    <col min="14069" max="14069" width="9.5703125" style="356" bestFit="1" customWidth="1"/>
    <col min="14070" max="14070" width="2.5703125" style="356" bestFit="1" customWidth="1"/>
    <col min="14071" max="14071" width="3" style="356" bestFit="1" customWidth="1"/>
    <col min="14072" max="14072" width="5.140625" style="356" bestFit="1" customWidth="1"/>
    <col min="14073" max="14073" width="11.5703125" style="356"/>
    <col min="14074" max="14074" width="3" style="356" bestFit="1" customWidth="1"/>
    <col min="14075" max="14075" width="5.140625" style="356" bestFit="1" customWidth="1"/>
    <col min="14076" max="14312" width="11.5703125" style="356"/>
    <col min="14313" max="14313" width="2" style="356" customWidth="1"/>
    <col min="14314" max="14314" width="11.42578125" style="356" customWidth="1"/>
    <col min="14315" max="14315" width="16.28515625" style="356" customWidth="1"/>
    <col min="14316" max="14316" width="17.5703125" style="356" customWidth="1"/>
    <col min="14317" max="14317" width="11.5703125" style="356" customWidth="1"/>
    <col min="14318" max="14318" width="4.5703125" style="356" bestFit="1" customWidth="1"/>
    <col min="14319" max="14319" width="11" style="356" bestFit="1" customWidth="1"/>
    <col min="14320" max="14320" width="6.42578125" style="356" customWidth="1"/>
    <col min="14321" max="14321" width="10" style="356" customWidth="1"/>
    <col min="14322" max="14322" width="9.85546875" style="356" customWidth="1"/>
    <col min="14323" max="14323" width="9" style="356" customWidth="1"/>
    <col min="14324" max="14324" width="3" style="356" bestFit="1" customWidth="1"/>
    <col min="14325" max="14325" width="9.5703125" style="356" bestFit="1" customWidth="1"/>
    <col min="14326" max="14326" width="2.5703125" style="356" bestFit="1" customWidth="1"/>
    <col min="14327" max="14327" width="3" style="356" bestFit="1" customWidth="1"/>
    <col min="14328" max="14328" width="5.140625" style="356" bestFit="1" customWidth="1"/>
    <col min="14329" max="14329" width="11.5703125" style="356"/>
    <col min="14330" max="14330" width="3" style="356" bestFit="1" customWidth="1"/>
    <col min="14331" max="14331" width="5.140625" style="356" bestFit="1" customWidth="1"/>
    <col min="14332" max="14568" width="11.5703125" style="356"/>
    <col min="14569" max="14569" width="2" style="356" customWidth="1"/>
    <col min="14570" max="14570" width="11.42578125" style="356" customWidth="1"/>
    <col min="14571" max="14571" width="16.28515625" style="356" customWidth="1"/>
    <col min="14572" max="14572" width="17.5703125" style="356" customWidth="1"/>
    <col min="14573" max="14573" width="11.5703125" style="356" customWidth="1"/>
    <col min="14574" max="14574" width="4.5703125" style="356" bestFit="1" customWidth="1"/>
    <col min="14575" max="14575" width="11" style="356" bestFit="1" customWidth="1"/>
    <col min="14576" max="14576" width="6.42578125" style="356" customWidth="1"/>
    <col min="14577" max="14577" width="10" style="356" customWidth="1"/>
    <col min="14578" max="14578" width="9.85546875" style="356" customWidth="1"/>
    <col min="14579" max="14579" width="9" style="356" customWidth="1"/>
    <col min="14580" max="14580" width="3" style="356" bestFit="1" customWidth="1"/>
    <col min="14581" max="14581" width="9.5703125" style="356" bestFit="1" customWidth="1"/>
    <col min="14582" max="14582" width="2.5703125" style="356" bestFit="1" customWidth="1"/>
    <col min="14583" max="14583" width="3" style="356" bestFit="1" customWidth="1"/>
    <col min="14584" max="14584" width="5.140625" style="356" bestFit="1" customWidth="1"/>
    <col min="14585" max="14585" width="11.5703125" style="356"/>
    <col min="14586" max="14586" width="3" style="356" bestFit="1" customWidth="1"/>
    <col min="14587" max="14587" width="5.140625" style="356" bestFit="1" customWidth="1"/>
    <col min="14588" max="14824" width="11.5703125" style="356"/>
    <col min="14825" max="14825" width="2" style="356" customWidth="1"/>
    <col min="14826" max="14826" width="11.42578125" style="356" customWidth="1"/>
    <col min="14827" max="14827" width="16.28515625" style="356" customWidth="1"/>
    <col min="14828" max="14828" width="17.5703125" style="356" customWidth="1"/>
    <col min="14829" max="14829" width="11.5703125" style="356" customWidth="1"/>
    <col min="14830" max="14830" width="4.5703125" style="356" bestFit="1" customWidth="1"/>
    <col min="14831" max="14831" width="11" style="356" bestFit="1" customWidth="1"/>
    <col min="14832" max="14832" width="6.42578125" style="356" customWidth="1"/>
    <col min="14833" max="14833" width="10" style="356" customWidth="1"/>
    <col min="14834" max="14834" width="9.85546875" style="356" customWidth="1"/>
    <col min="14835" max="14835" width="9" style="356" customWidth="1"/>
    <col min="14836" max="14836" width="3" style="356" bestFit="1" customWidth="1"/>
    <col min="14837" max="14837" width="9.5703125" style="356" bestFit="1" customWidth="1"/>
    <col min="14838" max="14838" width="2.5703125" style="356" bestFit="1" customWidth="1"/>
    <col min="14839" max="14839" width="3" style="356" bestFit="1" customWidth="1"/>
    <col min="14840" max="14840" width="5.140625" style="356" bestFit="1" customWidth="1"/>
    <col min="14841" max="14841" width="11.5703125" style="356"/>
    <col min="14842" max="14842" width="3" style="356" bestFit="1" customWidth="1"/>
    <col min="14843" max="14843" width="5.140625" style="356" bestFit="1" customWidth="1"/>
    <col min="14844" max="15080" width="11.5703125" style="356"/>
    <col min="15081" max="15081" width="2" style="356" customWidth="1"/>
    <col min="15082" max="15082" width="11.42578125" style="356" customWidth="1"/>
    <col min="15083" max="15083" width="16.28515625" style="356" customWidth="1"/>
    <col min="15084" max="15084" width="17.5703125" style="356" customWidth="1"/>
    <col min="15085" max="15085" width="11.5703125" style="356" customWidth="1"/>
    <col min="15086" max="15086" width="4.5703125" style="356" bestFit="1" customWidth="1"/>
    <col min="15087" max="15087" width="11" style="356" bestFit="1" customWidth="1"/>
    <col min="15088" max="15088" width="6.42578125" style="356" customWidth="1"/>
    <col min="15089" max="15089" width="10" style="356" customWidth="1"/>
    <col min="15090" max="15090" width="9.85546875" style="356" customWidth="1"/>
    <col min="15091" max="15091" width="9" style="356" customWidth="1"/>
    <col min="15092" max="15092" width="3" style="356" bestFit="1" customWidth="1"/>
    <col min="15093" max="15093" width="9.5703125" style="356" bestFit="1" customWidth="1"/>
    <col min="15094" max="15094" width="2.5703125" style="356" bestFit="1" customWidth="1"/>
    <col min="15095" max="15095" width="3" style="356" bestFit="1" customWidth="1"/>
    <col min="15096" max="15096" width="5.140625" style="356" bestFit="1" customWidth="1"/>
    <col min="15097" max="15097" width="11.5703125" style="356"/>
    <col min="15098" max="15098" width="3" style="356" bestFit="1" customWidth="1"/>
    <col min="15099" max="15099" width="5.140625" style="356" bestFit="1" customWidth="1"/>
    <col min="15100" max="15336" width="11.5703125" style="356"/>
    <col min="15337" max="15337" width="2" style="356" customWidth="1"/>
    <col min="15338" max="15338" width="11.42578125" style="356" customWidth="1"/>
    <col min="15339" max="15339" width="16.28515625" style="356" customWidth="1"/>
    <col min="15340" max="15340" width="17.5703125" style="356" customWidth="1"/>
    <col min="15341" max="15341" width="11.5703125" style="356" customWidth="1"/>
    <col min="15342" max="15342" width="4.5703125" style="356" bestFit="1" customWidth="1"/>
    <col min="15343" max="15343" width="11" style="356" bestFit="1" customWidth="1"/>
    <col min="15344" max="15344" width="6.42578125" style="356" customWidth="1"/>
    <col min="15345" max="15345" width="10" style="356" customWidth="1"/>
    <col min="15346" max="15346" width="9.85546875" style="356" customWidth="1"/>
    <col min="15347" max="15347" width="9" style="356" customWidth="1"/>
    <col min="15348" max="15348" width="3" style="356" bestFit="1" customWidth="1"/>
    <col min="15349" max="15349" width="9.5703125" style="356" bestFit="1" customWidth="1"/>
    <col min="15350" max="15350" width="2.5703125" style="356" bestFit="1" customWidth="1"/>
    <col min="15351" max="15351" width="3" style="356" bestFit="1" customWidth="1"/>
    <col min="15352" max="15352" width="5.140625" style="356" bestFit="1" customWidth="1"/>
    <col min="15353" max="15353" width="11.5703125" style="356"/>
    <col min="15354" max="15354" width="3" style="356" bestFit="1" customWidth="1"/>
    <col min="15355" max="15355" width="5.140625" style="356" bestFit="1" customWidth="1"/>
    <col min="15356" max="15592" width="11.5703125" style="356"/>
    <col min="15593" max="15593" width="2" style="356" customWidth="1"/>
    <col min="15594" max="15594" width="11.42578125" style="356" customWidth="1"/>
    <col min="15595" max="15595" width="16.28515625" style="356" customWidth="1"/>
    <col min="15596" max="15596" width="17.5703125" style="356" customWidth="1"/>
    <col min="15597" max="15597" width="11.5703125" style="356" customWidth="1"/>
    <col min="15598" max="15598" width="4.5703125" style="356" bestFit="1" customWidth="1"/>
    <col min="15599" max="15599" width="11" style="356" bestFit="1" customWidth="1"/>
    <col min="15600" max="15600" width="6.42578125" style="356" customWidth="1"/>
    <col min="15601" max="15601" width="10" style="356" customWidth="1"/>
    <col min="15602" max="15602" width="9.85546875" style="356" customWidth="1"/>
    <col min="15603" max="15603" width="9" style="356" customWidth="1"/>
    <col min="15604" max="15604" width="3" style="356" bestFit="1" customWidth="1"/>
    <col min="15605" max="15605" width="9.5703125" style="356" bestFit="1" customWidth="1"/>
    <col min="15606" max="15606" width="2.5703125" style="356" bestFit="1" customWidth="1"/>
    <col min="15607" max="15607" width="3" style="356" bestFit="1" customWidth="1"/>
    <col min="15608" max="15608" width="5.140625" style="356" bestFit="1" customWidth="1"/>
    <col min="15609" max="15609" width="11.5703125" style="356"/>
    <col min="15610" max="15610" width="3" style="356" bestFit="1" customWidth="1"/>
    <col min="15611" max="15611" width="5.140625" style="356" bestFit="1" customWidth="1"/>
    <col min="15612" max="15848" width="11.5703125" style="356"/>
    <col min="15849" max="15849" width="2" style="356" customWidth="1"/>
    <col min="15850" max="15850" width="11.42578125" style="356" customWidth="1"/>
    <col min="15851" max="15851" width="16.28515625" style="356" customWidth="1"/>
    <col min="15852" max="15852" width="17.5703125" style="356" customWidth="1"/>
    <col min="15853" max="15853" width="11.5703125" style="356" customWidth="1"/>
    <col min="15854" max="15854" width="4.5703125" style="356" bestFit="1" customWidth="1"/>
    <col min="15855" max="15855" width="11" style="356" bestFit="1" customWidth="1"/>
    <col min="15856" max="15856" width="6.42578125" style="356" customWidth="1"/>
    <col min="15857" max="15857" width="10" style="356" customWidth="1"/>
    <col min="15858" max="15858" width="9.85546875" style="356" customWidth="1"/>
    <col min="15859" max="15859" width="9" style="356" customWidth="1"/>
    <col min="15860" max="15860" width="3" style="356" bestFit="1" customWidth="1"/>
    <col min="15861" max="15861" width="9.5703125" style="356" bestFit="1" customWidth="1"/>
    <col min="15862" max="15862" width="2.5703125" style="356" bestFit="1" customWidth="1"/>
    <col min="15863" max="15863" width="3" style="356" bestFit="1" customWidth="1"/>
    <col min="15864" max="15864" width="5.140625" style="356" bestFit="1" customWidth="1"/>
    <col min="15865" max="15865" width="11.5703125" style="356"/>
    <col min="15866" max="15866" width="3" style="356" bestFit="1" customWidth="1"/>
    <col min="15867" max="15867" width="5.140625" style="356" bestFit="1" customWidth="1"/>
    <col min="15868" max="16104" width="11.5703125" style="356"/>
    <col min="16105" max="16105" width="2" style="356" customWidth="1"/>
    <col min="16106" max="16106" width="11.42578125" style="356" customWidth="1"/>
    <col min="16107" max="16107" width="16.28515625" style="356" customWidth="1"/>
    <col min="16108" max="16108" width="17.5703125" style="356" customWidth="1"/>
    <col min="16109" max="16109" width="11.5703125" style="356" customWidth="1"/>
    <col min="16110" max="16110" width="4.5703125" style="356" bestFit="1" customWidth="1"/>
    <col min="16111" max="16111" width="11" style="356" bestFit="1" customWidth="1"/>
    <col min="16112" max="16112" width="6.42578125" style="356" customWidth="1"/>
    <col min="16113" max="16113" width="10" style="356" customWidth="1"/>
    <col min="16114" max="16114" width="9.85546875" style="356" customWidth="1"/>
    <col min="16115" max="16115" width="9" style="356" customWidth="1"/>
    <col min="16116" max="16116" width="3" style="356" bestFit="1" customWidth="1"/>
    <col min="16117" max="16117" width="9.5703125" style="356" bestFit="1" customWidth="1"/>
    <col min="16118" max="16118" width="2.5703125" style="356" bestFit="1" customWidth="1"/>
    <col min="16119" max="16119" width="3" style="356" bestFit="1" customWidth="1"/>
    <col min="16120" max="16120" width="5.140625" style="356" bestFit="1" customWidth="1"/>
    <col min="16121" max="16121" width="11.5703125" style="356"/>
    <col min="16122" max="16122" width="3" style="356" bestFit="1" customWidth="1"/>
    <col min="16123" max="16123" width="5.140625" style="356" bestFit="1" customWidth="1"/>
    <col min="16124" max="16384" width="11.5703125" style="356"/>
  </cols>
  <sheetData>
    <row r="1" spans="1:8" ht="15.75" customHeight="1" x14ac:dyDescent="0.25">
      <c r="B1" s="408"/>
      <c r="C1" s="408"/>
      <c r="D1" s="408"/>
      <c r="E1" s="408"/>
      <c r="F1" s="408"/>
      <c r="G1" s="408"/>
      <c r="H1" s="409"/>
    </row>
    <row r="2" spans="1:8" ht="7.5" customHeight="1" x14ac:dyDescent="0.25">
      <c r="B2" s="2277"/>
      <c r="C2" s="2278"/>
      <c r="D2" s="2278"/>
      <c r="E2" s="2279"/>
      <c r="F2" s="2279"/>
      <c r="G2" s="2279"/>
      <c r="H2" s="2280"/>
    </row>
    <row r="3" spans="1:8" ht="10.5" customHeight="1" x14ac:dyDescent="0.25">
      <c r="B3" s="2281"/>
      <c r="C3" s="2282"/>
      <c r="D3" s="2282"/>
      <c r="E3" s="2282"/>
      <c r="F3" s="2282"/>
      <c r="G3" s="2282"/>
      <c r="H3" s="2283"/>
    </row>
    <row r="4" spans="1:8" ht="23.25" customHeight="1" x14ac:dyDescent="0.25">
      <c r="B4" s="1268"/>
      <c r="C4" s="1269"/>
      <c r="D4" s="1269"/>
      <c r="E4" s="1269"/>
      <c r="F4" s="1269"/>
      <c r="G4" s="1269"/>
      <c r="H4" s="1270"/>
    </row>
    <row r="5" spans="1:8" ht="18.75" x14ac:dyDescent="0.3">
      <c r="B5" s="2284" t="s">
        <v>36</v>
      </c>
      <c r="C5" s="2285"/>
      <c r="D5" s="2285"/>
      <c r="E5" s="2286"/>
      <c r="F5" s="2286"/>
      <c r="G5" s="2286"/>
      <c r="H5" s="2287"/>
    </row>
    <row r="6" spans="1:8" x14ac:dyDescent="0.25">
      <c r="B6" s="2288" t="s">
        <v>154</v>
      </c>
      <c r="C6" s="2289"/>
      <c r="D6" s="2289"/>
      <c r="E6" s="2290"/>
      <c r="F6" s="2290"/>
      <c r="G6" s="2290"/>
      <c r="H6" s="2291"/>
    </row>
    <row r="7" spans="1:8" x14ac:dyDescent="0.25">
      <c r="B7" s="2302" t="s">
        <v>207</v>
      </c>
      <c r="C7" s="2303"/>
      <c r="D7" s="2303"/>
      <c r="E7" s="2304"/>
      <c r="F7" s="2304"/>
      <c r="G7" s="2304"/>
      <c r="H7" s="2305"/>
    </row>
    <row r="8" spans="1:8" ht="15.75" x14ac:dyDescent="0.25">
      <c r="B8" s="2299" t="s">
        <v>469</v>
      </c>
      <c r="C8" s="2300"/>
      <c r="D8" s="2300"/>
      <c r="E8" s="2300"/>
      <c r="F8" s="2300"/>
      <c r="G8" s="2300"/>
      <c r="H8" s="2301"/>
    </row>
    <row r="9" spans="1:8" ht="15.75" customHeight="1" x14ac:dyDescent="0.25">
      <c r="A9" s="410"/>
      <c r="B9" s="1268"/>
      <c r="C9" s="1269"/>
      <c r="D9" s="1269"/>
      <c r="E9" s="1269"/>
      <c r="F9" s="1269"/>
      <c r="G9" s="1269"/>
      <c r="H9" s="432"/>
    </row>
    <row r="10" spans="1:8" ht="15.75" x14ac:dyDescent="0.25">
      <c r="A10" s="411"/>
      <c r="B10" s="561" t="s">
        <v>316</v>
      </c>
      <c r="C10" s="1401" t="s">
        <v>457</v>
      </c>
      <c r="D10" s="353"/>
      <c r="E10" s="374"/>
      <c r="F10" s="560" t="s">
        <v>26</v>
      </c>
      <c r="G10" s="1294">
        <v>1</v>
      </c>
      <c r="H10" s="434"/>
    </row>
    <row r="11" spans="1:8" ht="15.75" x14ac:dyDescent="0.25">
      <c r="A11" s="411"/>
      <c r="B11" s="561" t="s">
        <v>20</v>
      </c>
      <c r="C11" s="1292">
        <v>202</v>
      </c>
      <c r="D11" s="442"/>
      <c r="E11" s="414"/>
      <c r="F11" s="560" t="s">
        <v>29</v>
      </c>
      <c r="G11" s="1294">
        <v>5</v>
      </c>
      <c r="H11" s="435"/>
    </row>
    <row r="12" spans="1:8" ht="15.75" x14ac:dyDescent="0.25">
      <c r="A12" s="411"/>
      <c r="B12" s="562" t="s">
        <v>317</v>
      </c>
      <c r="C12" s="1293">
        <v>2</v>
      </c>
      <c r="D12" s="430"/>
      <c r="E12" s="414"/>
      <c r="F12" s="374"/>
      <c r="G12" s="374"/>
      <c r="H12" s="435"/>
    </row>
    <row r="13" spans="1:8" ht="15.75" x14ac:dyDescent="0.25">
      <c r="A13" s="411"/>
      <c r="B13" s="433"/>
      <c r="C13" s="353"/>
      <c r="D13" s="353"/>
      <c r="E13" s="414"/>
      <c r="F13" s="412"/>
      <c r="G13" s="431"/>
      <c r="H13" s="435"/>
    </row>
    <row r="14" spans="1:8" ht="18" customHeight="1" x14ac:dyDescent="0.25">
      <c r="A14" s="410"/>
      <c r="B14" s="436" t="s">
        <v>531</v>
      </c>
      <c r="C14" s="415"/>
      <c r="D14" s="415" t="s">
        <v>538</v>
      </c>
      <c r="E14" s="1269"/>
      <c r="F14" s="374"/>
      <c r="G14" s="442"/>
      <c r="H14" s="432"/>
    </row>
    <row r="15" spans="1:8" ht="15.75" x14ac:dyDescent="0.25">
      <c r="A15" s="416"/>
      <c r="B15" s="437" t="s">
        <v>551</v>
      </c>
      <c r="C15" s="417"/>
      <c r="D15" s="417"/>
      <c r="E15" s="1402" t="s">
        <v>470</v>
      </c>
      <c r="F15" s="418"/>
      <c r="G15" s="418"/>
      <c r="H15" s="438"/>
    </row>
    <row r="16" spans="1:8" ht="5.25" customHeight="1" x14ac:dyDescent="0.25">
      <c r="A16" s="410"/>
      <c r="B16" s="2292"/>
      <c r="C16" s="2293"/>
      <c r="D16" s="2293"/>
      <c r="E16" s="2293"/>
      <c r="F16" s="2293"/>
      <c r="G16" s="2293"/>
      <c r="H16" s="2294"/>
    </row>
    <row r="17" spans="1:8" x14ac:dyDescent="0.25">
      <c r="A17" s="410"/>
      <c r="B17" s="2295" t="s">
        <v>155</v>
      </c>
      <c r="C17" s="2296"/>
      <c r="D17" s="2296"/>
      <c r="E17" s="2296"/>
      <c r="F17" s="1271" t="s">
        <v>143</v>
      </c>
      <c r="G17" s="2297" t="s">
        <v>78</v>
      </c>
      <c r="H17" s="2298"/>
    </row>
    <row r="18" spans="1:8" x14ac:dyDescent="0.25">
      <c r="A18" s="410"/>
      <c r="B18" s="2243">
        <v>2000</v>
      </c>
      <c r="C18" s="2244"/>
      <c r="D18" s="2244"/>
      <c r="E18" s="2245"/>
      <c r="F18" s="419">
        <v>8</v>
      </c>
      <c r="G18" s="2275">
        <f t="shared" ref="G18:G23" si="0">+B18*F18</f>
        <v>16000</v>
      </c>
      <c r="H18" s="2276"/>
    </row>
    <row r="19" spans="1:8" x14ac:dyDescent="0.25">
      <c r="A19" s="410"/>
      <c r="B19" s="2246">
        <v>1000</v>
      </c>
      <c r="C19" s="2247"/>
      <c r="D19" s="2247"/>
      <c r="E19" s="2248"/>
      <c r="F19" s="420">
        <v>0</v>
      </c>
      <c r="G19" s="2275">
        <f t="shared" si="0"/>
        <v>0</v>
      </c>
      <c r="H19" s="2276"/>
    </row>
    <row r="20" spans="1:8" x14ac:dyDescent="0.25">
      <c r="A20" s="410"/>
      <c r="B20" s="2246">
        <v>500</v>
      </c>
      <c r="C20" s="2247"/>
      <c r="D20" s="2247"/>
      <c r="E20" s="2248"/>
      <c r="F20" s="420">
        <v>8</v>
      </c>
      <c r="G20" s="2275">
        <f t="shared" si="0"/>
        <v>4000</v>
      </c>
      <c r="H20" s="2276"/>
    </row>
    <row r="21" spans="1:8" x14ac:dyDescent="0.25">
      <c r="A21" s="410"/>
      <c r="B21" s="2246">
        <v>200</v>
      </c>
      <c r="C21" s="2247"/>
      <c r="D21" s="2247"/>
      <c r="E21" s="2248"/>
      <c r="F21" s="420">
        <v>1</v>
      </c>
      <c r="G21" s="2275">
        <f t="shared" si="0"/>
        <v>200</v>
      </c>
      <c r="H21" s="2276"/>
    </row>
    <row r="22" spans="1:8" x14ac:dyDescent="0.25">
      <c r="A22" s="410"/>
      <c r="B22" s="2246">
        <v>100</v>
      </c>
      <c r="C22" s="2247"/>
      <c r="D22" s="2247"/>
      <c r="E22" s="2248"/>
      <c r="F22" s="420">
        <v>8</v>
      </c>
      <c r="G22" s="2275">
        <f t="shared" si="0"/>
        <v>800</v>
      </c>
      <c r="H22" s="2276"/>
    </row>
    <row r="23" spans="1:8" x14ac:dyDescent="0.25">
      <c r="A23" s="410"/>
      <c r="B23" s="2246">
        <v>50</v>
      </c>
      <c r="C23" s="2247"/>
      <c r="D23" s="2247"/>
      <c r="E23" s="2248"/>
      <c r="F23" s="420">
        <v>6</v>
      </c>
      <c r="G23" s="2275">
        <f t="shared" si="0"/>
        <v>300</v>
      </c>
      <c r="H23" s="2276"/>
    </row>
    <row r="24" spans="1:8" ht="4.5" customHeight="1" thickBot="1" x14ac:dyDescent="0.3">
      <c r="A24" s="410"/>
      <c r="B24" s="2253"/>
      <c r="C24" s="2254"/>
      <c r="D24" s="2254"/>
      <c r="E24" s="2255"/>
      <c r="F24" s="421"/>
      <c r="G24" s="2256"/>
      <c r="H24" s="2257"/>
    </row>
    <row r="25" spans="1:8" ht="17.25" thickTop="1" thickBot="1" x14ac:dyDescent="0.3">
      <c r="A25" s="410"/>
      <c r="B25" s="2258" t="s">
        <v>156</v>
      </c>
      <c r="C25" s="2259"/>
      <c r="D25" s="2259"/>
      <c r="E25" s="2260"/>
      <c r="F25" s="422">
        <f>SUM(F18:F24)</f>
        <v>31</v>
      </c>
      <c r="G25" s="2261">
        <f>SUM(G18:H24)</f>
        <v>21300</v>
      </c>
      <c r="H25" s="2262"/>
    </row>
    <row r="26" spans="1:8" ht="16.5" thickTop="1" x14ac:dyDescent="0.25">
      <c r="A26" s="410"/>
      <c r="B26" s="2268" t="s">
        <v>157</v>
      </c>
      <c r="C26" s="2269"/>
      <c r="D26" s="2269"/>
      <c r="E26" s="2270"/>
      <c r="F26" s="1187" t="s">
        <v>143</v>
      </c>
      <c r="G26" s="2271" t="s">
        <v>78</v>
      </c>
      <c r="H26" s="2272"/>
    </row>
    <row r="27" spans="1:8" x14ac:dyDescent="0.25">
      <c r="A27" s="410"/>
      <c r="B27" s="2243">
        <v>25</v>
      </c>
      <c r="C27" s="2244"/>
      <c r="D27" s="2244"/>
      <c r="E27" s="2245"/>
      <c r="F27" s="423"/>
      <c r="G27" s="2273">
        <f>+B27*F27</f>
        <v>0</v>
      </c>
      <c r="H27" s="2274"/>
    </row>
    <row r="28" spans="1:8" x14ac:dyDescent="0.25">
      <c r="A28" s="410"/>
      <c r="B28" s="2246">
        <v>10</v>
      </c>
      <c r="C28" s="2247"/>
      <c r="D28" s="2247"/>
      <c r="E28" s="2248"/>
      <c r="F28" s="420">
        <v>4</v>
      </c>
      <c r="G28" s="2275">
        <f>+B28*F28</f>
        <v>40</v>
      </c>
      <c r="H28" s="2276"/>
    </row>
    <row r="29" spans="1:8" x14ac:dyDescent="0.25">
      <c r="A29" s="410"/>
      <c r="B29" s="2246">
        <v>5</v>
      </c>
      <c r="C29" s="2247"/>
      <c r="D29" s="2247"/>
      <c r="E29" s="2248"/>
      <c r="F29" s="420">
        <v>14</v>
      </c>
      <c r="G29" s="2275">
        <f>+B29*F29</f>
        <v>70</v>
      </c>
      <c r="H29" s="2276"/>
    </row>
    <row r="30" spans="1:8" x14ac:dyDescent="0.25">
      <c r="A30" s="410"/>
      <c r="B30" s="2246">
        <v>1</v>
      </c>
      <c r="C30" s="2247"/>
      <c r="D30" s="2247"/>
      <c r="E30" s="2248"/>
      <c r="F30" s="420">
        <v>75</v>
      </c>
      <c r="G30" s="2275">
        <f>+B30*F30</f>
        <v>75</v>
      </c>
      <c r="H30" s="2276"/>
    </row>
    <row r="31" spans="1:8" ht="3.75" customHeight="1" thickBot="1" x14ac:dyDescent="0.3">
      <c r="A31" s="410"/>
      <c r="B31" s="2263"/>
      <c r="C31" s="2264"/>
      <c r="D31" s="2264"/>
      <c r="E31" s="2265"/>
      <c r="F31" s="424"/>
      <c r="G31" s="2266"/>
      <c r="H31" s="2267"/>
    </row>
    <row r="32" spans="1:8" ht="17.25" thickTop="1" thickBot="1" x14ac:dyDescent="0.3">
      <c r="A32" s="410"/>
      <c r="B32" s="2258" t="s">
        <v>158</v>
      </c>
      <c r="C32" s="2259"/>
      <c r="D32" s="2259"/>
      <c r="E32" s="2260"/>
      <c r="F32" s="425">
        <f>SUM(F27:F31)</f>
        <v>93</v>
      </c>
      <c r="G32" s="2309">
        <f>SUM(G27:H31)</f>
        <v>185</v>
      </c>
      <c r="H32" s="2310"/>
    </row>
    <row r="33" spans="1:10" ht="17.25" thickTop="1" thickBot="1" x14ac:dyDescent="0.3">
      <c r="A33" s="410"/>
      <c r="B33" s="2311" t="s">
        <v>159</v>
      </c>
      <c r="C33" s="2312"/>
      <c r="D33" s="2312"/>
      <c r="E33" s="2313"/>
      <c r="F33" s="922">
        <f>+F25+F32</f>
        <v>124</v>
      </c>
      <c r="G33" s="2261">
        <f>G25+G32</f>
        <v>21485</v>
      </c>
      <c r="H33" s="2262"/>
    </row>
    <row r="34" spans="1:10" ht="15.75" thickTop="1" x14ac:dyDescent="0.25">
      <c r="A34" s="410"/>
      <c r="B34" s="2321" t="s">
        <v>552</v>
      </c>
      <c r="C34" s="2322"/>
      <c r="D34" s="2322"/>
      <c r="E34" s="2322"/>
      <c r="F34" s="2323"/>
      <c r="G34" s="2330">
        <v>121575</v>
      </c>
      <c r="H34" s="2331"/>
    </row>
    <row r="35" spans="1:10" x14ac:dyDescent="0.25">
      <c r="A35" s="410"/>
      <c r="B35" s="2324" t="s">
        <v>553</v>
      </c>
      <c r="C35" s="2325"/>
      <c r="D35" s="2325"/>
      <c r="E35" s="2325"/>
      <c r="F35" s="2326"/>
      <c r="G35" s="2332">
        <v>56940</v>
      </c>
      <c r="H35" s="2333"/>
    </row>
    <row r="36" spans="1:10" x14ac:dyDescent="0.25">
      <c r="A36" s="410"/>
      <c r="B36" s="2327" t="s">
        <v>550</v>
      </c>
      <c r="C36" s="2328"/>
      <c r="D36" s="2328"/>
      <c r="E36" s="2328"/>
      <c r="F36" s="2329"/>
      <c r="G36" s="2332">
        <v>0</v>
      </c>
      <c r="H36" s="2333"/>
    </row>
    <row r="37" spans="1:10" ht="16.5" thickBot="1" x14ac:dyDescent="0.3">
      <c r="A37" s="410"/>
      <c r="B37" s="2336" t="s">
        <v>160</v>
      </c>
      <c r="C37" s="2337"/>
      <c r="D37" s="2337"/>
      <c r="E37" s="2337"/>
      <c r="F37" s="923"/>
      <c r="G37" s="426"/>
      <c r="H37" s="439"/>
    </row>
    <row r="38" spans="1:10" ht="15.75" thickTop="1" x14ac:dyDescent="0.25">
      <c r="A38" s="410"/>
      <c r="B38" s="924" t="s">
        <v>161</v>
      </c>
      <c r="C38" s="427"/>
      <c r="D38" s="427"/>
      <c r="E38" s="427"/>
      <c r="F38" s="427"/>
      <c r="G38" s="927" t="s">
        <v>408</v>
      </c>
      <c r="H38" s="928">
        <v>200000</v>
      </c>
    </row>
    <row r="39" spans="1:10" x14ac:dyDescent="0.25">
      <c r="A39" s="410"/>
      <c r="B39" s="1268" t="s">
        <v>86</v>
      </c>
      <c r="C39" s="1269"/>
      <c r="D39" s="1269"/>
      <c r="E39" s="1269"/>
      <c r="F39" s="1269"/>
      <c r="G39" s="428" t="s">
        <v>408</v>
      </c>
      <c r="H39" s="432">
        <f>+G33+G34+G35</f>
        <v>200000</v>
      </c>
    </row>
    <row r="40" spans="1:10" ht="15.75" x14ac:dyDescent="0.25">
      <c r="A40" s="410"/>
      <c r="B40" s="1268" t="s">
        <v>87</v>
      </c>
      <c r="C40" s="1398"/>
      <c r="D40" s="925"/>
      <c r="E40" s="926"/>
      <c r="F40" s="925"/>
      <c r="G40" s="428" t="s">
        <v>408</v>
      </c>
      <c r="H40" s="432">
        <f>+H39-H38</f>
        <v>0</v>
      </c>
    </row>
    <row r="41" spans="1:10" ht="15.75" x14ac:dyDescent="0.25">
      <c r="A41" s="410"/>
      <c r="B41" s="929" t="s">
        <v>367</v>
      </c>
      <c r="C41" s="930"/>
      <c r="D41" s="930"/>
      <c r="E41" s="930"/>
      <c r="F41" s="1267"/>
      <c r="G41" s="2278"/>
      <c r="H41" s="2314"/>
    </row>
    <row r="42" spans="1:10" ht="36" customHeight="1" x14ac:dyDescent="0.25">
      <c r="A42" s="410"/>
      <c r="B42" s="2315"/>
      <c r="C42" s="2316"/>
      <c r="D42" s="2316"/>
      <c r="E42" s="2316"/>
      <c r="F42" s="2316"/>
      <c r="G42" s="2316"/>
      <c r="H42" s="2317"/>
    </row>
    <row r="43" spans="1:10" s="988" customFormat="1" ht="20.25" customHeight="1" x14ac:dyDescent="0.2">
      <c r="A43" s="986"/>
      <c r="B43" s="987" t="s">
        <v>466</v>
      </c>
      <c r="C43" s="445"/>
      <c r="D43" s="2318" t="s">
        <v>519</v>
      </c>
      <c r="E43" s="2318"/>
      <c r="F43" s="445"/>
      <c r="G43" s="2339" t="s">
        <v>537</v>
      </c>
      <c r="H43" s="2339"/>
      <c r="I43" s="2340"/>
      <c r="J43" s="1298"/>
    </row>
    <row r="44" spans="1:10" s="988" customFormat="1" ht="13.5" x14ac:dyDescent="0.2">
      <c r="A44" s="989"/>
      <c r="B44" s="443" t="s">
        <v>162</v>
      </c>
      <c r="C44" s="444"/>
      <c r="D44" s="2341" t="s">
        <v>7</v>
      </c>
      <c r="E44" s="2341"/>
      <c r="F44" s="445"/>
      <c r="G44" s="2319" t="s">
        <v>372</v>
      </c>
      <c r="H44" s="2320"/>
      <c r="I44" s="1297"/>
    </row>
    <row r="45" spans="1:10" s="988" customFormat="1" ht="12" customHeight="1" x14ac:dyDescent="0.2">
      <c r="A45" s="989"/>
      <c r="B45" s="443"/>
      <c r="C45" s="444"/>
      <c r="D45" s="2250"/>
      <c r="E45" s="2250"/>
      <c r="F45" s="445"/>
      <c r="G45" s="2251"/>
      <c r="H45" s="2252"/>
    </row>
    <row r="46" spans="1:10" s="988" customFormat="1" ht="13.5" x14ac:dyDescent="0.2">
      <c r="A46" s="989"/>
      <c r="B46" s="990" t="s">
        <v>467</v>
      </c>
      <c r="C46" s="991"/>
      <c r="D46" s="2338" t="s">
        <v>523</v>
      </c>
      <c r="E46" s="2338"/>
      <c r="F46" s="445"/>
      <c r="G46" s="2334" t="s">
        <v>465</v>
      </c>
      <c r="H46" s="2335"/>
    </row>
    <row r="47" spans="1:10" s="993" customFormat="1" ht="13.5" x14ac:dyDescent="0.2">
      <c r="A47" s="992"/>
      <c r="B47" s="443" t="str">
        <f>'Datos Generales'!B16</f>
        <v>Puesto que ocupa</v>
      </c>
      <c r="C47" s="984"/>
      <c r="D47" s="2250" t="str">
        <f>'Datos Generales'!C16</f>
        <v>Puesto que ocupa</v>
      </c>
      <c r="E47" s="2250"/>
      <c r="F47" s="985"/>
      <c r="G47" s="2251" t="str">
        <f>'Datos Generales'!D16</f>
        <v>Puesto que ocupa</v>
      </c>
      <c r="H47" s="2252"/>
    </row>
    <row r="48" spans="1:10" ht="21.75" customHeight="1" x14ac:dyDescent="0.25">
      <c r="A48" s="429"/>
      <c r="B48" s="1186"/>
      <c r="C48" s="991"/>
      <c r="D48" s="2064">
        <v>44743</v>
      </c>
      <c r="E48" s="2064"/>
      <c r="F48" s="445"/>
      <c r="G48" s="2064">
        <v>44747</v>
      </c>
      <c r="H48" s="2249"/>
    </row>
    <row r="49" spans="1:8" x14ac:dyDescent="0.25">
      <c r="A49" s="429"/>
      <c r="B49" s="443"/>
      <c r="C49" s="984"/>
      <c r="D49" s="2250" t="s">
        <v>373</v>
      </c>
      <c r="E49" s="2250"/>
      <c r="F49" s="985"/>
      <c r="G49" s="2251" t="s">
        <v>388</v>
      </c>
      <c r="H49" s="2252"/>
    </row>
    <row r="50" spans="1:8" x14ac:dyDescent="0.25">
      <c r="A50" s="429"/>
      <c r="B50" s="443"/>
      <c r="C50" s="444"/>
      <c r="D50" s="1265"/>
      <c r="E50" s="1265"/>
      <c r="F50" s="445"/>
      <c r="G50" s="1265"/>
      <c r="H50" s="1266"/>
    </row>
    <row r="51" spans="1:8" ht="42.75" customHeight="1" x14ac:dyDescent="0.25">
      <c r="A51" s="41"/>
      <c r="B51" s="2306" t="s">
        <v>549</v>
      </c>
      <c r="C51" s="2307"/>
      <c r="D51" s="2307"/>
      <c r="E51" s="2307"/>
      <c r="F51" s="2307"/>
      <c r="G51" s="2307"/>
      <c r="H51" s="2308"/>
    </row>
    <row r="52" spans="1:8" x14ac:dyDescent="0.25">
      <c r="B52" s="440"/>
      <c r="C52" s="441"/>
      <c r="D52" s="441"/>
      <c r="E52" s="441"/>
      <c r="F52" s="441"/>
      <c r="G52" s="441"/>
      <c r="H52" s="479" t="s">
        <v>409</v>
      </c>
    </row>
  </sheetData>
  <mergeCells count="64">
    <mergeCell ref="B28:E28"/>
    <mergeCell ref="B29:E29"/>
    <mergeCell ref="B30:E30"/>
    <mergeCell ref="B20:E20"/>
    <mergeCell ref="B21:E21"/>
    <mergeCell ref="B22:E22"/>
    <mergeCell ref="B23:E23"/>
    <mergeCell ref="B27:E27"/>
    <mergeCell ref="G46:H46"/>
    <mergeCell ref="G47:H47"/>
    <mergeCell ref="G36:H36"/>
    <mergeCell ref="B37:E37"/>
    <mergeCell ref="D45:E45"/>
    <mergeCell ref="D46:E46"/>
    <mergeCell ref="G43:I43"/>
    <mergeCell ref="D44:E44"/>
    <mergeCell ref="B51:H51"/>
    <mergeCell ref="B32:E32"/>
    <mergeCell ref="G32:H32"/>
    <mergeCell ref="B33:E33"/>
    <mergeCell ref="G33:H33"/>
    <mergeCell ref="G41:H41"/>
    <mergeCell ref="B42:H42"/>
    <mergeCell ref="D43:E43"/>
    <mergeCell ref="G44:H44"/>
    <mergeCell ref="B34:F34"/>
    <mergeCell ref="B35:F35"/>
    <mergeCell ref="B36:F36"/>
    <mergeCell ref="G34:H34"/>
    <mergeCell ref="G35:H35"/>
    <mergeCell ref="D47:E47"/>
    <mergeCell ref="G45:H45"/>
    <mergeCell ref="G29:H29"/>
    <mergeCell ref="G30:H30"/>
    <mergeCell ref="G23:H23"/>
    <mergeCell ref="B2:H3"/>
    <mergeCell ref="B5:H5"/>
    <mergeCell ref="B6:H6"/>
    <mergeCell ref="B16:H16"/>
    <mergeCell ref="B17:E17"/>
    <mergeCell ref="G17:H17"/>
    <mergeCell ref="B8:H8"/>
    <mergeCell ref="G18:H18"/>
    <mergeCell ref="G19:H19"/>
    <mergeCell ref="G20:H20"/>
    <mergeCell ref="G21:H21"/>
    <mergeCell ref="G22:H22"/>
    <mergeCell ref="B7:H7"/>
    <mergeCell ref="B18:E18"/>
    <mergeCell ref="B19:E19"/>
    <mergeCell ref="D48:E48"/>
    <mergeCell ref="G48:H48"/>
    <mergeCell ref="D49:E49"/>
    <mergeCell ref="G49:H49"/>
    <mergeCell ref="B24:E24"/>
    <mergeCell ref="G24:H24"/>
    <mergeCell ref="B25:E25"/>
    <mergeCell ref="G25:H25"/>
    <mergeCell ref="B31:E31"/>
    <mergeCell ref="G31:H31"/>
    <mergeCell ref="B26:E26"/>
    <mergeCell ref="G26:H26"/>
    <mergeCell ref="G27:H27"/>
    <mergeCell ref="G28:H28"/>
  </mergeCells>
  <printOptions horizontalCentered="1" verticalCentered="1"/>
  <pageMargins left="0" right="0" top="0" bottom="0" header="0" footer="0"/>
  <pageSetup scale="90" orientation="portrait" r:id="rId1"/>
  <headerFooter alignWithMargins="0">
    <oddFooter>&amp;R&amp;8&amp;P/&amp;N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10" workbookViewId="0">
      <selection activeCell="M24" sqref="M24"/>
    </sheetView>
  </sheetViews>
  <sheetFormatPr baseColWidth="10" defaultRowHeight="15" x14ac:dyDescent="0.25"/>
  <cols>
    <col min="1" max="1" width="0.28515625" customWidth="1"/>
    <col min="2" max="2" width="8.42578125" customWidth="1"/>
    <col min="4" max="4" width="13" customWidth="1"/>
    <col min="5" max="5" width="16.7109375" customWidth="1"/>
    <col min="6" max="6" width="25" customWidth="1"/>
    <col min="10" max="10" width="16" customWidth="1"/>
    <col min="11" max="11" width="4" customWidth="1"/>
  </cols>
  <sheetData>
    <row r="1" spans="1:11" x14ac:dyDescent="0.25">
      <c r="A1" s="356"/>
      <c r="B1" s="356"/>
      <c r="C1" s="356"/>
      <c r="D1" s="356"/>
      <c r="E1" s="356"/>
      <c r="F1" s="470"/>
      <c r="G1" s="356"/>
      <c r="H1" s="356"/>
      <c r="I1" s="356"/>
      <c r="J1" s="470"/>
      <c r="K1" s="356"/>
    </row>
    <row r="2" spans="1:11" x14ac:dyDescent="0.25">
      <c r="A2" s="644"/>
      <c r="B2" s="599"/>
      <c r="C2" s="599"/>
      <c r="D2" s="599"/>
      <c r="E2" s="599"/>
      <c r="F2" s="645"/>
      <c r="G2" s="599"/>
      <c r="H2" s="599"/>
      <c r="I2" s="599"/>
      <c r="J2" s="645"/>
      <c r="K2" s="646"/>
    </row>
    <row r="3" spans="1:11" x14ac:dyDescent="0.25">
      <c r="A3" s="345"/>
      <c r="B3" s="86"/>
      <c r="C3" s="86"/>
      <c r="D3" s="86"/>
      <c r="E3" s="588"/>
      <c r="F3" s="647"/>
      <c r="G3" s="86"/>
      <c r="H3" s="86"/>
      <c r="I3" s="86"/>
      <c r="J3" s="187"/>
      <c r="K3" s="555"/>
    </row>
    <row r="4" spans="1:11" ht="18.75" x14ac:dyDescent="0.3">
      <c r="A4" s="2348"/>
      <c r="B4" s="2349"/>
      <c r="C4" s="2349"/>
      <c r="D4" s="2349"/>
      <c r="E4" s="2349"/>
      <c r="F4" s="2349"/>
      <c r="G4" s="2349"/>
      <c r="H4" s="2349"/>
      <c r="I4" s="2349"/>
      <c r="J4" s="2349"/>
      <c r="K4" s="2350"/>
    </row>
    <row r="5" spans="1:11" ht="18.75" x14ac:dyDescent="0.3">
      <c r="A5" s="2144" t="s">
        <v>36</v>
      </c>
      <c r="B5" s="2145"/>
      <c r="C5" s="2145"/>
      <c r="D5" s="2145"/>
      <c r="E5" s="2145"/>
      <c r="F5" s="2145"/>
      <c r="G5" s="2145"/>
      <c r="H5" s="2145"/>
      <c r="I5" s="2145"/>
      <c r="J5" s="2145"/>
      <c r="K5" s="2146"/>
    </row>
    <row r="6" spans="1:11" ht="15.75" x14ac:dyDescent="0.25">
      <c r="A6" s="2351" t="s">
        <v>268</v>
      </c>
      <c r="B6" s="2352"/>
      <c r="C6" s="2352"/>
      <c r="D6" s="2352"/>
      <c r="E6" s="2352"/>
      <c r="F6" s="2352"/>
      <c r="G6" s="2352"/>
      <c r="H6" s="2352"/>
      <c r="I6" s="2352"/>
      <c r="J6" s="2352"/>
      <c r="K6" s="2353"/>
    </row>
    <row r="7" spans="1:11" ht="15.75" x14ac:dyDescent="0.25">
      <c r="A7" s="2354" t="s">
        <v>207</v>
      </c>
      <c r="B7" s="2355"/>
      <c r="C7" s="2355"/>
      <c r="D7" s="2355"/>
      <c r="E7" s="2355"/>
      <c r="F7" s="2355"/>
      <c r="G7" s="2355"/>
      <c r="H7" s="2355"/>
      <c r="I7" s="2355"/>
      <c r="J7" s="2355"/>
      <c r="K7" s="2356"/>
    </row>
    <row r="8" spans="1:11" ht="15.75" x14ac:dyDescent="0.25">
      <c r="A8" s="2357"/>
      <c r="B8" s="2358"/>
      <c r="C8" s="2358"/>
      <c r="D8" s="2358"/>
      <c r="E8" s="2358"/>
      <c r="F8" s="2358"/>
      <c r="G8" s="2358"/>
      <c r="H8" s="2358"/>
      <c r="I8" s="2358"/>
      <c r="J8" s="2358"/>
      <c r="K8" s="2359"/>
    </row>
    <row r="9" spans="1:11" ht="18.75" x14ac:dyDescent="0.3">
      <c r="A9" s="345"/>
      <c r="B9" s="312"/>
      <c r="C9" s="89"/>
      <c r="D9" s="639" t="s">
        <v>53</v>
      </c>
      <c r="E9" s="595" t="s">
        <v>457</v>
      </c>
      <c r="F9" s="649"/>
      <c r="G9" s="639" t="s">
        <v>26</v>
      </c>
      <c r="H9" s="1292">
        <v>1</v>
      </c>
      <c r="I9" s="442"/>
      <c r="J9" s="641"/>
      <c r="K9" s="555"/>
    </row>
    <row r="10" spans="1:11" ht="18.75" x14ac:dyDescent="0.3">
      <c r="A10" s="345"/>
      <c r="B10" s="312"/>
      <c r="C10" s="89"/>
      <c r="D10" s="639" t="s">
        <v>322</v>
      </c>
      <c r="E10" s="1281">
        <v>44742</v>
      </c>
      <c r="F10" s="1279"/>
      <c r="G10" s="639" t="s">
        <v>29</v>
      </c>
      <c r="H10" s="1292">
        <v>5</v>
      </c>
      <c r="I10" s="442"/>
      <c r="J10" s="322"/>
      <c r="K10" s="555"/>
    </row>
    <row r="11" spans="1:11" ht="18.75" x14ac:dyDescent="0.3">
      <c r="A11" s="345"/>
      <c r="B11" s="312"/>
      <c r="C11" s="89"/>
      <c r="D11" s="639" t="s">
        <v>20</v>
      </c>
      <c r="E11" s="1292">
        <v>202</v>
      </c>
      <c r="F11" s="321"/>
      <c r="G11" s="640" t="s">
        <v>344</v>
      </c>
      <c r="H11" s="648"/>
      <c r="I11" s="16"/>
      <c r="J11" s="322"/>
      <c r="K11" s="555"/>
    </row>
    <row r="12" spans="1:11" ht="18.75" x14ac:dyDescent="0.3">
      <c r="A12" s="345"/>
      <c r="B12" s="312"/>
      <c r="C12" s="89"/>
      <c r="D12" s="639" t="s">
        <v>40</v>
      </c>
      <c r="E12" s="1292">
        <v>2</v>
      </c>
      <c r="F12" s="321"/>
      <c r="G12" s="640"/>
      <c r="H12" s="16"/>
      <c r="I12" s="16"/>
      <c r="J12" s="322"/>
      <c r="K12" s="555"/>
    </row>
    <row r="13" spans="1:11" ht="18.75" x14ac:dyDescent="0.3">
      <c r="A13" s="345"/>
      <c r="B13" s="312"/>
      <c r="C13" s="89"/>
      <c r="D13" s="89"/>
      <c r="E13" s="16"/>
      <c r="F13" s="649"/>
      <c r="G13" s="672"/>
      <c r="H13" s="311"/>
      <c r="I13" s="311"/>
      <c r="J13" s="192"/>
      <c r="K13" s="555"/>
    </row>
    <row r="14" spans="1:11" ht="38.25" x14ac:dyDescent="0.25">
      <c r="A14" s="650"/>
      <c r="B14" s="674" t="s">
        <v>136</v>
      </c>
      <c r="C14" s="675" t="s">
        <v>420</v>
      </c>
      <c r="D14" s="676" t="s">
        <v>345</v>
      </c>
      <c r="E14" s="675" t="s">
        <v>192</v>
      </c>
      <c r="F14" s="677" t="s">
        <v>269</v>
      </c>
      <c r="G14" s="678" t="s">
        <v>200</v>
      </c>
      <c r="H14" s="678" t="s">
        <v>201</v>
      </c>
      <c r="I14" s="1211" t="s">
        <v>421</v>
      </c>
      <c r="J14" s="679" t="s">
        <v>176</v>
      </c>
      <c r="K14" s="651"/>
    </row>
    <row r="15" spans="1:11" ht="24.75" customHeight="1" x14ac:dyDescent="0.25">
      <c r="A15" s="345"/>
      <c r="B15" s="652">
        <v>1</v>
      </c>
      <c r="C15" s="653" t="s">
        <v>527</v>
      </c>
      <c r="D15" s="654"/>
      <c r="E15" s="655" t="s">
        <v>773</v>
      </c>
      <c r="F15" s="656" t="s">
        <v>777</v>
      </c>
      <c r="G15" s="657">
        <v>21485</v>
      </c>
      <c r="H15" s="657"/>
      <c r="I15" s="657"/>
      <c r="J15" s="658"/>
      <c r="K15" s="555"/>
    </row>
    <row r="16" spans="1:11" x14ac:dyDescent="0.25">
      <c r="A16" s="345"/>
      <c r="B16" s="652">
        <v>2</v>
      </c>
      <c r="C16" s="653" t="s">
        <v>527</v>
      </c>
      <c r="D16" s="654"/>
      <c r="E16" s="655" t="s">
        <v>774</v>
      </c>
      <c r="F16" s="656" t="s">
        <v>775</v>
      </c>
      <c r="G16" s="657"/>
      <c r="H16" s="657">
        <v>21485</v>
      </c>
      <c r="I16" s="657"/>
      <c r="J16" s="658"/>
      <c r="K16" s="555"/>
    </row>
    <row r="17" spans="1:11" ht="9.75" customHeight="1" x14ac:dyDescent="0.25">
      <c r="A17" s="345"/>
      <c r="B17" s="652">
        <v>3</v>
      </c>
      <c r="C17" s="653"/>
      <c r="D17" s="654"/>
      <c r="E17" s="655"/>
      <c r="F17" s="656"/>
      <c r="G17" s="657"/>
      <c r="H17" s="657"/>
      <c r="I17" s="657"/>
      <c r="J17" s="658"/>
      <c r="K17" s="555"/>
    </row>
    <row r="18" spans="1:11" ht="82.5" customHeight="1" x14ac:dyDescent="0.25">
      <c r="A18" s="345"/>
      <c r="B18" s="1795">
        <v>4</v>
      </c>
      <c r="C18" s="1796"/>
      <c r="D18" s="1797"/>
      <c r="E18" s="1798"/>
      <c r="F18" s="1799" t="s">
        <v>828</v>
      </c>
      <c r="G18" s="1800"/>
      <c r="H18" s="1800"/>
      <c r="I18" s="1800"/>
      <c r="J18" s="1801"/>
      <c r="K18" s="555"/>
    </row>
    <row r="19" spans="1:11" x14ac:dyDescent="0.25">
      <c r="A19" s="345"/>
      <c r="B19" s="652">
        <v>5</v>
      </c>
      <c r="C19" s="653"/>
      <c r="D19" s="654"/>
      <c r="E19" s="655"/>
      <c r="F19" s="656"/>
      <c r="G19" s="657"/>
      <c r="H19" s="657"/>
      <c r="I19" s="657"/>
      <c r="J19" s="658"/>
      <c r="K19" s="555"/>
    </row>
    <row r="20" spans="1:11" x14ac:dyDescent="0.25">
      <c r="A20" s="345"/>
      <c r="B20" s="652">
        <v>6</v>
      </c>
      <c r="C20" s="653"/>
      <c r="D20" s="654"/>
      <c r="E20" s="655"/>
      <c r="F20" s="656"/>
      <c r="G20" s="657"/>
      <c r="H20" s="657"/>
      <c r="I20" s="657"/>
      <c r="J20" s="658"/>
      <c r="K20" s="555"/>
    </row>
    <row r="21" spans="1:11" x14ac:dyDescent="0.25">
      <c r="A21" s="345"/>
      <c r="B21" s="652">
        <v>9</v>
      </c>
      <c r="C21" s="653"/>
      <c r="D21" s="654"/>
      <c r="E21" s="655"/>
      <c r="F21" s="656" t="s">
        <v>820</v>
      </c>
      <c r="G21" s="657"/>
      <c r="H21" s="657"/>
      <c r="I21" s="657"/>
      <c r="J21" s="658"/>
      <c r="K21" s="555"/>
    </row>
    <row r="22" spans="1:11" ht="4.5" customHeight="1" x14ac:dyDescent="0.25">
      <c r="A22" s="345"/>
      <c r="B22" s="652">
        <v>10</v>
      </c>
      <c r="C22" s="653"/>
      <c r="D22" s="654"/>
      <c r="E22" s="655"/>
      <c r="F22" s="656"/>
      <c r="G22" s="657"/>
      <c r="H22" s="657"/>
      <c r="I22" s="657"/>
      <c r="J22" s="658"/>
      <c r="K22" s="555"/>
    </row>
    <row r="23" spans="1:11" x14ac:dyDescent="0.25">
      <c r="A23" s="345"/>
      <c r="B23" s="665"/>
      <c r="C23" s="666"/>
      <c r="D23" s="666"/>
      <c r="E23" s="666"/>
      <c r="F23" s="673" t="s">
        <v>81</v>
      </c>
      <c r="G23" s="667"/>
      <c r="H23" s="667"/>
      <c r="I23" s="667"/>
      <c r="J23" s="668"/>
      <c r="K23" s="555"/>
    </row>
    <row r="24" spans="1:11" x14ac:dyDescent="0.25">
      <c r="A24" s="345"/>
      <c r="B24" s="323"/>
      <c r="C24" s="91"/>
      <c r="D24" s="91"/>
      <c r="E24" s="91"/>
      <c r="F24" s="321"/>
      <c r="G24" s="282"/>
      <c r="H24" s="282"/>
      <c r="I24" s="282"/>
      <c r="J24" s="669" t="s">
        <v>241</v>
      </c>
      <c r="K24" s="555"/>
    </row>
    <row r="25" spans="1:11" x14ac:dyDescent="0.25">
      <c r="A25" s="345"/>
      <c r="B25" s="86"/>
      <c r="C25" s="86"/>
      <c r="D25" s="86"/>
      <c r="E25" s="86"/>
      <c r="F25" s="187"/>
      <c r="G25" s="86"/>
      <c r="H25" s="86"/>
      <c r="I25" s="86"/>
      <c r="J25" s="187"/>
      <c r="K25" s="555"/>
    </row>
    <row r="26" spans="1:11" x14ac:dyDescent="0.25">
      <c r="A26" s="345"/>
      <c r="B26" s="86"/>
      <c r="C26" s="2347" t="s">
        <v>461</v>
      </c>
      <c r="D26" s="2347"/>
      <c r="E26" s="96"/>
      <c r="F26" s="2360" t="s">
        <v>466</v>
      </c>
      <c r="G26" s="2360"/>
      <c r="H26" s="1812" t="s">
        <v>537</v>
      </c>
      <c r="I26" s="1812"/>
      <c r="J26" s="1812"/>
      <c r="K26" s="555"/>
    </row>
    <row r="27" spans="1:11" x14ac:dyDescent="0.25">
      <c r="A27" s="345"/>
      <c r="B27" s="86"/>
      <c r="C27" s="2213" t="str">
        <f>'Datos Generales'!B15</f>
        <v>Preparado por</v>
      </c>
      <c r="D27" s="2213"/>
      <c r="E27" s="96"/>
      <c r="F27" s="2344" t="str">
        <f>'Datos Generales'!C15</f>
        <v>Revisado por</v>
      </c>
      <c r="G27" s="2344"/>
      <c r="H27" s="556"/>
      <c r="I27" s="2213" t="str">
        <f>'Datos Generales'!D15</f>
        <v>Autorizado por</v>
      </c>
      <c r="J27" s="2213"/>
      <c r="K27" s="555"/>
    </row>
    <row r="28" spans="1:11" x14ac:dyDescent="0.25">
      <c r="A28" s="345"/>
      <c r="B28" s="86"/>
      <c r="C28" s="2345" t="s">
        <v>464</v>
      </c>
      <c r="D28" s="2345"/>
      <c r="E28" s="96"/>
      <c r="F28" s="2346" t="s">
        <v>467</v>
      </c>
      <c r="G28" s="2346"/>
      <c r="H28" s="750"/>
      <c r="I28" s="1811" t="s">
        <v>826</v>
      </c>
      <c r="J28" s="1080"/>
      <c r="K28" s="555"/>
    </row>
    <row r="29" spans="1:11" x14ac:dyDescent="0.25">
      <c r="A29" s="345"/>
      <c r="B29" s="86"/>
      <c r="C29" s="2213" t="str">
        <f>'Datos Generales'!B16</f>
        <v>Puesto que ocupa</v>
      </c>
      <c r="D29" s="2213"/>
      <c r="E29" s="96"/>
      <c r="F29" s="2343" t="str">
        <f>'Datos Generales'!C16</f>
        <v>Puesto que ocupa</v>
      </c>
      <c r="G29" s="2343"/>
      <c r="H29" s="89"/>
      <c r="I29" s="2219" t="str">
        <f>'Datos Generales'!D16</f>
        <v>Puesto que ocupa</v>
      </c>
      <c r="J29" s="2219"/>
      <c r="K29" s="555"/>
    </row>
    <row r="30" spans="1:11" x14ac:dyDescent="0.25">
      <c r="A30" s="345"/>
      <c r="B30" s="86"/>
      <c r="C30" s="2342">
        <v>44742</v>
      </c>
      <c r="D30" s="2342"/>
      <c r="E30" s="96"/>
      <c r="F30" s="2342">
        <v>44749</v>
      </c>
      <c r="G30" s="2342"/>
      <c r="H30" s="750"/>
      <c r="I30" s="2342">
        <v>44749</v>
      </c>
      <c r="J30" s="2342"/>
      <c r="K30" s="555"/>
    </row>
    <row r="31" spans="1:11" x14ac:dyDescent="0.25">
      <c r="A31" s="345"/>
      <c r="B31" s="86"/>
      <c r="C31" s="2213" t="s">
        <v>373</v>
      </c>
      <c r="D31" s="2213"/>
      <c r="E31" s="96"/>
      <c r="F31" s="2343" t="s">
        <v>374</v>
      </c>
      <c r="G31" s="2343"/>
      <c r="H31" s="89"/>
      <c r="I31" s="2219" t="s">
        <v>388</v>
      </c>
      <c r="J31" s="2219"/>
      <c r="K31" s="555"/>
    </row>
    <row r="32" spans="1:11" ht="4.5" customHeight="1" x14ac:dyDescent="0.25">
      <c r="A32" s="377"/>
      <c r="B32" s="670"/>
      <c r="C32" s="670"/>
      <c r="D32" s="83"/>
      <c r="E32" s="670"/>
      <c r="F32" s="671"/>
      <c r="G32" s="670"/>
      <c r="H32" s="670"/>
      <c r="I32" s="670"/>
      <c r="J32" s="671"/>
      <c r="K32" s="379"/>
    </row>
  </sheetData>
  <mergeCells count="21">
    <mergeCell ref="C26:D26"/>
    <mergeCell ref="A4:K4"/>
    <mergeCell ref="A5:K5"/>
    <mergeCell ref="A6:K6"/>
    <mergeCell ref="A7:K7"/>
    <mergeCell ref="A8:K8"/>
    <mergeCell ref="F26:G26"/>
    <mergeCell ref="C27:D27"/>
    <mergeCell ref="F27:G27"/>
    <mergeCell ref="I27:J27"/>
    <mergeCell ref="C28:D28"/>
    <mergeCell ref="C29:D29"/>
    <mergeCell ref="F29:G29"/>
    <mergeCell ref="I29:J29"/>
    <mergeCell ref="F28:G28"/>
    <mergeCell ref="C30:D30"/>
    <mergeCell ref="F30:G30"/>
    <mergeCell ref="I30:J30"/>
    <mergeCell ref="C31:D31"/>
    <mergeCell ref="F31:G31"/>
    <mergeCell ref="I31:J31"/>
  </mergeCells>
  <pageMargins left="0.56000000000000005" right="0.21" top="0.28999999999999998" bottom="0.32" header="0.3" footer="0.2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13" workbookViewId="0">
      <selection activeCell="F11" sqref="F11"/>
    </sheetView>
  </sheetViews>
  <sheetFormatPr baseColWidth="10" defaultRowHeight="15" x14ac:dyDescent="0.25"/>
  <cols>
    <col min="1" max="1" width="2" customWidth="1"/>
    <col min="4" max="4" width="12.85546875" customWidth="1"/>
    <col min="5" max="5" width="15.140625" customWidth="1"/>
    <col min="6" max="6" width="26" customWidth="1"/>
    <col min="10" max="10" width="17" customWidth="1"/>
  </cols>
  <sheetData>
    <row r="1" spans="1:11" x14ac:dyDescent="0.25">
      <c r="A1" s="356"/>
      <c r="B1" s="356"/>
      <c r="C1" s="356"/>
      <c r="D1" s="356"/>
      <c r="E1" s="356"/>
      <c r="F1" s="470"/>
      <c r="G1" s="356"/>
      <c r="H1" s="356"/>
      <c r="I1" s="356"/>
      <c r="J1" s="470"/>
      <c r="K1" s="356"/>
    </row>
    <row r="2" spans="1:11" ht="12" customHeight="1" x14ac:dyDescent="0.25">
      <c r="A2" s="644"/>
      <c r="B2" s="599"/>
      <c r="C2" s="599"/>
      <c r="D2" s="599"/>
      <c r="E2" s="599"/>
      <c r="F2" s="645"/>
      <c r="G2" s="599"/>
      <c r="H2" s="599"/>
      <c r="I2" s="599"/>
      <c r="J2" s="645"/>
      <c r="K2" s="646"/>
    </row>
    <row r="3" spans="1:11" x14ac:dyDescent="0.25">
      <c r="A3" s="345"/>
      <c r="B3" s="86"/>
      <c r="C3" s="86"/>
      <c r="D3" s="86"/>
      <c r="E3" s="588"/>
      <c r="F3" s="647"/>
      <c r="G3" s="86"/>
      <c r="H3" s="86"/>
      <c r="I3" s="86"/>
      <c r="J3" s="187"/>
      <c r="K3" s="555"/>
    </row>
    <row r="4" spans="1:11" ht="18.75" x14ac:dyDescent="0.3">
      <c r="A4" s="2348"/>
      <c r="B4" s="2349"/>
      <c r="C4" s="2349"/>
      <c r="D4" s="2349"/>
      <c r="E4" s="2349"/>
      <c r="F4" s="2349"/>
      <c r="G4" s="2349"/>
      <c r="H4" s="2349"/>
      <c r="I4" s="2349"/>
      <c r="J4" s="2349"/>
      <c r="K4" s="2350"/>
    </row>
    <row r="5" spans="1:11" ht="18.75" x14ac:dyDescent="0.3">
      <c r="A5" s="2144" t="s">
        <v>36</v>
      </c>
      <c r="B5" s="2145"/>
      <c r="C5" s="2145"/>
      <c r="D5" s="2145"/>
      <c r="E5" s="2145"/>
      <c r="F5" s="2145"/>
      <c r="G5" s="2145"/>
      <c r="H5" s="2145"/>
      <c r="I5" s="2145"/>
      <c r="J5" s="2145"/>
      <c r="K5" s="2146"/>
    </row>
    <row r="6" spans="1:11" ht="15.75" x14ac:dyDescent="0.25">
      <c r="A6" s="2351" t="s">
        <v>268</v>
      </c>
      <c r="B6" s="2352"/>
      <c r="C6" s="2352"/>
      <c r="D6" s="2352"/>
      <c r="E6" s="2352"/>
      <c r="F6" s="2352"/>
      <c r="G6" s="2352"/>
      <c r="H6" s="2352"/>
      <c r="I6" s="2352"/>
      <c r="J6" s="2352"/>
      <c r="K6" s="2353"/>
    </row>
    <row r="7" spans="1:11" ht="15.75" x14ac:dyDescent="0.25">
      <c r="A7" s="2354" t="s">
        <v>207</v>
      </c>
      <c r="B7" s="2355"/>
      <c r="C7" s="2355"/>
      <c r="D7" s="2355"/>
      <c r="E7" s="2355"/>
      <c r="F7" s="2355"/>
      <c r="G7" s="2355"/>
      <c r="H7" s="2355"/>
      <c r="I7" s="2355"/>
      <c r="J7" s="2355"/>
      <c r="K7" s="2356"/>
    </row>
    <row r="8" spans="1:11" ht="9" customHeight="1" x14ac:dyDescent="0.25">
      <c r="A8" s="2357"/>
      <c r="B8" s="2358"/>
      <c r="C8" s="2358"/>
      <c r="D8" s="2358"/>
      <c r="E8" s="2358"/>
      <c r="F8" s="2358"/>
      <c r="G8" s="2358"/>
      <c r="H8" s="2358"/>
      <c r="I8" s="2358"/>
      <c r="J8" s="2358"/>
      <c r="K8" s="2359"/>
    </row>
    <row r="9" spans="1:11" ht="18.75" x14ac:dyDescent="0.3">
      <c r="A9" s="345"/>
      <c r="B9" s="312"/>
      <c r="C9" s="89"/>
      <c r="D9" s="639" t="s">
        <v>53</v>
      </c>
      <c r="E9" s="595" t="s">
        <v>457</v>
      </c>
      <c r="F9" s="649"/>
      <c r="G9" s="639" t="s">
        <v>26</v>
      </c>
      <c r="H9" s="1292">
        <v>1</v>
      </c>
      <c r="I9" s="442"/>
      <c r="J9" s="641"/>
      <c r="K9" s="555"/>
    </row>
    <row r="10" spans="1:11" ht="18.75" x14ac:dyDescent="0.3">
      <c r="A10" s="345"/>
      <c r="B10" s="312"/>
      <c r="C10" s="89"/>
      <c r="D10" s="639" t="s">
        <v>322</v>
      </c>
      <c r="E10" s="1281">
        <v>44742</v>
      </c>
      <c r="F10" s="1279"/>
      <c r="G10" s="639" t="s">
        <v>29</v>
      </c>
      <c r="H10" s="1292">
        <v>5</v>
      </c>
      <c r="I10" s="442"/>
      <c r="J10" s="322"/>
      <c r="K10" s="555"/>
    </row>
    <row r="11" spans="1:11" ht="18.75" x14ac:dyDescent="0.3">
      <c r="A11" s="345"/>
      <c r="B11" s="312"/>
      <c r="C11" s="89"/>
      <c r="D11" s="639" t="s">
        <v>20</v>
      </c>
      <c r="E11" s="1292">
        <v>202</v>
      </c>
      <c r="F11" s="321"/>
      <c r="G11" s="640" t="s">
        <v>344</v>
      </c>
      <c r="H11" s="648"/>
      <c r="I11" s="16"/>
      <c r="J11" s="322"/>
      <c r="K11" s="555"/>
    </row>
    <row r="12" spans="1:11" ht="18.75" x14ac:dyDescent="0.3">
      <c r="A12" s="345"/>
      <c r="B12" s="312"/>
      <c r="C12" s="89"/>
      <c r="D12" s="639" t="s">
        <v>40</v>
      </c>
      <c r="E12" s="1292">
        <v>2</v>
      </c>
      <c r="F12" s="321"/>
      <c r="G12" s="640"/>
      <c r="H12" s="16"/>
      <c r="I12" s="16"/>
      <c r="J12" s="322"/>
      <c r="K12" s="555"/>
    </row>
    <row r="13" spans="1:11" ht="11.25" customHeight="1" x14ac:dyDescent="0.3">
      <c r="A13" s="345"/>
      <c r="B13" s="312"/>
      <c r="C13" s="89"/>
      <c r="D13" s="89"/>
      <c r="E13" s="16"/>
      <c r="F13" s="649"/>
      <c r="G13" s="672"/>
      <c r="H13" s="311"/>
      <c r="I13" s="311"/>
      <c r="J13" s="192"/>
      <c r="K13" s="555"/>
    </row>
    <row r="14" spans="1:11" ht="38.25" x14ac:dyDescent="0.25">
      <c r="A14" s="650"/>
      <c r="B14" s="674" t="s">
        <v>136</v>
      </c>
      <c r="C14" s="675" t="s">
        <v>420</v>
      </c>
      <c r="D14" s="676" t="s">
        <v>345</v>
      </c>
      <c r="E14" s="675" t="s">
        <v>192</v>
      </c>
      <c r="F14" s="677" t="s">
        <v>269</v>
      </c>
      <c r="G14" s="678" t="s">
        <v>200</v>
      </c>
      <c r="H14" s="678" t="s">
        <v>201</v>
      </c>
      <c r="I14" s="1211" t="s">
        <v>421</v>
      </c>
      <c r="J14" s="679" t="s">
        <v>176</v>
      </c>
      <c r="K14" s="651"/>
    </row>
    <row r="15" spans="1:11" x14ac:dyDescent="0.25">
      <c r="A15" s="345"/>
      <c r="B15" s="652">
        <v>1</v>
      </c>
      <c r="C15" s="653" t="s">
        <v>527</v>
      </c>
      <c r="D15" s="654"/>
      <c r="E15" s="655" t="s">
        <v>774</v>
      </c>
      <c r="F15" s="656" t="s">
        <v>775</v>
      </c>
      <c r="G15" s="657">
        <v>200000</v>
      </c>
      <c r="H15" s="657"/>
      <c r="I15" s="657"/>
      <c r="J15" s="658"/>
      <c r="K15" s="555"/>
    </row>
    <row r="16" spans="1:11" ht="25.5" customHeight="1" x14ac:dyDescent="0.25">
      <c r="A16" s="345"/>
      <c r="B16" s="652">
        <v>2</v>
      </c>
      <c r="C16" s="653" t="s">
        <v>527</v>
      </c>
      <c r="D16" s="654"/>
      <c r="E16" s="655" t="s">
        <v>773</v>
      </c>
      <c r="F16" s="656" t="s">
        <v>776</v>
      </c>
      <c r="G16" s="657"/>
      <c r="H16" s="657">
        <v>200000</v>
      </c>
      <c r="I16" s="657"/>
      <c r="J16" s="658"/>
      <c r="K16" s="555"/>
    </row>
    <row r="17" spans="1:11" ht="10.5" customHeight="1" x14ac:dyDescent="0.25">
      <c r="A17" s="345"/>
      <c r="B17" s="652">
        <v>3</v>
      </c>
      <c r="C17" s="653"/>
      <c r="D17" s="654"/>
      <c r="E17" s="655"/>
      <c r="F17" s="656"/>
      <c r="G17" s="657"/>
      <c r="H17" s="657"/>
      <c r="I17" s="657"/>
      <c r="J17" s="658"/>
      <c r="K17" s="555"/>
    </row>
    <row r="18" spans="1:11" ht="77.25" x14ac:dyDescent="0.25">
      <c r="A18" s="345"/>
      <c r="B18" s="1795">
        <v>4</v>
      </c>
      <c r="C18" s="1796"/>
      <c r="D18" s="1797"/>
      <c r="E18" s="1798"/>
      <c r="F18" s="1799" t="s">
        <v>819</v>
      </c>
      <c r="G18" s="1800"/>
      <c r="H18" s="1800"/>
      <c r="I18" s="1800"/>
      <c r="J18" s="1801"/>
      <c r="K18" s="555"/>
    </row>
    <row r="19" spans="1:11" ht="11.25" customHeight="1" x14ac:dyDescent="0.25">
      <c r="A19" s="345"/>
      <c r="B19" s="652">
        <v>5</v>
      </c>
      <c r="C19" s="653"/>
      <c r="D19" s="654"/>
      <c r="E19" s="655"/>
      <c r="F19" s="656"/>
      <c r="G19" s="657"/>
      <c r="H19" s="657"/>
      <c r="I19" s="657"/>
      <c r="J19" s="658"/>
      <c r="K19" s="555"/>
    </row>
    <row r="20" spans="1:11" x14ac:dyDescent="0.25">
      <c r="A20" s="345"/>
      <c r="B20" s="652">
        <v>6</v>
      </c>
      <c r="C20" s="653"/>
      <c r="D20" s="654"/>
      <c r="E20" s="655"/>
      <c r="F20" s="656" t="s">
        <v>821</v>
      </c>
      <c r="G20" s="657"/>
      <c r="H20" s="657"/>
      <c r="I20" s="657"/>
      <c r="J20" s="658"/>
      <c r="K20" s="555"/>
    </row>
    <row r="21" spans="1:11" ht="12" customHeight="1" x14ac:dyDescent="0.25">
      <c r="A21" s="345"/>
      <c r="B21" s="652">
        <v>7</v>
      </c>
      <c r="C21" s="653"/>
      <c r="D21" s="654"/>
      <c r="E21" s="655"/>
      <c r="F21" s="656"/>
      <c r="G21" s="657"/>
      <c r="H21" s="657"/>
      <c r="I21" s="657"/>
      <c r="J21" s="658"/>
      <c r="K21" s="555"/>
    </row>
    <row r="22" spans="1:11" x14ac:dyDescent="0.25">
      <c r="A22" s="345"/>
      <c r="B22" s="665"/>
      <c r="C22" s="666"/>
      <c r="D22" s="666"/>
      <c r="E22" s="666"/>
      <c r="F22" s="673" t="s">
        <v>81</v>
      </c>
      <c r="G22" s="1802">
        <f>SUM(G15:G21)</f>
        <v>200000</v>
      </c>
      <c r="H22" s="1802">
        <f>SUM(H15:H21)</f>
        <v>200000</v>
      </c>
      <c r="I22" s="667"/>
      <c r="J22" s="668"/>
      <c r="K22" s="555"/>
    </row>
    <row r="23" spans="1:11" x14ac:dyDescent="0.25">
      <c r="A23" s="345"/>
      <c r="B23" s="323"/>
      <c r="C23" s="91"/>
      <c r="D23" s="91"/>
      <c r="E23" s="91"/>
      <c r="F23" s="321"/>
      <c r="G23" s="282"/>
      <c r="H23" s="282"/>
      <c r="I23" s="282"/>
      <c r="J23" s="669" t="s">
        <v>241</v>
      </c>
      <c r="K23" s="555"/>
    </row>
    <row r="24" spans="1:11" ht="8.25" customHeight="1" x14ac:dyDescent="0.25">
      <c r="A24" s="345"/>
      <c r="B24" s="86"/>
      <c r="C24" s="86"/>
      <c r="D24" s="86"/>
      <c r="E24" s="86"/>
      <c r="F24" s="187"/>
      <c r="G24" s="86"/>
      <c r="H24" s="86"/>
      <c r="I24" s="86"/>
      <c r="J24" s="187"/>
      <c r="K24" s="555"/>
    </row>
    <row r="25" spans="1:11" x14ac:dyDescent="0.25">
      <c r="A25" s="345"/>
      <c r="B25" s="86"/>
      <c r="C25" s="2347" t="s">
        <v>461</v>
      </c>
      <c r="D25" s="2347"/>
      <c r="E25" s="96"/>
      <c r="F25" s="2360" t="s">
        <v>466</v>
      </c>
      <c r="G25" s="2360"/>
      <c r="H25" s="2339" t="s">
        <v>537</v>
      </c>
      <c r="I25" s="2339"/>
      <c r="J25" s="2339"/>
      <c r="K25" s="555"/>
    </row>
    <row r="26" spans="1:11" x14ac:dyDescent="0.25">
      <c r="A26" s="345"/>
      <c r="B26" s="86"/>
      <c r="C26" s="2213" t="str">
        <f>'Datos Generales'!B15</f>
        <v>Preparado por</v>
      </c>
      <c r="D26" s="2213"/>
      <c r="E26" s="96"/>
      <c r="F26" s="2343" t="str">
        <f>'Datos Generales'!C15</f>
        <v>Revisado por</v>
      </c>
      <c r="G26" s="2343"/>
      <c r="H26" s="556"/>
      <c r="I26" s="2219" t="str">
        <f>'Datos Generales'!D15</f>
        <v>Autorizado por</v>
      </c>
      <c r="J26" s="2219"/>
      <c r="K26" s="555"/>
    </row>
    <row r="27" spans="1:11" x14ac:dyDescent="0.25">
      <c r="A27" s="345"/>
      <c r="B27" s="86"/>
      <c r="C27" s="2345" t="s">
        <v>464</v>
      </c>
      <c r="D27" s="2345"/>
      <c r="E27" s="96"/>
      <c r="F27" s="2346" t="s">
        <v>467</v>
      </c>
      <c r="G27" s="2346"/>
      <c r="H27" s="750"/>
      <c r="I27" s="1811" t="s">
        <v>827</v>
      </c>
      <c r="J27" s="1080"/>
      <c r="K27" s="555"/>
    </row>
    <row r="28" spans="1:11" x14ac:dyDescent="0.25">
      <c r="A28" s="345"/>
      <c r="B28" s="86"/>
      <c r="C28" s="2213" t="str">
        <f>'Datos Generales'!B16</f>
        <v>Puesto que ocupa</v>
      </c>
      <c r="D28" s="2213"/>
      <c r="E28" s="96"/>
      <c r="F28" s="2343" t="str">
        <f>'Datos Generales'!C16</f>
        <v>Puesto que ocupa</v>
      </c>
      <c r="G28" s="2343"/>
      <c r="H28" s="89"/>
      <c r="I28" s="2219" t="str">
        <f>'Datos Generales'!D16</f>
        <v>Puesto que ocupa</v>
      </c>
      <c r="J28" s="2219"/>
      <c r="K28" s="555"/>
    </row>
    <row r="29" spans="1:11" x14ac:dyDescent="0.25">
      <c r="A29" s="345"/>
      <c r="B29" s="86"/>
      <c r="C29" s="2342">
        <v>44742</v>
      </c>
      <c r="D29" s="2342"/>
      <c r="E29" s="96"/>
      <c r="F29" s="2342">
        <v>44749</v>
      </c>
      <c r="G29" s="2342"/>
      <c r="H29" s="750"/>
      <c r="I29" s="2342">
        <v>44749</v>
      </c>
      <c r="J29" s="2342"/>
      <c r="K29" s="555"/>
    </row>
    <row r="30" spans="1:11" x14ac:dyDescent="0.25">
      <c r="A30" s="345"/>
      <c r="B30" s="86"/>
      <c r="C30" s="2213" t="s">
        <v>373</v>
      </c>
      <c r="D30" s="2213"/>
      <c r="E30" s="96"/>
      <c r="F30" s="2343" t="s">
        <v>374</v>
      </c>
      <c r="G30" s="2343"/>
      <c r="H30" s="89"/>
      <c r="I30" s="2219" t="s">
        <v>388</v>
      </c>
      <c r="J30" s="2219"/>
      <c r="K30" s="555"/>
    </row>
    <row r="31" spans="1:11" ht="3.75" customHeight="1" x14ac:dyDescent="0.25">
      <c r="A31" s="377"/>
      <c r="B31" s="670"/>
      <c r="C31" s="670"/>
      <c r="D31" s="83"/>
      <c r="E31" s="670"/>
      <c r="F31" s="671"/>
      <c r="G31" s="670"/>
      <c r="H31" s="670"/>
      <c r="I31" s="670"/>
      <c r="J31" s="671"/>
      <c r="K31" s="379"/>
    </row>
  </sheetData>
  <mergeCells count="22">
    <mergeCell ref="C25:D25"/>
    <mergeCell ref="H25:J25"/>
    <mergeCell ref="A4:K4"/>
    <mergeCell ref="A5:K5"/>
    <mergeCell ref="A6:K6"/>
    <mergeCell ref="A7:K7"/>
    <mergeCell ref="A8:K8"/>
    <mergeCell ref="F25:G25"/>
    <mergeCell ref="C26:D26"/>
    <mergeCell ref="F26:G26"/>
    <mergeCell ref="I26:J26"/>
    <mergeCell ref="C27:D27"/>
    <mergeCell ref="C28:D28"/>
    <mergeCell ref="F28:G28"/>
    <mergeCell ref="I28:J28"/>
    <mergeCell ref="F27:G27"/>
    <mergeCell ref="C29:D29"/>
    <mergeCell ref="F29:G29"/>
    <mergeCell ref="I29:J29"/>
    <mergeCell ref="C30:D30"/>
    <mergeCell ref="F30:G30"/>
    <mergeCell ref="I30:J30"/>
  </mergeCells>
  <pageMargins left="0.36" right="0.21" top="0.4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showGridLines="0" topLeftCell="A25" zoomScale="93" zoomScaleNormal="93" zoomScaleSheetLayoutView="100" workbookViewId="0">
      <selection activeCell="O60" sqref="O60"/>
    </sheetView>
  </sheetViews>
  <sheetFormatPr baseColWidth="10" defaultRowHeight="12.75" x14ac:dyDescent="0.2"/>
  <cols>
    <col min="1" max="1" width="2.7109375" style="24" customWidth="1"/>
    <col min="2" max="2" width="0.85546875" style="24" customWidth="1"/>
    <col min="3" max="3" width="12" style="24" customWidth="1"/>
    <col min="4" max="4" width="13" style="24" customWidth="1"/>
    <col min="5" max="5" width="5.42578125" style="24" customWidth="1"/>
    <col min="6" max="6" width="11.7109375" style="24" customWidth="1"/>
    <col min="7" max="7" width="12.7109375" style="24" customWidth="1"/>
    <col min="8" max="8" width="12" style="24" customWidth="1"/>
    <col min="9" max="9" width="6.28515625" style="24" bestFit="1" customWidth="1"/>
    <col min="10" max="10" width="6.140625" style="24" customWidth="1"/>
    <col min="11" max="11" width="23.140625" style="24" customWidth="1"/>
    <col min="12" max="12" width="1" style="24" customWidth="1"/>
    <col min="13" max="253" width="11.42578125" style="24"/>
    <col min="254" max="254" width="3.7109375" style="24" customWidth="1"/>
    <col min="255" max="255" width="0" style="24" hidden="1" customWidth="1"/>
    <col min="256" max="256" width="9.5703125" style="24" customWidth="1"/>
    <col min="257" max="257" width="13" style="24" customWidth="1"/>
    <col min="258" max="258" width="10.42578125" style="24" customWidth="1"/>
    <col min="259" max="259" width="13.28515625" style="24" customWidth="1"/>
    <col min="260" max="260" width="12.7109375" style="24" customWidth="1"/>
    <col min="261" max="261" width="7.42578125" style="24" customWidth="1"/>
    <col min="262" max="262" width="5.28515625" style="24" customWidth="1"/>
    <col min="263" max="263" width="6.140625" style="24" customWidth="1"/>
    <col min="264" max="264" width="10.85546875" style="24" customWidth="1"/>
    <col min="265" max="265" width="4.85546875" style="24" customWidth="1"/>
    <col min="266" max="266" width="3.140625" style="24" customWidth="1"/>
    <col min="267" max="267" width="1.140625" style="24" customWidth="1"/>
    <col min="268" max="509" width="11.42578125" style="24"/>
    <col min="510" max="510" width="3.7109375" style="24" customWidth="1"/>
    <col min="511" max="511" width="0" style="24" hidden="1" customWidth="1"/>
    <col min="512" max="512" width="9.5703125" style="24" customWidth="1"/>
    <col min="513" max="513" width="13" style="24" customWidth="1"/>
    <col min="514" max="514" width="10.42578125" style="24" customWidth="1"/>
    <col min="515" max="515" width="13.28515625" style="24" customWidth="1"/>
    <col min="516" max="516" width="12.7109375" style="24" customWidth="1"/>
    <col min="517" max="517" width="7.42578125" style="24" customWidth="1"/>
    <col min="518" max="518" width="5.28515625" style="24" customWidth="1"/>
    <col min="519" max="519" width="6.140625" style="24" customWidth="1"/>
    <col min="520" max="520" width="10.85546875" style="24" customWidth="1"/>
    <col min="521" max="521" width="4.85546875" style="24" customWidth="1"/>
    <col min="522" max="522" width="3.140625" style="24" customWidth="1"/>
    <col min="523" max="523" width="1.140625" style="24" customWidth="1"/>
    <col min="524" max="765" width="11.42578125" style="24"/>
    <col min="766" max="766" width="3.7109375" style="24" customWidth="1"/>
    <col min="767" max="767" width="0" style="24" hidden="1" customWidth="1"/>
    <col min="768" max="768" width="9.5703125" style="24" customWidth="1"/>
    <col min="769" max="769" width="13" style="24" customWidth="1"/>
    <col min="770" max="770" width="10.42578125" style="24" customWidth="1"/>
    <col min="771" max="771" width="13.28515625" style="24" customWidth="1"/>
    <col min="772" max="772" width="12.7109375" style="24" customWidth="1"/>
    <col min="773" max="773" width="7.42578125" style="24" customWidth="1"/>
    <col min="774" max="774" width="5.28515625" style="24" customWidth="1"/>
    <col min="775" max="775" width="6.140625" style="24" customWidth="1"/>
    <col min="776" max="776" width="10.85546875" style="24" customWidth="1"/>
    <col min="777" max="777" width="4.85546875" style="24" customWidth="1"/>
    <col min="778" max="778" width="3.140625" style="24" customWidth="1"/>
    <col min="779" max="779" width="1.140625" style="24" customWidth="1"/>
    <col min="780" max="1021" width="11.42578125" style="24"/>
    <col min="1022" max="1022" width="3.7109375" style="24" customWidth="1"/>
    <col min="1023" max="1023" width="0" style="24" hidden="1" customWidth="1"/>
    <col min="1024" max="1024" width="9.5703125" style="24" customWidth="1"/>
    <col min="1025" max="1025" width="13" style="24" customWidth="1"/>
    <col min="1026" max="1026" width="10.42578125" style="24" customWidth="1"/>
    <col min="1027" max="1027" width="13.28515625" style="24" customWidth="1"/>
    <col min="1028" max="1028" width="12.7109375" style="24" customWidth="1"/>
    <col min="1029" max="1029" width="7.42578125" style="24" customWidth="1"/>
    <col min="1030" max="1030" width="5.28515625" style="24" customWidth="1"/>
    <col min="1031" max="1031" width="6.140625" style="24" customWidth="1"/>
    <col min="1032" max="1032" width="10.85546875" style="24" customWidth="1"/>
    <col min="1033" max="1033" width="4.85546875" style="24" customWidth="1"/>
    <col min="1034" max="1034" width="3.140625" style="24" customWidth="1"/>
    <col min="1035" max="1035" width="1.140625" style="24" customWidth="1"/>
    <col min="1036" max="1277" width="11.42578125" style="24"/>
    <col min="1278" max="1278" width="3.7109375" style="24" customWidth="1"/>
    <col min="1279" max="1279" width="0" style="24" hidden="1" customWidth="1"/>
    <col min="1280" max="1280" width="9.5703125" style="24" customWidth="1"/>
    <col min="1281" max="1281" width="13" style="24" customWidth="1"/>
    <col min="1282" max="1282" width="10.42578125" style="24" customWidth="1"/>
    <col min="1283" max="1283" width="13.28515625" style="24" customWidth="1"/>
    <col min="1284" max="1284" width="12.7109375" style="24" customWidth="1"/>
    <col min="1285" max="1285" width="7.42578125" style="24" customWidth="1"/>
    <col min="1286" max="1286" width="5.28515625" style="24" customWidth="1"/>
    <col min="1287" max="1287" width="6.140625" style="24" customWidth="1"/>
    <col min="1288" max="1288" width="10.85546875" style="24" customWidth="1"/>
    <col min="1289" max="1289" width="4.85546875" style="24" customWidth="1"/>
    <col min="1290" max="1290" width="3.140625" style="24" customWidth="1"/>
    <col min="1291" max="1291" width="1.140625" style="24" customWidth="1"/>
    <col min="1292" max="1533" width="11.42578125" style="24"/>
    <col min="1534" max="1534" width="3.7109375" style="24" customWidth="1"/>
    <col min="1535" max="1535" width="0" style="24" hidden="1" customWidth="1"/>
    <col min="1536" max="1536" width="9.5703125" style="24" customWidth="1"/>
    <col min="1537" max="1537" width="13" style="24" customWidth="1"/>
    <col min="1538" max="1538" width="10.42578125" style="24" customWidth="1"/>
    <col min="1539" max="1539" width="13.28515625" style="24" customWidth="1"/>
    <col min="1540" max="1540" width="12.7109375" style="24" customWidth="1"/>
    <col min="1541" max="1541" width="7.42578125" style="24" customWidth="1"/>
    <col min="1542" max="1542" width="5.28515625" style="24" customWidth="1"/>
    <col min="1543" max="1543" width="6.140625" style="24" customWidth="1"/>
    <col min="1544" max="1544" width="10.85546875" style="24" customWidth="1"/>
    <col min="1545" max="1545" width="4.85546875" style="24" customWidth="1"/>
    <col min="1546" max="1546" width="3.140625" style="24" customWidth="1"/>
    <col min="1547" max="1547" width="1.140625" style="24" customWidth="1"/>
    <col min="1548" max="1789" width="11.42578125" style="24"/>
    <col min="1790" max="1790" width="3.7109375" style="24" customWidth="1"/>
    <col min="1791" max="1791" width="0" style="24" hidden="1" customWidth="1"/>
    <col min="1792" max="1792" width="9.5703125" style="24" customWidth="1"/>
    <col min="1793" max="1793" width="13" style="24" customWidth="1"/>
    <col min="1794" max="1794" width="10.42578125" style="24" customWidth="1"/>
    <col min="1795" max="1795" width="13.28515625" style="24" customWidth="1"/>
    <col min="1796" max="1796" width="12.7109375" style="24" customWidth="1"/>
    <col min="1797" max="1797" width="7.42578125" style="24" customWidth="1"/>
    <col min="1798" max="1798" width="5.28515625" style="24" customWidth="1"/>
    <col min="1799" max="1799" width="6.140625" style="24" customWidth="1"/>
    <col min="1800" max="1800" width="10.85546875" style="24" customWidth="1"/>
    <col min="1801" max="1801" width="4.85546875" style="24" customWidth="1"/>
    <col min="1802" max="1802" width="3.140625" style="24" customWidth="1"/>
    <col min="1803" max="1803" width="1.140625" style="24" customWidth="1"/>
    <col min="1804" max="2045" width="11.42578125" style="24"/>
    <col min="2046" max="2046" width="3.7109375" style="24" customWidth="1"/>
    <col min="2047" max="2047" width="0" style="24" hidden="1" customWidth="1"/>
    <col min="2048" max="2048" width="9.5703125" style="24" customWidth="1"/>
    <col min="2049" max="2049" width="13" style="24" customWidth="1"/>
    <col min="2050" max="2050" width="10.42578125" style="24" customWidth="1"/>
    <col min="2051" max="2051" width="13.28515625" style="24" customWidth="1"/>
    <col min="2052" max="2052" width="12.7109375" style="24" customWidth="1"/>
    <col min="2053" max="2053" width="7.42578125" style="24" customWidth="1"/>
    <col min="2054" max="2054" width="5.28515625" style="24" customWidth="1"/>
    <col min="2055" max="2055" width="6.140625" style="24" customWidth="1"/>
    <col min="2056" max="2056" width="10.85546875" style="24" customWidth="1"/>
    <col min="2057" max="2057" width="4.85546875" style="24" customWidth="1"/>
    <col min="2058" max="2058" width="3.140625" style="24" customWidth="1"/>
    <col min="2059" max="2059" width="1.140625" style="24" customWidth="1"/>
    <col min="2060" max="2301" width="11.42578125" style="24"/>
    <col min="2302" max="2302" width="3.7109375" style="24" customWidth="1"/>
    <col min="2303" max="2303" width="0" style="24" hidden="1" customWidth="1"/>
    <col min="2304" max="2304" width="9.5703125" style="24" customWidth="1"/>
    <col min="2305" max="2305" width="13" style="24" customWidth="1"/>
    <col min="2306" max="2306" width="10.42578125" style="24" customWidth="1"/>
    <col min="2307" max="2307" width="13.28515625" style="24" customWidth="1"/>
    <col min="2308" max="2308" width="12.7109375" style="24" customWidth="1"/>
    <col min="2309" max="2309" width="7.42578125" style="24" customWidth="1"/>
    <col min="2310" max="2310" width="5.28515625" style="24" customWidth="1"/>
    <col min="2311" max="2311" width="6.140625" style="24" customWidth="1"/>
    <col min="2312" max="2312" width="10.85546875" style="24" customWidth="1"/>
    <col min="2313" max="2313" width="4.85546875" style="24" customWidth="1"/>
    <col min="2314" max="2314" width="3.140625" style="24" customWidth="1"/>
    <col min="2315" max="2315" width="1.140625" style="24" customWidth="1"/>
    <col min="2316" max="2557" width="11.42578125" style="24"/>
    <col min="2558" max="2558" width="3.7109375" style="24" customWidth="1"/>
    <col min="2559" max="2559" width="0" style="24" hidden="1" customWidth="1"/>
    <col min="2560" max="2560" width="9.5703125" style="24" customWidth="1"/>
    <col min="2561" max="2561" width="13" style="24" customWidth="1"/>
    <col min="2562" max="2562" width="10.42578125" style="24" customWidth="1"/>
    <col min="2563" max="2563" width="13.28515625" style="24" customWidth="1"/>
    <col min="2564" max="2564" width="12.7109375" style="24" customWidth="1"/>
    <col min="2565" max="2565" width="7.42578125" style="24" customWidth="1"/>
    <col min="2566" max="2566" width="5.28515625" style="24" customWidth="1"/>
    <col min="2567" max="2567" width="6.140625" style="24" customWidth="1"/>
    <col min="2568" max="2568" width="10.85546875" style="24" customWidth="1"/>
    <col min="2569" max="2569" width="4.85546875" style="24" customWidth="1"/>
    <col min="2570" max="2570" width="3.140625" style="24" customWidth="1"/>
    <col min="2571" max="2571" width="1.140625" style="24" customWidth="1"/>
    <col min="2572" max="2813" width="11.42578125" style="24"/>
    <col min="2814" max="2814" width="3.7109375" style="24" customWidth="1"/>
    <col min="2815" max="2815" width="0" style="24" hidden="1" customWidth="1"/>
    <col min="2816" max="2816" width="9.5703125" style="24" customWidth="1"/>
    <col min="2817" max="2817" width="13" style="24" customWidth="1"/>
    <col min="2818" max="2818" width="10.42578125" style="24" customWidth="1"/>
    <col min="2819" max="2819" width="13.28515625" style="24" customWidth="1"/>
    <col min="2820" max="2820" width="12.7109375" style="24" customWidth="1"/>
    <col min="2821" max="2821" width="7.42578125" style="24" customWidth="1"/>
    <col min="2822" max="2822" width="5.28515625" style="24" customWidth="1"/>
    <col min="2823" max="2823" width="6.140625" style="24" customWidth="1"/>
    <col min="2824" max="2824" width="10.85546875" style="24" customWidth="1"/>
    <col min="2825" max="2825" width="4.85546875" style="24" customWidth="1"/>
    <col min="2826" max="2826" width="3.140625" style="24" customWidth="1"/>
    <col min="2827" max="2827" width="1.140625" style="24" customWidth="1"/>
    <col min="2828" max="3069" width="11.42578125" style="24"/>
    <col min="3070" max="3070" width="3.7109375" style="24" customWidth="1"/>
    <col min="3071" max="3071" width="0" style="24" hidden="1" customWidth="1"/>
    <col min="3072" max="3072" width="9.5703125" style="24" customWidth="1"/>
    <col min="3073" max="3073" width="13" style="24" customWidth="1"/>
    <col min="3074" max="3074" width="10.42578125" style="24" customWidth="1"/>
    <col min="3075" max="3075" width="13.28515625" style="24" customWidth="1"/>
    <col min="3076" max="3076" width="12.7109375" style="24" customWidth="1"/>
    <col min="3077" max="3077" width="7.42578125" style="24" customWidth="1"/>
    <col min="3078" max="3078" width="5.28515625" style="24" customWidth="1"/>
    <col min="3079" max="3079" width="6.140625" style="24" customWidth="1"/>
    <col min="3080" max="3080" width="10.85546875" style="24" customWidth="1"/>
    <col min="3081" max="3081" width="4.85546875" style="24" customWidth="1"/>
    <col min="3082" max="3082" width="3.140625" style="24" customWidth="1"/>
    <col min="3083" max="3083" width="1.140625" style="24" customWidth="1"/>
    <col min="3084" max="3325" width="11.42578125" style="24"/>
    <col min="3326" max="3326" width="3.7109375" style="24" customWidth="1"/>
    <col min="3327" max="3327" width="0" style="24" hidden="1" customWidth="1"/>
    <col min="3328" max="3328" width="9.5703125" style="24" customWidth="1"/>
    <col min="3329" max="3329" width="13" style="24" customWidth="1"/>
    <col min="3330" max="3330" width="10.42578125" style="24" customWidth="1"/>
    <col min="3331" max="3331" width="13.28515625" style="24" customWidth="1"/>
    <col min="3332" max="3332" width="12.7109375" style="24" customWidth="1"/>
    <col min="3333" max="3333" width="7.42578125" style="24" customWidth="1"/>
    <col min="3334" max="3334" width="5.28515625" style="24" customWidth="1"/>
    <col min="3335" max="3335" width="6.140625" style="24" customWidth="1"/>
    <col min="3336" max="3336" width="10.85546875" style="24" customWidth="1"/>
    <col min="3337" max="3337" width="4.85546875" style="24" customWidth="1"/>
    <col min="3338" max="3338" width="3.140625" style="24" customWidth="1"/>
    <col min="3339" max="3339" width="1.140625" style="24" customWidth="1"/>
    <col min="3340" max="3581" width="11.42578125" style="24"/>
    <col min="3582" max="3582" width="3.7109375" style="24" customWidth="1"/>
    <col min="3583" max="3583" width="0" style="24" hidden="1" customWidth="1"/>
    <col min="3584" max="3584" width="9.5703125" style="24" customWidth="1"/>
    <col min="3585" max="3585" width="13" style="24" customWidth="1"/>
    <col min="3586" max="3586" width="10.42578125" style="24" customWidth="1"/>
    <col min="3587" max="3587" width="13.28515625" style="24" customWidth="1"/>
    <col min="3588" max="3588" width="12.7109375" style="24" customWidth="1"/>
    <col min="3589" max="3589" width="7.42578125" style="24" customWidth="1"/>
    <col min="3590" max="3590" width="5.28515625" style="24" customWidth="1"/>
    <col min="3591" max="3591" width="6.140625" style="24" customWidth="1"/>
    <col min="3592" max="3592" width="10.85546875" style="24" customWidth="1"/>
    <col min="3593" max="3593" width="4.85546875" style="24" customWidth="1"/>
    <col min="3594" max="3594" width="3.140625" style="24" customWidth="1"/>
    <col min="3595" max="3595" width="1.140625" style="24" customWidth="1"/>
    <col min="3596" max="3837" width="11.42578125" style="24"/>
    <col min="3838" max="3838" width="3.7109375" style="24" customWidth="1"/>
    <col min="3839" max="3839" width="0" style="24" hidden="1" customWidth="1"/>
    <col min="3840" max="3840" width="9.5703125" style="24" customWidth="1"/>
    <col min="3841" max="3841" width="13" style="24" customWidth="1"/>
    <col min="3842" max="3842" width="10.42578125" style="24" customWidth="1"/>
    <col min="3843" max="3843" width="13.28515625" style="24" customWidth="1"/>
    <col min="3844" max="3844" width="12.7109375" style="24" customWidth="1"/>
    <col min="3845" max="3845" width="7.42578125" style="24" customWidth="1"/>
    <col min="3846" max="3846" width="5.28515625" style="24" customWidth="1"/>
    <col min="3847" max="3847" width="6.140625" style="24" customWidth="1"/>
    <col min="3848" max="3848" width="10.85546875" style="24" customWidth="1"/>
    <col min="3849" max="3849" width="4.85546875" style="24" customWidth="1"/>
    <col min="3850" max="3850" width="3.140625" style="24" customWidth="1"/>
    <col min="3851" max="3851" width="1.140625" style="24" customWidth="1"/>
    <col min="3852" max="4093" width="11.42578125" style="24"/>
    <col min="4094" max="4094" width="3.7109375" style="24" customWidth="1"/>
    <col min="4095" max="4095" width="0" style="24" hidden="1" customWidth="1"/>
    <col min="4096" max="4096" width="9.5703125" style="24" customWidth="1"/>
    <col min="4097" max="4097" width="13" style="24" customWidth="1"/>
    <col min="4098" max="4098" width="10.42578125" style="24" customWidth="1"/>
    <col min="4099" max="4099" width="13.28515625" style="24" customWidth="1"/>
    <col min="4100" max="4100" width="12.7109375" style="24" customWidth="1"/>
    <col min="4101" max="4101" width="7.42578125" style="24" customWidth="1"/>
    <col min="4102" max="4102" width="5.28515625" style="24" customWidth="1"/>
    <col min="4103" max="4103" width="6.140625" style="24" customWidth="1"/>
    <col min="4104" max="4104" width="10.85546875" style="24" customWidth="1"/>
    <col min="4105" max="4105" width="4.85546875" style="24" customWidth="1"/>
    <col min="4106" max="4106" width="3.140625" style="24" customWidth="1"/>
    <col min="4107" max="4107" width="1.140625" style="24" customWidth="1"/>
    <col min="4108" max="4349" width="11.42578125" style="24"/>
    <col min="4350" max="4350" width="3.7109375" style="24" customWidth="1"/>
    <col min="4351" max="4351" width="0" style="24" hidden="1" customWidth="1"/>
    <col min="4352" max="4352" width="9.5703125" style="24" customWidth="1"/>
    <col min="4353" max="4353" width="13" style="24" customWidth="1"/>
    <col min="4354" max="4354" width="10.42578125" style="24" customWidth="1"/>
    <col min="4355" max="4355" width="13.28515625" style="24" customWidth="1"/>
    <col min="4356" max="4356" width="12.7109375" style="24" customWidth="1"/>
    <col min="4357" max="4357" width="7.42578125" style="24" customWidth="1"/>
    <col min="4358" max="4358" width="5.28515625" style="24" customWidth="1"/>
    <col min="4359" max="4359" width="6.140625" style="24" customWidth="1"/>
    <col min="4360" max="4360" width="10.85546875" style="24" customWidth="1"/>
    <col min="4361" max="4361" width="4.85546875" style="24" customWidth="1"/>
    <col min="4362" max="4362" width="3.140625" style="24" customWidth="1"/>
    <col min="4363" max="4363" width="1.140625" style="24" customWidth="1"/>
    <col min="4364" max="4605" width="11.42578125" style="24"/>
    <col min="4606" max="4606" width="3.7109375" style="24" customWidth="1"/>
    <col min="4607" max="4607" width="0" style="24" hidden="1" customWidth="1"/>
    <col min="4608" max="4608" width="9.5703125" style="24" customWidth="1"/>
    <col min="4609" max="4609" width="13" style="24" customWidth="1"/>
    <col min="4610" max="4610" width="10.42578125" style="24" customWidth="1"/>
    <col min="4611" max="4611" width="13.28515625" style="24" customWidth="1"/>
    <col min="4612" max="4612" width="12.7109375" style="24" customWidth="1"/>
    <col min="4613" max="4613" width="7.42578125" style="24" customWidth="1"/>
    <col min="4614" max="4614" width="5.28515625" style="24" customWidth="1"/>
    <col min="4615" max="4615" width="6.140625" style="24" customWidth="1"/>
    <col min="4616" max="4616" width="10.85546875" style="24" customWidth="1"/>
    <col min="4617" max="4617" width="4.85546875" style="24" customWidth="1"/>
    <col min="4618" max="4618" width="3.140625" style="24" customWidth="1"/>
    <col min="4619" max="4619" width="1.140625" style="24" customWidth="1"/>
    <col min="4620" max="4861" width="11.42578125" style="24"/>
    <col min="4862" max="4862" width="3.7109375" style="24" customWidth="1"/>
    <col min="4863" max="4863" width="0" style="24" hidden="1" customWidth="1"/>
    <col min="4864" max="4864" width="9.5703125" style="24" customWidth="1"/>
    <col min="4865" max="4865" width="13" style="24" customWidth="1"/>
    <col min="4866" max="4866" width="10.42578125" style="24" customWidth="1"/>
    <col min="4867" max="4867" width="13.28515625" style="24" customWidth="1"/>
    <col min="4868" max="4868" width="12.7109375" style="24" customWidth="1"/>
    <col min="4869" max="4869" width="7.42578125" style="24" customWidth="1"/>
    <col min="4870" max="4870" width="5.28515625" style="24" customWidth="1"/>
    <col min="4871" max="4871" width="6.140625" style="24" customWidth="1"/>
    <col min="4872" max="4872" width="10.85546875" style="24" customWidth="1"/>
    <col min="4873" max="4873" width="4.85546875" style="24" customWidth="1"/>
    <col min="4874" max="4874" width="3.140625" style="24" customWidth="1"/>
    <col min="4875" max="4875" width="1.140625" style="24" customWidth="1"/>
    <col min="4876" max="5117" width="11.42578125" style="24"/>
    <col min="5118" max="5118" width="3.7109375" style="24" customWidth="1"/>
    <col min="5119" max="5119" width="0" style="24" hidden="1" customWidth="1"/>
    <col min="5120" max="5120" width="9.5703125" style="24" customWidth="1"/>
    <col min="5121" max="5121" width="13" style="24" customWidth="1"/>
    <col min="5122" max="5122" width="10.42578125" style="24" customWidth="1"/>
    <col min="5123" max="5123" width="13.28515625" style="24" customWidth="1"/>
    <col min="5124" max="5124" width="12.7109375" style="24" customWidth="1"/>
    <col min="5125" max="5125" width="7.42578125" style="24" customWidth="1"/>
    <col min="5126" max="5126" width="5.28515625" style="24" customWidth="1"/>
    <col min="5127" max="5127" width="6.140625" style="24" customWidth="1"/>
    <col min="5128" max="5128" width="10.85546875" style="24" customWidth="1"/>
    <col min="5129" max="5129" width="4.85546875" style="24" customWidth="1"/>
    <col min="5130" max="5130" width="3.140625" style="24" customWidth="1"/>
    <col min="5131" max="5131" width="1.140625" style="24" customWidth="1"/>
    <col min="5132" max="5373" width="11.42578125" style="24"/>
    <col min="5374" max="5374" width="3.7109375" style="24" customWidth="1"/>
    <col min="5375" max="5375" width="0" style="24" hidden="1" customWidth="1"/>
    <col min="5376" max="5376" width="9.5703125" style="24" customWidth="1"/>
    <col min="5377" max="5377" width="13" style="24" customWidth="1"/>
    <col min="5378" max="5378" width="10.42578125" style="24" customWidth="1"/>
    <col min="5379" max="5379" width="13.28515625" style="24" customWidth="1"/>
    <col min="5380" max="5380" width="12.7109375" style="24" customWidth="1"/>
    <col min="5381" max="5381" width="7.42578125" style="24" customWidth="1"/>
    <col min="5382" max="5382" width="5.28515625" style="24" customWidth="1"/>
    <col min="5383" max="5383" width="6.140625" style="24" customWidth="1"/>
    <col min="5384" max="5384" width="10.85546875" style="24" customWidth="1"/>
    <col min="5385" max="5385" width="4.85546875" style="24" customWidth="1"/>
    <col min="5386" max="5386" width="3.140625" style="24" customWidth="1"/>
    <col min="5387" max="5387" width="1.140625" style="24" customWidth="1"/>
    <col min="5388" max="5629" width="11.42578125" style="24"/>
    <col min="5630" max="5630" width="3.7109375" style="24" customWidth="1"/>
    <col min="5631" max="5631" width="0" style="24" hidden="1" customWidth="1"/>
    <col min="5632" max="5632" width="9.5703125" style="24" customWidth="1"/>
    <col min="5633" max="5633" width="13" style="24" customWidth="1"/>
    <col min="5634" max="5634" width="10.42578125" style="24" customWidth="1"/>
    <col min="5635" max="5635" width="13.28515625" style="24" customWidth="1"/>
    <col min="5636" max="5636" width="12.7109375" style="24" customWidth="1"/>
    <col min="5637" max="5637" width="7.42578125" style="24" customWidth="1"/>
    <col min="5638" max="5638" width="5.28515625" style="24" customWidth="1"/>
    <col min="5639" max="5639" width="6.140625" style="24" customWidth="1"/>
    <col min="5640" max="5640" width="10.85546875" style="24" customWidth="1"/>
    <col min="5641" max="5641" width="4.85546875" style="24" customWidth="1"/>
    <col min="5642" max="5642" width="3.140625" style="24" customWidth="1"/>
    <col min="5643" max="5643" width="1.140625" style="24" customWidth="1"/>
    <col min="5644" max="5885" width="11.42578125" style="24"/>
    <col min="5886" max="5886" width="3.7109375" style="24" customWidth="1"/>
    <col min="5887" max="5887" width="0" style="24" hidden="1" customWidth="1"/>
    <col min="5888" max="5888" width="9.5703125" style="24" customWidth="1"/>
    <col min="5889" max="5889" width="13" style="24" customWidth="1"/>
    <col min="5890" max="5890" width="10.42578125" style="24" customWidth="1"/>
    <col min="5891" max="5891" width="13.28515625" style="24" customWidth="1"/>
    <col min="5892" max="5892" width="12.7109375" style="24" customWidth="1"/>
    <col min="5893" max="5893" width="7.42578125" style="24" customWidth="1"/>
    <col min="5894" max="5894" width="5.28515625" style="24" customWidth="1"/>
    <col min="5895" max="5895" width="6.140625" style="24" customWidth="1"/>
    <col min="5896" max="5896" width="10.85546875" style="24" customWidth="1"/>
    <col min="5897" max="5897" width="4.85546875" style="24" customWidth="1"/>
    <col min="5898" max="5898" width="3.140625" style="24" customWidth="1"/>
    <col min="5899" max="5899" width="1.140625" style="24" customWidth="1"/>
    <col min="5900" max="6141" width="11.42578125" style="24"/>
    <col min="6142" max="6142" width="3.7109375" style="24" customWidth="1"/>
    <col min="6143" max="6143" width="0" style="24" hidden="1" customWidth="1"/>
    <col min="6144" max="6144" width="9.5703125" style="24" customWidth="1"/>
    <col min="6145" max="6145" width="13" style="24" customWidth="1"/>
    <col min="6146" max="6146" width="10.42578125" style="24" customWidth="1"/>
    <col min="6147" max="6147" width="13.28515625" style="24" customWidth="1"/>
    <col min="6148" max="6148" width="12.7109375" style="24" customWidth="1"/>
    <col min="6149" max="6149" width="7.42578125" style="24" customWidth="1"/>
    <col min="6150" max="6150" width="5.28515625" style="24" customWidth="1"/>
    <col min="6151" max="6151" width="6.140625" style="24" customWidth="1"/>
    <col min="6152" max="6152" width="10.85546875" style="24" customWidth="1"/>
    <col min="6153" max="6153" width="4.85546875" style="24" customWidth="1"/>
    <col min="6154" max="6154" width="3.140625" style="24" customWidth="1"/>
    <col min="6155" max="6155" width="1.140625" style="24" customWidth="1"/>
    <col min="6156" max="6397" width="11.42578125" style="24"/>
    <col min="6398" max="6398" width="3.7109375" style="24" customWidth="1"/>
    <col min="6399" max="6399" width="0" style="24" hidden="1" customWidth="1"/>
    <col min="6400" max="6400" width="9.5703125" style="24" customWidth="1"/>
    <col min="6401" max="6401" width="13" style="24" customWidth="1"/>
    <col min="6402" max="6402" width="10.42578125" style="24" customWidth="1"/>
    <col min="6403" max="6403" width="13.28515625" style="24" customWidth="1"/>
    <col min="6404" max="6404" width="12.7109375" style="24" customWidth="1"/>
    <col min="6405" max="6405" width="7.42578125" style="24" customWidth="1"/>
    <col min="6406" max="6406" width="5.28515625" style="24" customWidth="1"/>
    <col min="6407" max="6407" width="6.140625" style="24" customWidth="1"/>
    <col min="6408" max="6408" width="10.85546875" style="24" customWidth="1"/>
    <col min="6409" max="6409" width="4.85546875" style="24" customWidth="1"/>
    <col min="6410" max="6410" width="3.140625" style="24" customWidth="1"/>
    <col min="6411" max="6411" width="1.140625" style="24" customWidth="1"/>
    <col min="6412" max="6653" width="11.42578125" style="24"/>
    <col min="6654" max="6654" width="3.7109375" style="24" customWidth="1"/>
    <col min="6655" max="6655" width="0" style="24" hidden="1" customWidth="1"/>
    <col min="6656" max="6656" width="9.5703125" style="24" customWidth="1"/>
    <col min="6657" max="6657" width="13" style="24" customWidth="1"/>
    <col min="6658" max="6658" width="10.42578125" style="24" customWidth="1"/>
    <col min="6659" max="6659" width="13.28515625" style="24" customWidth="1"/>
    <col min="6660" max="6660" width="12.7109375" style="24" customWidth="1"/>
    <col min="6661" max="6661" width="7.42578125" style="24" customWidth="1"/>
    <col min="6662" max="6662" width="5.28515625" style="24" customWidth="1"/>
    <col min="6663" max="6663" width="6.140625" style="24" customWidth="1"/>
    <col min="6664" max="6664" width="10.85546875" style="24" customWidth="1"/>
    <col min="6665" max="6665" width="4.85546875" style="24" customWidth="1"/>
    <col min="6666" max="6666" width="3.140625" style="24" customWidth="1"/>
    <col min="6667" max="6667" width="1.140625" style="24" customWidth="1"/>
    <col min="6668" max="6909" width="11.42578125" style="24"/>
    <col min="6910" max="6910" width="3.7109375" style="24" customWidth="1"/>
    <col min="6911" max="6911" width="0" style="24" hidden="1" customWidth="1"/>
    <col min="6912" max="6912" width="9.5703125" style="24" customWidth="1"/>
    <col min="6913" max="6913" width="13" style="24" customWidth="1"/>
    <col min="6914" max="6914" width="10.42578125" style="24" customWidth="1"/>
    <col min="6915" max="6915" width="13.28515625" style="24" customWidth="1"/>
    <col min="6916" max="6916" width="12.7109375" style="24" customWidth="1"/>
    <col min="6917" max="6917" width="7.42578125" style="24" customWidth="1"/>
    <col min="6918" max="6918" width="5.28515625" style="24" customWidth="1"/>
    <col min="6919" max="6919" width="6.140625" style="24" customWidth="1"/>
    <col min="6920" max="6920" width="10.85546875" style="24" customWidth="1"/>
    <col min="6921" max="6921" width="4.85546875" style="24" customWidth="1"/>
    <col min="6922" max="6922" width="3.140625" style="24" customWidth="1"/>
    <col min="6923" max="6923" width="1.140625" style="24" customWidth="1"/>
    <col min="6924" max="7165" width="11.42578125" style="24"/>
    <col min="7166" max="7166" width="3.7109375" style="24" customWidth="1"/>
    <col min="7167" max="7167" width="0" style="24" hidden="1" customWidth="1"/>
    <col min="7168" max="7168" width="9.5703125" style="24" customWidth="1"/>
    <col min="7169" max="7169" width="13" style="24" customWidth="1"/>
    <col min="7170" max="7170" width="10.42578125" style="24" customWidth="1"/>
    <col min="7171" max="7171" width="13.28515625" style="24" customWidth="1"/>
    <col min="7172" max="7172" width="12.7109375" style="24" customWidth="1"/>
    <col min="7173" max="7173" width="7.42578125" style="24" customWidth="1"/>
    <col min="7174" max="7174" width="5.28515625" style="24" customWidth="1"/>
    <col min="7175" max="7175" width="6.140625" style="24" customWidth="1"/>
    <col min="7176" max="7176" width="10.85546875" style="24" customWidth="1"/>
    <col min="7177" max="7177" width="4.85546875" style="24" customWidth="1"/>
    <col min="7178" max="7178" width="3.140625" style="24" customWidth="1"/>
    <col min="7179" max="7179" width="1.140625" style="24" customWidth="1"/>
    <col min="7180" max="7421" width="11.42578125" style="24"/>
    <col min="7422" max="7422" width="3.7109375" style="24" customWidth="1"/>
    <col min="7423" max="7423" width="0" style="24" hidden="1" customWidth="1"/>
    <col min="7424" max="7424" width="9.5703125" style="24" customWidth="1"/>
    <col min="7425" max="7425" width="13" style="24" customWidth="1"/>
    <col min="7426" max="7426" width="10.42578125" style="24" customWidth="1"/>
    <col min="7427" max="7427" width="13.28515625" style="24" customWidth="1"/>
    <col min="7428" max="7428" width="12.7109375" style="24" customWidth="1"/>
    <col min="7429" max="7429" width="7.42578125" style="24" customWidth="1"/>
    <col min="7430" max="7430" width="5.28515625" style="24" customWidth="1"/>
    <col min="7431" max="7431" width="6.140625" style="24" customWidth="1"/>
    <col min="7432" max="7432" width="10.85546875" style="24" customWidth="1"/>
    <col min="7433" max="7433" width="4.85546875" style="24" customWidth="1"/>
    <col min="7434" max="7434" width="3.140625" style="24" customWidth="1"/>
    <col min="7435" max="7435" width="1.140625" style="24" customWidth="1"/>
    <col min="7436" max="7677" width="11.42578125" style="24"/>
    <col min="7678" max="7678" width="3.7109375" style="24" customWidth="1"/>
    <col min="7679" max="7679" width="0" style="24" hidden="1" customWidth="1"/>
    <col min="7680" max="7680" width="9.5703125" style="24" customWidth="1"/>
    <col min="7681" max="7681" width="13" style="24" customWidth="1"/>
    <col min="7682" max="7682" width="10.42578125" style="24" customWidth="1"/>
    <col min="7683" max="7683" width="13.28515625" style="24" customWidth="1"/>
    <col min="7684" max="7684" width="12.7109375" style="24" customWidth="1"/>
    <col min="7685" max="7685" width="7.42578125" style="24" customWidth="1"/>
    <col min="7686" max="7686" width="5.28515625" style="24" customWidth="1"/>
    <col min="7687" max="7687" width="6.140625" style="24" customWidth="1"/>
    <col min="7688" max="7688" width="10.85546875" style="24" customWidth="1"/>
    <col min="7689" max="7689" width="4.85546875" style="24" customWidth="1"/>
    <col min="7690" max="7690" width="3.140625" style="24" customWidth="1"/>
    <col min="7691" max="7691" width="1.140625" style="24" customWidth="1"/>
    <col min="7692" max="7933" width="11.42578125" style="24"/>
    <col min="7934" max="7934" width="3.7109375" style="24" customWidth="1"/>
    <col min="7935" max="7935" width="0" style="24" hidden="1" customWidth="1"/>
    <col min="7936" max="7936" width="9.5703125" style="24" customWidth="1"/>
    <col min="7937" max="7937" width="13" style="24" customWidth="1"/>
    <col min="7938" max="7938" width="10.42578125" style="24" customWidth="1"/>
    <col min="7939" max="7939" width="13.28515625" style="24" customWidth="1"/>
    <col min="7940" max="7940" width="12.7109375" style="24" customWidth="1"/>
    <col min="7941" max="7941" width="7.42578125" style="24" customWidth="1"/>
    <col min="7942" max="7942" width="5.28515625" style="24" customWidth="1"/>
    <col min="7943" max="7943" width="6.140625" style="24" customWidth="1"/>
    <col min="7944" max="7944" width="10.85546875" style="24" customWidth="1"/>
    <col min="7945" max="7945" width="4.85546875" style="24" customWidth="1"/>
    <col min="7946" max="7946" width="3.140625" style="24" customWidth="1"/>
    <col min="7947" max="7947" width="1.140625" style="24" customWidth="1"/>
    <col min="7948" max="8189" width="11.42578125" style="24"/>
    <col min="8190" max="8190" width="3.7109375" style="24" customWidth="1"/>
    <col min="8191" max="8191" width="0" style="24" hidden="1" customWidth="1"/>
    <col min="8192" max="8192" width="9.5703125" style="24" customWidth="1"/>
    <col min="8193" max="8193" width="13" style="24" customWidth="1"/>
    <col min="8194" max="8194" width="10.42578125" style="24" customWidth="1"/>
    <col min="8195" max="8195" width="13.28515625" style="24" customWidth="1"/>
    <col min="8196" max="8196" width="12.7109375" style="24" customWidth="1"/>
    <col min="8197" max="8197" width="7.42578125" style="24" customWidth="1"/>
    <col min="8198" max="8198" width="5.28515625" style="24" customWidth="1"/>
    <col min="8199" max="8199" width="6.140625" style="24" customWidth="1"/>
    <col min="8200" max="8200" width="10.85546875" style="24" customWidth="1"/>
    <col min="8201" max="8201" width="4.85546875" style="24" customWidth="1"/>
    <col min="8202" max="8202" width="3.140625" style="24" customWidth="1"/>
    <col min="8203" max="8203" width="1.140625" style="24" customWidth="1"/>
    <col min="8204" max="8445" width="11.42578125" style="24"/>
    <col min="8446" max="8446" width="3.7109375" style="24" customWidth="1"/>
    <col min="8447" max="8447" width="0" style="24" hidden="1" customWidth="1"/>
    <col min="8448" max="8448" width="9.5703125" style="24" customWidth="1"/>
    <col min="8449" max="8449" width="13" style="24" customWidth="1"/>
    <col min="8450" max="8450" width="10.42578125" style="24" customWidth="1"/>
    <col min="8451" max="8451" width="13.28515625" style="24" customWidth="1"/>
    <col min="8452" max="8452" width="12.7109375" style="24" customWidth="1"/>
    <col min="8453" max="8453" width="7.42578125" style="24" customWidth="1"/>
    <col min="8454" max="8454" width="5.28515625" style="24" customWidth="1"/>
    <col min="8455" max="8455" width="6.140625" style="24" customWidth="1"/>
    <col min="8456" max="8456" width="10.85546875" style="24" customWidth="1"/>
    <col min="8457" max="8457" width="4.85546875" style="24" customWidth="1"/>
    <col min="8458" max="8458" width="3.140625" style="24" customWidth="1"/>
    <col min="8459" max="8459" width="1.140625" style="24" customWidth="1"/>
    <col min="8460" max="8701" width="11.42578125" style="24"/>
    <col min="8702" max="8702" width="3.7109375" style="24" customWidth="1"/>
    <col min="8703" max="8703" width="0" style="24" hidden="1" customWidth="1"/>
    <col min="8704" max="8704" width="9.5703125" style="24" customWidth="1"/>
    <col min="8705" max="8705" width="13" style="24" customWidth="1"/>
    <col min="8706" max="8706" width="10.42578125" style="24" customWidth="1"/>
    <col min="8707" max="8707" width="13.28515625" style="24" customWidth="1"/>
    <col min="8708" max="8708" width="12.7109375" style="24" customWidth="1"/>
    <col min="8709" max="8709" width="7.42578125" style="24" customWidth="1"/>
    <col min="8710" max="8710" width="5.28515625" style="24" customWidth="1"/>
    <col min="8711" max="8711" width="6.140625" style="24" customWidth="1"/>
    <col min="8712" max="8712" width="10.85546875" style="24" customWidth="1"/>
    <col min="8713" max="8713" width="4.85546875" style="24" customWidth="1"/>
    <col min="8714" max="8714" width="3.140625" style="24" customWidth="1"/>
    <col min="8715" max="8715" width="1.140625" style="24" customWidth="1"/>
    <col min="8716" max="8957" width="11.42578125" style="24"/>
    <col min="8958" max="8958" width="3.7109375" style="24" customWidth="1"/>
    <col min="8959" max="8959" width="0" style="24" hidden="1" customWidth="1"/>
    <col min="8960" max="8960" width="9.5703125" style="24" customWidth="1"/>
    <col min="8961" max="8961" width="13" style="24" customWidth="1"/>
    <col min="8962" max="8962" width="10.42578125" style="24" customWidth="1"/>
    <col min="8963" max="8963" width="13.28515625" style="24" customWidth="1"/>
    <col min="8964" max="8964" width="12.7109375" style="24" customWidth="1"/>
    <col min="8965" max="8965" width="7.42578125" style="24" customWidth="1"/>
    <col min="8966" max="8966" width="5.28515625" style="24" customWidth="1"/>
    <col min="8967" max="8967" width="6.140625" style="24" customWidth="1"/>
    <col min="8968" max="8968" width="10.85546875" style="24" customWidth="1"/>
    <col min="8969" max="8969" width="4.85546875" style="24" customWidth="1"/>
    <col min="8970" max="8970" width="3.140625" style="24" customWidth="1"/>
    <col min="8971" max="8971" width="1.140625" style="24" customWidth="1"/>
    <col min="8972" max="9213" width="11.42578125" style="24"/>
    <col min="9214" max="9214" width="3.7109375" style="24" customWidth="1"/>
    <col min="9215" max="9215" width="0" style="24" hidden="1" customWidth="1"/>
    <col min="9216" max="9216" width="9.5703125" style="24" customWidth="1"/>
    <col min="9217" max="9217" width="13" style="24" customWidth="1"/>
    <col min="9218" max="9218" width="10.42578125" style="24" customWidth="1"/>
    <col min="9219" max="9219" width="13.28515625" style="24" customWidth="1"/>
    <col min="9220" max="9220" width="12.7109375" style="24" customWidth="1"/>
    <col min="9221" max="9221" width="7.42578125" style="24" customWidth="1"/>
    <col min="9222" max="9222" width="5.28515625" style="24" customWidth="1"/>
    <col min="9223" max="9223" width="6.140625" style="24" customWidth="1"/>
    <col min="9224" max="9224" width="10.85546875" style="24" customWidth="1"/>
    <col min="9225" max="9225" width="4.85546875" style="24" customWidth="1"/>
    <col min="9226" max="9226" width="3.140625" style="24" customWidth="1"/>
    <col min="9227" max="9227" width="1.140625" style="24" customWidth="1"/>
    <col min="9228" max="9469" width="11.42578125" style="24"/>
    <col min="9470" max="9470" width="3.7109375" style="24" customWidth="1"/>
    <col min="9471" max="9471" width="0" style="24" hidden="1" customWidth="1"/>
    <col min="9472" max="9472" width="9.5703125" style="24" customWidth="1"/>
    <col min="9473" max="9473" width="13" style="24" customWidth="1"/>
    <col min="9474" max="9474" width="10.42578125" style="24" customWidth="1"/>
    <col min="9475" max="9475" width="13.28515625" style="24" customWidth="1"/>
    <col min="9476" max="9476" width="12.7109375" style="24" customWidth="1"/>
    <col min="9477" max="9477" width="7.42578125" style="24" customWidth="1"/>
    <col min="9478" max="9478" width="5.28515625" style="24" customWidth="1"/>
    <col min="9479" max="9479" width="6.140625" style="24" customWidth="1"/>
    <col min="9480" max="9480" width="10.85546875" style="24" customWidth="1"/>
    <col min="9481" max="9481" width="4.85546875" style="24" customWidth="1"/>
    <col min="9482" max="9482" width="3.140625" style="24" customWidth="1"/>
    <col min="9483" max="9483" width="1.140625" style="24" customWidth="1"/>
    <col min="9484" max="9725" width="11.42578125" style="24"/>
    <col min="9726" max="9726" width="3.7109375" style="24" customWidth="1"/>
    <col min="9727" max="9727" width="0" style="24" hidden="1" customWidth="1"/>
    <col min="9728" max="9728" width="9.5703125" style="24" customWidth="1"/>
    <col min="9729" max="9729" width="13" style="24" customWidth="1"/>
    <col min="9730" max="9730" width="10.42578125" style="24" customWidth="1"/>
    <col min="9731" max="9731" width="13.28515625" style="24" customWidth="1"/>
    <col min="9732" max="9732" width="12.7109375" style="24" customWidth="1"/>
    <col min="9733" max="9733" width="7.42578125" style="24" customWidth="1"/>
    <col min="9734" max="9734" width="5.28515625" style="24" customWidth="1"/>
    <col min="9735" max="9735" width="6.140625" style="24" customWidth="1"/>
    <col min="9736" max="9736" width="10.85546875" style="24" customWidth="1"/>
    <col min="9737" max="9737" width="4.85546875" style="24" customWidth="1"/>
    <col min="9738" max="9738" width="3.140625" style="24" customWidth="1"/>
    <col min="9739" max="9739" width="1.140625" style="24" customWidth="1"/>
    <col min="9740" max="9981" width="11.42578125" style="24"/>
    <col min="9982" max="9982" width="3.7109375" style="24" customWidth="1"/>
    <col min="9983" max="9983" width="0" style="24" hidden="1" customWidth="1"/>
    <col min="9984" max="9984" width="9.5703125" style="24" customWidth="1"/>
    <col min="9985" max="9985" width="13" style="24" customWidth="1"/>
    <col min="9986" max="9986" width="10.42578125" style="24" customWidth="1"/>
    <col min="9987" max="9987" width="13.28515625" style="24" customWidth="1"/>
    <col min="9988" max="9988" width="12.7109375" style="24" customWidth="1"/>
    <col min="9989" max="9989" width="7.42578125" style="24" customWidth="1"/>
    <col min="9990" max="9990" width="5.28515625" style="24" customWidth="1"/>
    <col min="9991" max="9991" width="6.140625" style="24" customWidth="1"/>
    <col min="9992" max="9992" width="10.85546875" style="24" customWidth="1"/>
    <col min="9993" max="9993" width="4.85546875" style="24" customWidth="1"/>
    <col min="9994" max="9994" width="3.140625" style="24" customWidth="1"/>
    <col min="9995" max="9995" width="1.140625" style="24" customWidth="1"/>
    <col min="9996" max="10237" width="11.42578125" style="24"/>
    <col min="10238" max="10238" width="3.7109375" style="24" customWidth="1"/>
    <col min="10239" max="10239" width="0" style="24" hidden="1" customWidth="1"/>
    <col min="10240" max="10240" width="9.5703125" style="24" customWidth="1"/>
    <col min="10241" max="10241" width="13" style="24" customWidth="1"/>
    <col min="10242" max="10242" width="10.42578125" style="24" customWidth="1"/>
    <col min="10243" max="10243" width="13.28515625" style="24" customWidth="1"/>
    <col min="10244" max="10244" width="12.7109375" style="24" customWidth="1"/>
    <col min="10245" max="10245" width="7.42578125" style="24" customWidth="1"/>
    <col min="10246" max="10246" width="5.28515625" style="24" customWidth="1"/>
    <col min="10247" max="10247" width="6.140625" style="24" customWidth="1"/>
    <col min="10248" max="10248" width="10.85546875" style="24" customWidth="1"/>
    <col min="10249" max="10249" width="4.85546875" style="24" customWidth="1"/>
    <col min="10250" max="10250" width="3.140625" style="24" customWidth="1"/>
    <col min="10251" max="10251" width="1.140625" style="24" customWidth="1"/>
    <col min="10252" max="10493" width="11.42578125" style="24"/>
    <col min="10494" max="10494" width="3.7109375" style="24" customWidth="1"/>
    <col min="10495" max="10495" width="0" style="24" hidden="1" customWidth="1"/>
    <col min="10496" max="10496" width="9.5703125" style="24" customWidth="1"/>
    <col min="10497" max="10497" width="13" style="24" customWidth="1"/>
    <col min="10498" max="10498" width="10.42578125" style="24" customWidth="1"/>
    <col min="10499" max="10499" width="13.28515625" style="24" customWidth="1"/>
    <col min="10500" max="10500" width="12.7109375" style="24" customWidth="1"/>
    <col min="10501" max="10501" width="7.42578125" style="24" customWidth="1"/>
    <col min="10502" max="10502" width="5.28515625" style="24" customWidth="1"/>
    <col min="10503" max="10503" width="6.140625" style="24" customWidth="1"/>
    <col min="10504" max="10504" width="10.85546875" style="24" customWidth="1"/>
    <col min="10505" max="10505" width="4.85546875" style="24" customWidth="1"/>
    <col min="10506" max="10506" width="3.140625" style="24" customWidth="1"/>
    <col min="10507" max="10507" width="1.140625" style="24" customWidth="1"/>
    <col min="10508" max="10749" width="11.42578125" style="24"/>
    <col min="10750" max="10750" width="3.7109375" style="24" customWidth="1"/>
    <col min="10751" max="10751" width="0" style="24" hidden="1" customWidth="1"/>
    <col min="10752" max="10752" width="9.5703125" style="24" customWidth="1"/>
    <col min="10753" max="10753" width="13" style="24" customWidth="1"/>
    <col min="10754" max="10754" width="10.42578125" style="24" customWidth="1"/>
    <col min="10755" max="10755" width="13.28515625" style="24" customWidth="1"/>
    <col min="10756" max="10756" width="12.7109375" style="24" customWidth="1"/>
    <col min="10757" max="10757" width="7.42578125" style="24" customWidth="1"/>
    <col min="10758" max="10758" width="5.28515625" style="24" customWidth="1"/>
    <col min="10759" max="10759" width="6.140625" style="24" customWidth="1"/>
    <col min="10760" max="10760" width="10.85546875" style="24" customWidth="1"/>
    <col min="10761" max="10761" width="4.85546875" style="24" customWidth="1"/>
    <col min="10762" max="10762" width="3.140625" style="24" customWidth="1"/>
    <col min="10763" max="10763" width="1.140625" style="24" customWidth="1"/>
    <col min="10764" max="11005" width="11.42578125" style="24"/>
    <col min="11006" max="11006" width="3.7109375" style="24" customWidth="1"/>
    <col min="11007" max="11007" width="0" style="24" hidden="1" customWidth="1"/>
    <col min="11008" max="11008" width="9.5703125" style="24" customWidth="1"/>
    <col min="11009" max="11009" width="13" style="24" customWidth="1"/>
    <col min="11010" max="11010" width="10.42578125" style="24" customWidth="1"/>
    <col min="11011" max="11011" width="13.28515625" style="24" customWidth="1"/>
    <col min="11012" max="11012" width="12.7109375" style="24" customWidth="1"/>
    <col min="11013" max="11013" width="7.42578125" style="24" customWidth="1"/>
    <col min="11014" max="11014" width="5.28515625" style="24" customWidth="1"/>
    <col min="11015" max="11015" width="6.140625" style="24" customWidth="1"/>
    <col min="11016" max="11016" width="10.85546875" style="24" customWidth="1"/>
    <col min="11017" max="11017" width="4.85546875" style="24" customWidth="1"/>
    <col min="11018" max="11018" width="3.140625" style="24" customWidth="1"/>
    <col min="11019" max="11019" width="1.140625" style="24" customWidth="1"/>
    <col min="11020" max="11261" width="11.42578125" style="24"/>
    <col min="11262" max="11262" width="3.7109375" style="24" customWidth="1"/>
    <col min="11263" max="11263" width="0" style="24" hidden="1" customWidth="1"/>
    <col min="11264" max="11264" width="9.5703125" style="24" customWidth="1"/>
    <col min="11265" max="11265" width="13" style="24" customWidth="1"/>
    <col min="11266" max="11266" width="10.42578125" style="24" customWidth="1"/>
    <col min="11267" max="11267" width="13.28515625" style="24" customWidth="1"/>
    <col min="11268" max="11268" width="12.7109375" style="24" customWidth="1"/>
    <col min="11269" max="11269" width="7.42578125" style="24" customWidth="1"/>
    <col min="11270" max="11270" width="5.28515625" style="24" customWidth="1"/>
    <col min="11271" max="11271" width="6.140625" style="24" customWidth="1"/>
    <col min="11272" max="11272" width="10.85546875" style="24" customWidth="1"/>
    <col min="11273" max="11273" width="4.85546875" style="24" customWidth="1"/>
    <col min="11274" max="11274" width="3.140625" style="24" customWidth="1"/>
    <col min="11275" max="11275" width="1.140625" style="24" customWidth="1"/>
    <col min="11276" max="11517" width="11.42578125" style="24"/>
    <col min="11518" max="11518" width="3.7109375" style="24" customWidth="1"/>
    <col min="11519" max="11519" width="0" style="24" hidden="1" customWidth="1"/>
    <col min="11520" max="11520" width="9.5703125" style="24" customWidth="1"/>
    <col min="11521" max="11521" width="13" style="24" customWidth="1"/>
    <col min="11522" max="11522" width="10.42578125" style="24" customWidth="1"/>
    <col min="11523" max="11523" width="13.28515625" style="24" customWidth="1"/>
    <col min="11524" max="11524" width="12.7109375" style="24" customWidth="1"/>
    <col min="11525" max="11525" width="7.42578125" style="24" customWidth="1"/>
    <col min="11526" max="11526" width="5.28515625" style="24" customWidth="1"/>
    <col min="11527" max="11527" width="6.140625" style="24" customWidth="1"/>
    <col min="11528" max="11528" width="10.85546875" style="24" customWidth="1"/>
    <col min="11529" max="11529" width="4.85546875" style="24" customWidth="1"/>
    <col min="11530" max="11530" width="3.140625" style="24" customWidth="1"/>
    <col min="11531" max="11531" width="1.140625" style="24" customWidth="1"/>
    <col min="11532" max="11773" width="11.42578125" style="24"/>
    <col min="11774" max="11774" width="3.7109375" style="24" customWidth="1"/>
    <col min="11775" max="11775" width="0" style="24" hidden="1" customWidth="1"/>
    <col min="11776" max="11776" width="9.5703125" style="24" customWidth="1"/>
    <col min="11777" max="11777" width="13" style="24" customWidth="1"/>
    <col min="11778" max="11778" width="10.42578125" style="24" customWidth="1"/>
    <col min="11779" max="11779" width="13.28515625" style="24" customWidth="1"/>
    <col min="11780" max="11780" width="12.7109375" style="24" customWidth="1"/>
    <col min="11781" max="11781" width="7.42578125" style="24" customWidth="1"/>
    <col min="11782" max="11782" width="5.28515625" style="24" customWidth="1"/>
    <col min="11783" max="11783" width="6.140625" style="24" customWidth="1"/>
    <col min="11784" max="11784" width="10.85546875" style="24" customWidth="1"/>
    <col min="11785" max="11785" width="4.85546875" style="24" customWidth="1"/>
    <col min="11786" max="11786" width="3.140625" style="24" customWidth="1"/>
    <col min="11787" max="11787" width="1.140625" style="24" customWidth="1"/>
    <col min="11788" max="12029" width="11.42578125" style="24"/>
    <col min="12030" max="12030" width="3.7109375" style="24" customWidth="1"/>
    <col min="12031" max="12031" width="0" style="24" hidden="1" customWidth="1"/>
    <col min="12032" max="12032" width="9.5703125" style="24" customWidth="1"/>
    <col min="12033" max="12033" width="13" style="24" customWidth="1"/>
    <col min="12034" max="12034" width="10.42578125" style="24" customWidth="1"/>
    <col min="12035" max="12035" width="13.28515625" style="24" customWidth="1"/>
    <col min="12036" max="12036" width="12.7109375" style="24" customWidth="1"/>
    <col min="12037" max="12037" width="7.42578125" style="24" customWidth="1"/>
    <col min="12038" max="12038" width="5.28515625" style="24" customWidth="1"/>
    <col min="12039" max="12039" width="6.140625" style="24" customWidth="1"/>
    <col min="12040" max="12040" width="10.85546875" style="24" customWidth="1"/>
    <col min="12041" max="12041" width="4.85546875" style="24" customWidth="1"/>
    <col min="12042" max="12042" width="3.140625" style="24" customWidth="1"/>
    <col min="12043" max="12043" width="1.140625" style="24" customWidth="1"/>
    <col min="12044" max="12285" width="11.42578125" style="24"/>
    <col min="12286" max="12286" width="3.7109375" style="24" customWidth="1"/>
    <col min="12287" max="12287" width="0" style="24" hidden="1" customWidth="1"/>
    <col min="12288" max="12288" width="9.5703125" style="24" customWidth="1"/>
    <col min="12289" max="12289" width="13" style="24" customWidth="1"/>
    <col min="12290" max="12290" width="10.42578125" style="24" customWidth="1"/>
    <col min="12291" max="12291" width="13.28515625" style="24" customWidth="1"/>
    <col min="12292" max="12292" width="12.7109375" style="24" customWidth="1"/>
    <col min="12293" max="12293" width="7.42578125" style="24" customWidth="1"/>
    <col min="12294" max="12294" width="5.28515625" style="24" customWidth="1"/>
    <col min="12295" max="12295" width="6.140625" style="24" customWidth="1"/>
    <col min="12296" max="12296" width="10.85546875" style="24" customWidth="1"/>
    <col min="12297" max="12297" width="4.85546875" style="24" customWidth="1"/>
    <col min="12298" max="12298" width="3.140625" style="24" customWidth="1"/>
    <col min="12299" max="12299" width="1.140625" style="24" customWidth="1"/>
    <col min="12300" max="12541" width="11.42578125" style="24"/>
    <col min="12542" max="12542" width="3.7109375" style="24" customWidth="1"/>
    <col min="12543" max="12543" width="0" style="24" hidden="1" customWidth="1"/>
    <col min="12544" max="12544" width="9.5703125" style="24" customWidth="1"/>
    <col min="12545" max="12545" width="13" style="24" customWidth="1"/>
    <col min="12546" max="12546" width="10.42578125" style="24" customWidth="1"/>
    <col min="12547" max="12547" width="13.28515625" style="24" customWidth="1"/>
    <col min="12548" max="12548" width="12.7109375" style="24" customWidth="1"/>
    <col min="12549" max="12549" width="7.42578125" style="24" customWidth="1"/>
    <col min="12550" max="12550" width="5.28515625" style="24" customWidth="1"/>
    <col min="12551" max="12551" width="6.140625" style="24" customWidth="1"/>
    <col min="12552" max="12552" width="10.85546875" style="24" customWidth="1"/>
    <col min="12553" max="12553" width="4.85546875" style="24" customWidth="1"/>
    <col min="12554" max="12554" width="3.140625" style="24" customWidth="1"/>
    <col min="12555" max="12555" width="1.140625" style="24" customWidth="1"/>
    <col min="12556" max="12797" width="11.42578125" style="24"/>
    <col min="12798" max="12798" width="3.7109375" style="24" customWidth="1"/>
    <col min="12799" max="12799" width="0" style="24" hidden="1" customWidth="1"/>
    <col min="12800" max="12800" width="9.5703125" style="24" customWidth="1"/>
    <col min="12801" max="12801" width="13" style="24" customWidth="1"/>
    <col min="12802" max="12802" width="10.42578125" style="24" customWidth="1"/>
    <col min="12803" max="12803" width="13.28515625" style="24" customWidth="1"/>
    <col min="12804" max="12804" width="12.7109375" style="24" customWidth="1"/>
    <col min="12805" max="12805" width="7.42578125" style="24" customWidth="1"/>
    <col min="12806" max="12806" width="5.28515625" style="24" customWidth="1"/>
    <col min="12807" max="12807" width="6.140625" style="24" customWidth="1"/>
    <col min="12808" max="12808" width="10.85546875" style="24" customWidth="1"/>
    <col min="12809" max="12809" width="4.85546875" style="24" customWidth="1"/>
    <col min="12810" max="12810" width="3.140625" style="24" customWidth="1"/>
    <col min="12811" max="12811" width="1.140625" style="24" customWidth="1"/>
    <col min="12812" max="13053" width="11.42578125" style="24"/>
    <col min="13054" max="13054" width="3.7109375" style="24" customWidth="1"/>
    <col min="13055" max="13055" width="0" style="24" hidden="1" customWidth="1"/>
    <col min="13056" max="13056" width="9.5703125" style="24" customWidth="1"/>
    <col min="13057" max="13057" width="13" style="24" customWidth="1"/>
    <col min="13058" max="13058" width="10.42578125" style="24" customWidth="1"/>
    <col min="13059" max="13059" width="13.28515625" style="24" customWidth="1"/>
    <col min="13060" max="13060" width="12.7109375" style="24" customWidth="1"/>
    <col min="13061" max="13061" width="7.42578125" style="24" customWidth="1"/>
    <col min="13062" max="13062" width="5.28515625" style="24" customWidth="1"/>
    <col min="13063" max="13063" width="6.140625" style="24" customWidth="1"/>
    <col min="13064" max="13064" width="10.85546875" style="24" customWidth="1"/>
    <col min="13065" max="13065" width="4.85546875" style="24" customWidth="1"/>
    <col min="13066" max="13066" width="3.140625" style="24" customWidth="1"/>
    <col min="13067" max="13067" width="1.140625" style="24" customWidth="1"/>
    <col min="13068" max="13309" width="11.42578125" style="24"/>
    <col min="13310" max="13310" width="3.7109375" style="24" customWidth="1"/>
    <col min="13311" max="13311" width="0" style="24" hidden="1" customWidth="1"/>
    <col min="13312" max="13312" width="9.5703125" style="24" customWidth="1"/>
    <col min="13313" max="13313" width="13" style="24" customWidth="1"/>
    <col min="13314" max="13314" width="10.42578125" style="24" customWidth="1"/>
    <col min="13315" max="13315" width="13.28515625" style="24" customWidth="1"/>
    <col min="13316" max="13316" width="12.7109375" style="24" customWidth="1"/>
    <col min="13317" max="13317" width="7.42578125" style="24" customWidth="1"/>
    <col min="13318" max="13318" width="5.28515625" style="24" customWidth="1"/>
    <col min="13319" max="13319" width="6.140625" style="24" customWidth="1"/>
    <col min="13320" max="13320" width="10.85546875" style="24" customWidth="1"/>
    <col min="13321" max="13321" width="4.85546875" style="24" customWidth="1"/>
    <col min="13322" max="13322" width="3.140625" style="24" customWidth="1"/>
    <col min="13323" max="13323" width="1.140625" style="24" customWidth="1"/>
    <col min="13324" max="13565" width="11.42578125" style="24"/>
    <col min="13566" max="13566" width="3.7109375" style="24" customWidth="1"/>
    <col min="13567" max="13567" width="0" style="24" hidden="1" customWidth="1"/>
    <col min="13568" max="13568" width="9.5703125" style="24" customWidth="1"/>
    <col min="13569" max="13569" width="13" style="24" customWidth="1"/>
    <col min="13570" max="13570" width="10.42578125" style="24" customWidth="1"/>
    <col min="13571" max="13571" width="13.28515625" style="24" customWidth="1"/>
    <col min="13572" max="13572" width="12.7109375" style="24" customWidth="1"/>
    <col min="13573" max="13573" width="7.42578125" style="24" customWidth="1"/>
    <col min="13574" max="13574" width="5.28515625" style="24" customWidth="1"/>
    <col min="13575" max="13575" width="6.140625" style="24" customWidth="1"/>
    <col min="13576" max="13576" width="10.85546875" style="24" customWidth="1"/>
    <col min="13577" max="13577" width="4.85546875" style="24" customWidth="1"/>
    <col min="13578" max="13578" width="3.140625" style="24" customWidth="1"/>
    <col min="13579" max="13579" width="1.140625" style="24" customWidth="1"/>
    <col min="13580" max="13821" width="11.42578125" style="24"/>
    <col min="13822" max="13822" width="3.7109375" style="24" customWidth="1"/>
    <col min="13823" max="13823" width="0" style="24" hidden="1" customWidth="1"/>
    <col min="13824" max="13824" width="9.5703125" style="24" customWidth="1"/>
    <col min="13825" max="13825" width="13" style="24" customWidth="1"/>
    <col min="13826" max="13826" width="10.42578125" style="24" customWidth="1"/>
    <col min="13827" max="13827" width="13.28515625" style="24" customWidth="1"/>
    <col min="13828" max="13828" width="12.7109375" style="24" customWidth="1"/>
    <col min="13829" max="13829" width="7.42578125" style="24" customWidth="1"/>
    <col min="13830" max="13830" width="5.28515625" style="24" customWidth="1"/>
    <col min="13831" max="13831" width="6.140625" style="24" customWidth="1"/>
    <col min="13832" max="13832" width="10.85546875" style="24" customWidth="1"/>
    <col min="13833" max="13833" width="4.85546875" style="24" customWidth="1"/>
    <col min="13834" max="13834" width="3.140625" style="24" customWidth="1"/>
    <col min="13835" max="13835" width="1.140625" style="24" customWidth="1"/>
    <col min="13836" max="14077" width="11.42578125" style="24"/>
    <col min="14078" max="14078" width="3.7109375" style="24" customWidth="1"/>
    <col min="14079" max="14079" width="0" style="24" hidden="1" customWidth="1"/>
    <col min="14080" max="14080" width="9.5703125" style="24" customWidth="1"/>
    <col min="14081" max="14081" width="13" style="24" customWidth="1"/>
    <col min="14082" max="14082" width="10.42578125" style="24" customWidth="1"/>
    <col min="14083" max="14083" width="13.28515625" style="24" customWidth="1"/>
    <col min="14084" max="14084" width="12.7109375" style="24" customWidth="1"/>
    <col min="14085" max="14085" width="7.42578125" style="24" customWidth="1"/>
    <col min="14086" max="14086" width="5.28515625" style="24" customWidth="1"/>
    <col min="14087" max="14087" width="6.140625" style="24" customWidth="1"/>
    <col min="14088" max="14088" width="10.85546875" style="24" customWidth="1"/>
    <col min="14089" max="14089" width="4.85546875" style="24" customWidth="1"/>
    <col min="14090" max="14090" width="3.140625" style="24" customWidth="1"/>
    <col min="14091" max="14091" width="1.140625" style="24" customWidth="1"/>
    <col min="14092" max="14333" width="11.42578125" style="24"/>
    <col min="14334" max="14334" width="3.7109375" style="24" customWidth="1"/>
    <col min="14335" max="14335" width="0" style="24" hidden="1" customWidth="1"/>
    <col min="14336" max="14336" width="9.5703125" style="24" customWidth="1"/>
    <col min="14337" max="14337" width="13" style="24" customWidth="1"/>
    <col min="14338" max="14338" width="10.42578125" style="24" customWidth="1"/>
    <col min="14339" max="14339" width="13.28515625" style="24" customWidth="1"/>
    <col min="14340" max="14340" width="12.7109375" style="24" customWidth="1"/>
    <col min="14341" max="14341" width="7.42578125" style="24" customWidth="1"/>
    <col min="14342" max="14342" width="5.28515625" style="24" customWidth="1"/>
    <col min="14343" max="14343" width="6.140625" style="24" customWidth="1"/>
    <col min="14344" max="14344" width="10.85546875" style="24" customWidth="1"/>
    <col min="14345" max="14345" width="4.85546875" style="24" customWidth="1"/>
    <col min="14346" max="14346" width="3.140625" style="24" customWidth="1"/>
    <col min="14347" max="14347" width="1.140625" style="24" customWidth="1"/>
    <col min="14348" max="14589" width="11.42578125" style="24"/>
    <col min="14590" max="14590" width="3.7109375" style="24" customWidth="1"/>
    <col min="14591" max="14591" width="0" style="24" hidden="1" customWidth="1"/>
    <col min="14592" max="14592" width="9.5703125" style="24" customWidth="1"/>
    <col min="14593" max="14593" width="13" style="24" customWidth="1"/>
    <col min="14594" max="14594" width="10.42578125" style="24" customWidth="1"/>
    <col min="14595" max="14595" width="13.28515625" style="24" customWidth="1"/>
    <col min="14596" max="14596" width="12.7109375" style="24" customWidth="1"/>
    <col min="14597" max="14597" width="7.42578125" style="24" customWidth="1"/>
    <col min="14598" max="14598" width="5.28515625" style="24" customWidth="1"/>
    <col min="14599" max="14599" width="6.140625" style="24" customWidth="1"/>
    <col min="14600" max="14600" width="10.85546875" style="24" customWidth="1"/>
    <col min="14601" max="14601" width="4.85546875" style="24" customWidth="1"/>
    <col min="14602" max="14602" width="3.140625" style="24" customWidth="1"/>
    <col min="14603" max="14603" width="1.140625" style="24" customWidth="1"/>
    <col min="14604" max="14845" width="11.42578125" style="24"/>
    <col min="14846" max="14846" width="3.7109375" style="24" customWidth="1"/>
    <col min="14847" max="14847" width="0" style="24" hidden="1" customWidth="1"/>
    <col min="14848" max="14848" width="9.5703125" style="24" customWidth="1"/>
    <col min="14849" max="14849" width="13" style="24" customWidth="1"/>
    <col min="14850" max="14850" width="10.42578125" style="24" customWidth="1"/>
    <col min="14851" max="14851" width="13.28515625" style="24" customWidth="1"/>
    <col min="14852" max="14852" width="12.7109375" style="24" customWidth="1"/>
    <col min="14853" max="14853" width="7.42578125" style="24" customWidth="1"/>
    <col min="14854" max="14854" width="5.28515625" style="24" customWidth="1"/>
    <col min="14855" max="14855" width="6.140625" style="24" customWidth="1"/>
    <col min="14856" max="14856" width="10.85546875" style="24" customWidth="1"/>
    <col min="14857" max="14857" width="4.85546875" style="24" customWidth="1"/>
    <col min="14858" max="14858" width="3.140625" style="24" customWidth="1"/>
    <col min="14859" max="14859" width="1.140625" style="24" customWidth="1"/>
    <col min="14860" max="15101" width="11.42578125" style="24"/>
    <col min="15102" max="15102" width="3.7109375" style="24" customWidth="1"/>
    <col min="15103" max="15103" width="0" style="24" hidden="1" customWidth="1"/>
    <col min="15104" max="15104" width="9.5703125" style="24" customWidth="1"/>
    <col min="15105" max="15105" width="13" style="24" customWidth="1"/>
    <col min="15106" max="15106" width="10.42578125" style="24" customWidth="1"/>
    <col min="15107" max="15107" width="13.28515625" style="24" customWidth="1"/>
    <col min="15108" max="15108" width="12.7109375" style="24" customWidth="1"/>
    <col min="15109" max="15109" width="7.42578125" style="24" customWidth="1"/>
    <col min="15110" max="15110" width="5.28515625" style="24" customWidth="1"/>
    <col min="15111" max="15111" width="6.140625" style="24" customWidth="1"/>
    <col min="15112" max="15112" width="10.85546875" style="24" customWidth="1"/>
    <col min="15113" max="15113" width="4.85546875" style="24" customWidth="1"/>
    <col min="15114" max="15114" width="3.140625" style="24" customWidth="1"/>
    <col min="15115" max="15115" width="1.140625" style="24" customWidth="1"/>
    <col min="15116" max="15357" width="11.42578125" style="24"/>
    <col min="15358" max="15358" width="3.7109375" style="24" customWidth="1"/>
    <col min="15359" max="15359" width="0" style="24" hidden="1" customWidth="1"/>
    <col min="15360" max="15360" width="9.5703125" style="24" customWidth="1"/>
    <col min="15361" max="15361" width="13" style="24" customWidth="1"/>
    <col min="15362" max="15362" width="10.42578125" style="24" customWidth="1"/>
    <col min="15363" max="15363" width="13.28515625" style="24" customWidth="1"/>
    <col min="15364" max="15364" width="12.7109375" style="24" customWidth="1"/>
    <col min="15365" max="15365" width="7.42578125" style="24" customWidth="1"/>
    <col min="15366" max="15366" width="5.28515625" style="24" customWidth="1"/>
    <col min="15367" max="15367" width="6.140625" style="24" customWidth="1"/>
    <col min="15368" max="15368" width="10.85546875" style="24" customWidth="1"/>
    <col min="15369" max="15369" width="4.85546875" style="24" customWidth="1"/>
    <col min="15370" max="15370" width="3.140625" style="24" customWidth="1"/>
    <col min="15371" max="15371" width="1.140625" style="24" customWidth="1"/>
    <col min="15372" max="15613" width="11.42578125" style="24"/>
    <col min="15614" max="15614" width="3.7109375" style="24" customWidth="1"/>
    <col min="15615" max="15615" width="0" style="24" hidden="1" customWidth="1"/>
    <col min="15616" max="15616" width="9.5703125" style="24" customWidth="1"/>
    <col min="15617" max="15617" width="13" style="24" customWidth="1"/>
    <col min="15618" max="15618" width="10.42578125" style="24" customWidth="1"/>
    <col min="15619" max="15619" width="13.28515625" style="24" customWidth="1"/>
    <col min="15620" max="15620" width="12.7109375" style="24" customWidth="1"/>
    <col min="15621" max="15621" width="7.42578125" style="24" customWidth="1"/>
    <col min="15622" max="15622" width="5.28515625" style="24" customWidth="1"/>
    <col min="15623" max="15623" width="6.140625" style="24" customWidth="1"/>
    <col min="15624" max="15624" width="10.85546875" style="24" customWidth="1"/>
    <col min="15625" max="15625" width="4.85546875" style="24" customWidth="1"/>
    <col min="15626" max="15626" width="3.140625" style="24" customWidth="1"/>
    <col min="15627" max="15627" width="1.140625" style="24" customWidth="1"/>
    <col min="15628" max="15869" width="11.42578125" style="24"/>
    <col min="15870" max="15870" width="3.7109375" style="24" customWidth="1"/>
    <col min="15871" max="15871" width="0" style="24" hidden="1" customWidth="1"/>
    <col min="15872" max="15872" width="9.5703125" style="24" customWidth="1"/>
    <col min="15873" max="15873" width="13" style="24" customWidth="1"/>
    <col min="15874" max="15874" width="10.42578125" style="24" customWidth="1"/>
    <col min="15875" max="15875" width="13.28515625" style="24" customWidth="1"/>
    <col min="15876" max="15876" width="12.7109375" style="24" customWidth="1"/>
    <col min="15877" max="15877" width="7.42578125" style="24" customWidth="1"/>
    <col min="15878" max="15878" width="5.28515625" style="24" customWidth="1"/>
    <col min="15879" max="15879" width="6.140625" style="24" customWidth="1"/>
    <col min="15880" max="15880" width="10.85546875" style="24" customWidth="1"/>
    <col min="15881" max="15881" width="4.85546875" style="24" customWidth="1"/>
    <col min="15882" max="15882" width="3.140625" style="24" customWidth="1"/>
    <col min="15883" max="15883" width="1.140625" style="24" customWidth="1"/>
    <col min="15884" max="16125" width="11.42578125" style="24"/>
    <col min="16126" max="16126" width="3.7109375" style="24" customWidth="1"/>
    <col min="16127" max="16127" width="0" style="24" hidden="1" customWidth="1"/>
    <col min="16128" max="16128" width="9.5703125" style="24" customWidth="1"/>
    <col min="16129" max="16129" width="13" style="24" customWidth="1"/>
    <col min="16130" max="16130" width="10.42578125" style="24" customWidth="1"/>
    <col min="16131" max="16131" width="13.28515625" style="24" customWidth="1"/>
    <col min="16132" max="16132" width="12.7109375" style="24" customWidth="1"/>
    <col min="16133" max="16133" width="7.42578125" style="24" customWidth="1"/>
    <col min="16134" max="16134" width="5.28515625" style="24" customWidth="1"/>
    <col min="16135" max="16135" width="6.140625" style="24" customWidth="1"/>
    <col min="16136" max="16136" width="10.85546875" style="24" customWidth="1"/>
    <col min="16137" max="16137" width="4.85546875" style="24" customWidth="1"/>
    <col min="16138" max="16138" width="3.140625" style="24" customWidth="1"/>
    <col min="16139" max="16139" width="1.140625" style="24" customWidth="1"/>
    <col min="16140" max="16384" width="11.42578125" style="24"/>
  </cols>
  <sheetData>
    <row r="1" spans="1:13" x14ac:dyDescent="0.2">
      <c r="C1" s="25"/>
      <c r="D1" s="25"/>
      <c r="E1" s="25"/>
      <c r="F1" s="25"/>
      <c r="G1" s="25"/>
      <c r="H1" s="25"/>
      <c r="I1" s="25"/>
      <c r="J1" s="25"/>
      <c r="K1" s="25"/>
    </row>
    <row r="2" spans="1:13" x14ac:dyDescent="0.2">
      <c r="A2" s="25"/>
      <c r="B2" s="951"/>
      <c r="C2" s="952"/>
      <c r="D2" s="952"/>
      <c r="E2" s="952"/>
      <c r="F2" s="952"/>
      <c r="G2" s="952"/>
      <c r="H2" s="952"/>
      <c r="I2" s="952"/>
      <c r="J2" s="952"/>
      <c r="K2" s="952"/>
      <c r="L2" s="953"/>
      <c r="M2" s="25"/>
    </row>
    <row r="3" spans="1:13" x14ac:dyDescent="0.2">
      <c r="A3" s="25"/>
      <c r="B3" s="455"/>
      <c r="C3" s="25"/>
      <c r="D3" s="25"/>
      <c r="E3" s="25"/>
      <c r="F3" s="25"/>
      <c r="G3" s="25"/>
      <c r="H3" s="25"/>
      <c r="I3" s="25"/>
      <c r="J3" s="25"/>
      <c r="K3" s="25"/>
      <c r="L3" s="456"/>
      <c r="M3" s="25"/>
    </row>
    <row r="4" spans="1:13" x14ac:dyDescent="0.2">
      <c r="A4" s="25"/>
      <c r="B4" s="455"/>
      <c r="C4" s="25"/>
      <c r="D4" s="25"/>
      <c r="E4" s="25"/>
      <c r="F4" s="25"/>
      <c r="G4" s="25"/>
      <c r="H4" s="25"/>
      <c r="I4" s="25"/>
      <c r="J4" s="25"/>
      <c r="K4" s="25"/>
      <c r="L4" s="456"/>
      <c r="M4" s="25"/>
    </row>
    <row r="5" spans="1:13" x14ac:dyDescent="0.2">
      <c r="A5" s="25"/>
      <c r="B5" s="455"/>
      <c r="C5" s="25"/>
      <c r="D5" s="25"/>
      <c r="E5" s="25"/>
      <c r="F5" s="25"/>
      <c r="G5" s="25"/>
      <c r="H5" s="25"/>
      <c r="I5" s="25"/>
      <c r="J5" s="25"/>
      <c r="K5" s="25"/>
      <c r="L5" s="456"/>
      <c r="M5" s="25"/>
    </row>
    <row r="6" spans="1:13" ht="18.75" x14ac:dyDescent="0.3">
      <c r="A6" s="25"/>
      <c r="B6" s="455"/>
      <c r="C6" s="2365" t="s">
        <v>36</v>
      </c>
      <c r="D6" s="2366"/>
      <c r="E6" s="2366"/>
      <c r="F6" s="2366"/>
      <c r="G6" s="2366"/>
      <c r="H6" s="2366"/>
      <c r="I6" s="2366"/>
      <c r="J6" s="2366"/>
      <c r="K6" s="2366"/>
      <c r="L6" s="456"/>
      <c r="M6" s="25"/>
    </row>
    <row r="7" spans="1:13" ht="15" x14ac:dyDescent="0.25">
      <c r="A7" s="25"/>
      <c r="B7" s="455"/>
      <c r="C7" s="2367" t="s">
        <v>79</v>
      </c>
      <c r="D7" s="2367"/>
      <c r="E7" s="2368"/>
      <c r="F7" s="2368"/>
      <c r="G7" s="2368"/>
      <c r="H7" s="2368"/>
      <c r="I7" s="2368"/>
      <c r="J7" s="2368"/>
      <c r="K7" s="2368"/>
      <c r="L7" s="456"/>
      <c r="M7" s="25"/>
    </row>
    <row r="8" spans="1:13" ht="14.25" x14ac:dyDescent="0.2">
      <c r="A8" s="969"/>
      <c r="B8" s="455"/>
      <c r="C8" s="2362" t="s">
        <v>207</v>
      </c>
      <c r="D8" s="2362"/>
      <c r="E8" s="2377"/>
      <c r="F8" s="2377"/>
      <c r="G8" s="2377"/>
      <c r="H8" s="2377"/>
      <c r="I8" s="2377"/>
      <c r="J8" s="2377"/>
      <c r="K8" s="2377"/>
      <c r="L8" s="456"/>
      <c r="M8" s="969"/>
    </row>
    <row r="9" spans="1:13" ht="15" x14ac:dyDescent="0.25">
      <c r="A9" s="25"/>
      <c r="B9" s="2369" t="s">
        <v>546</v>
      </c>
      <c r="C9" s="2370"/>
      <c r="D9" s="2370"/>
      <c r="E9" s="2370"/>
      <c r="F9" s="2370"/>
      <c r="G9" s="2370"/>
      <c r="H9" s="2370"/>
      <c r="I9" s="2370"/>
      <c r="J9" s="2370"/>
      <c r="K9" s="2370"/>
      <c r="L9" s="456"/>
      <c r="M9" s="25"/>
    </row>
    <row r="10" spans="1:13" ht="15" x14ac:dyDescent="0.25">
      <c r="A10" s="1177"/>
      <c r="B10" s="1178"/>
      <c r="C10" s="1179"/>
      <c r="D10" s="1179"/>
      <c r="E10" s="1179"/>
      <c r="F10" s="1179"/>
      <c r="G10" s="1179"/>
      <c r="H10" s="1179"/>
      <c r="I10" s="1179"/>
      <c r="J10" s="1179"/>
      <c r="K10" s="1179"/>
      <c r="L10" s="456"/>
      <c r="M10" s="1177"/>
    </row>
    <row r="11" spans="1:13" ht="15.75" x14ac:dyDescent="0.25">
      <c r="A11" s="1177"/>
      <c r="B11" s="1178"/>
      <c r="C11" s="2371" t="s">
        <v>316</v>
      </c>
      <c r="D11" s="2372"/>
      <c r="E11" s="2373" t="s">
        <v>471</v>
      </c>
      <c r="F11" s="2374"/>
      <c r="G11" s="2375"/>
      <c r="H11" s="2375"/>
      <c r="I11" s="2375"/>
      <c r="J11" s="2375"/>
      <c r="K11" s="2376"/>
      <c r="L11" s="994"/>
      <c r="M11" s="1177"/>
    </row>
    <row r="12" spans="1:13" ht="18" customHeight="1" x14ac:dyDescent="0.2">
      <c r="A12" s="25"/>
      <c r="B12" s="931"/>
      <c r="C12" s="932"/>
      <c r="D12" s="932"/>
      <c r="E12" s="932"/>
      <c r="F12" s="932"/>
      <c r="G12" s="932"/>
      <c r="H12" s="932"/>
      <c r="I12" s="932"/>
      <c r="J12" s="932"/>
      <c r="K12" s="932"/>
      <c r="L12" s="456"/>
      <c r="M12" s="25"/>
    </row>
    <row r="13" spans="1:13" ht="15.75" x14ac:dyDescent="0.25">
      <c r="A13" s="25"/>
      <c r="B13" s="931"/>
      <c r="C13" s="933" t="s">
        <v>20</v>
      </c>
      <c r="D13" s="1295">
        <v>202</v>
      </c>
      <c r="E13" s="934"/>
      <c r="F13" s="935" t="s">
        <v>317</v>
      </c>
      <c r="G13" s="1295">
        <v>2</v>
      </c>
      <c r="H13" s="935" t="s">
        <v>26</v>
      </c>
      <c r="I13" s="1295">
        <v>1</v>
      </c>
      <c r="J13" s="935" t="s">
        <v>29</v>
      </c>
      <c r="K13" s="1296">
        <v>5</v>
      </c>
      <c r="L13" s="994"/>
      <c r="M13" s="25"/>
    </row>
    <row r="14" spans="1:13" ht="15.75" x14ac:dyDescent="0.25">
      <c r="A14" s="25"/>
      <c r="B14" s="455"/>
      <c r="C14" s="933"/>
      <c r="D14" s="933"/>
      <c r="E14" s="936"/>
      <c r="F14" s="936"/>
      <c r="G14" s="936"/>
      <c r="H14" s="936"/>
      <c r="I14" s="936"/>
      <c r="J14" s="936"/>
      <c r="K14" s="936"/>
      <c r="L14" s="456"/>
      <c r="M14" s="25"/>
    </row>
    <row r="15" spans="1:13" ht="6" customHeight="1" x14ac:dyDescent="0.2">
      <c r="A15" s="25"/>
      <c r="B15" s="455"/>
      <c r="C15" s="2361"/>
      <c r="D15" s="2361"/>
      <c r="E15" s="2361"/>
      <c r="F15" s="2361"/>
      <c r="G15" s="2361"/>
      <c r="H15" s="2361"/>
      <c r="I15" s="2361"/>
      <c r="J15" s="2361"/>
      <c r="K15" s="2361"/>
      <c r="L15" s="456"/>
      <c r="M15" s="25"/>
    </row>
    <row r="16" spans="1:13" ht="23.25" customHeight="1" x14ac:dyDescent="0.2">
      <c r="A16" s="25"/>
      <c r="B16" s="455"/>
      <c r="C16" s="2364" t="s">
        <v>245</v>
      </c>
      <c r="D16" s="2364"/>
      <c r="E16" s="2364"/>
      <c r="F16" s="1188" t="s">
        <v>80</v>
      </c>
      <c r="G16" s="2364" t="s">
        <v>246</v>
      </c>
      <c r="H16" s="2364"/>
      <c r="I16" s="2364"/>
      <c r="J16" s="2364" t="s">
        <v>78</v>
      </c>
      <c r="K16" s="2364"/>
      <c r="L16" s="456"/>
      <c r="M16" s="25"/>
    </row>
    <row r="17" spans="1:13" x14ac:dyDescent="0.2">
      <c r="A17" s="25"/>
      <c r="B17" s="957"/>
      <c r="C17" s="2378">
        <v>40467</v>
      </c>
      <c r="D17" s="2379"/>
      <c r="E17" s="2380"/>
      <c r="F17" s="939" t="s">
        <v>489</v>
      </c>
      <c r="G17" s="2381" t="s">
        <v>547</v>
      </c>
      <c r="H17" s="2379"/>
      <c r="I17" s="2380"/>
      <c r="J17" s="2382">
        <v>47036.25</v>
      </c>
      <c r="K17" s="2383"/>
      <c r="L17" s="456"/>
      <c r="M17" s="25"/>
    </row>
    <row r="18" spans="1:13" x14ac:dyDescent="0.2">
      <c r="A18" s="25"/>
      <c r="B18" s="957"/>
      <c r="C18" s="2378">
        <v>40482</v>
      </c>
      <c r="D18" s="2379"/>
      <c r="E18" s="2380"/>
      <c r="F18" s="939" t="s">
        <v>489</v>
      </c>
      <c r="G18" s="2381" t="s">
        <v>554</v>
      </c>
      <c r="H18" s="2379"/>
      <c r="I18" s="2380"/>
      <c r="J18" s="2382">
        <v>13110</v>
      </c>
      <c r="K18" s="2383"/>
      <c r="L18" s="456"/>
      <c r="M18" s="25"/>
    </row>
    <row r="19" spans="1:13" x14ac:dyDescent="0.2">
      <c r="A19" s="25"/>
      <c r="B19" s="957"/>
      <c r="C19" s="2378">
        <v>40483</v>
      </c>
      <c r="D19" s="2379"/>
      <c r="E19" s="2380"/>
      <c r="F19" s="939" t="s">
        <v>489</v>
      </c>
      <c r="G19" s="2381" t="s">
        <v>547</v>
      </c>
      <c r="H19" s="2379"/>
      <c r="I19" s="2380"/>
      <c r="J19" s="2382">
        <v>5890</v>
      </c>
      <c r="K19" s="2383"/>
      <c r="L19" s="456"/>
      <c r="M19" s="25"/>
    </row>
    <row r="20" spans="1:13" x14ac:dyDescent="0.2">
      <c r="A20" s="25"/>
      <c r="B20" s="957"/>
      <c r="C20" s="2384"/>
      <c r="D20" s="2385"/>
      <c r="E20" s="2386"/>
      <c r="F20" s="937"/>
      <c r="G20" s="2387"/>
      <c r="H20" s="2385"/>
      <c r="I20" s="2386"/>
      <c r="J20" s="2382">
        <f t="shared" ref="J20:J23" si="0">C20*G20</f>
        <v>0</v>
      </c>
      <c r="K20" s="2383"/>
      <c r="L20" s="456"/>
      <c r="M20" s="25"/>
    </row>
    <row r="21" spans="1:13" x14ac:dyDescent="0.2">
      <c r="A21" s="25"/>
      <c r="B21" s="957"/>
      <c r="C21" s="2384"/>
      <c r="D21" s="2385"/>
      <c r="E21" s="2386"/>
      <c r="F21" s="937"/>
      <c r="G21" s="2387"/>
      <c r="H21" s="2385"/>
      <c r="I21" s="2386"/>
      <c r="J21" s="2382">
        <f t="shared" si="0"/>
        <v>0</v>
      </c>
      <c r="K21" s="2383"/>
      <c r="L21" s="456"/>
      <c r="M21" s="25"/>
    </row>
    <row r="22" spans="1:13" x14ac:dyDescent="0.2">
      <c r="A22" s="25"/>
      <c r="B22" s="957"/>
      <c r="C22" s="2384"/>
      <c r="D22" s="2385"/>
      <c r="E22" s="2386"/>
      <c r="F22" s="938"/>
      <c r="G22" s="2387"/>
      <c r="H22" s="2385"/>
      <c r="I22" s="2386"/>
      <c r="J22" s="2382">
        <f t="shared" si="0"/>
        <v>0</v>
      </c>
      <c r="K22" s="2383"/>
      <c r="L22" s="456"/>
      <c r="M22" s="25"/>
    </row>
    <row r="23" spans="1:13" ht="13.5" thickBot="1" x14ac:dyDescent="0.25">
      <c r="A23" s="25"/>
      <c r="B23" s="957"/>
      <c r="C23" s="2384"/>
      <c r="D23" s="2385"/>
      <c r="E23" s="2386"/>
      <c r="F23" s="937"/>
      <c r="G23" s="2387"/>
      <c r="H23" s="2385"/>
      <c r="I23" s="2386"/>
      <c r="J23" s="2382">
        <f t="shared" si="0"/>
        <v>0</v>
      </c>
      <c r="K23" s="2383"/>
      <c r="L23" s="456"/>
      <c r="M23" s="25"/>
    </row>
    <row r="24" spans="1:13" ht="17.25" thickTop="1" thickBot="1" x14ac:dyDescent="0.3">
      <c r="A24" s="25"/>
      <c r="B24" s="455"/>
      <c r="C24" s="2389" t="s">
        <v>82</v>
      </c>
      <c r="D24" s="2390"/>
      <c r="E24" s="2390"/>
      <c r="F24" s="2390"/>
      <c r="G24" s="2390"/>
      <c r="H24" s="2390"/>
      <c r="I24" s="2391"/>
      <c r="J24" s="2392">
        <f>SUM(J17:K23)</f>
        <v>66036.25</v>
      </c>
      <c r="K24" s="2393"/>
      <c r="L24" s="456"/>
      <c r="M24" s="25"/>
    </row>
    <row r="25" spans="1:13" ht="15.75" thickTop="1" x14ac:dyDescent="0.25">
      <c r="A25" s="25"/>
      <c r="B25" s="455"/>
      <c r="C25" s="2388" t="s">
        <v>84</v>
      </c>
      <c r="D25" s="2388"/>
      <c r="E25" s="939" t="s">
        <v>17</v>
      </c>
      <c r="F25" s="939"/>
      <c r="G25" s="939"/>
      <c r="H25" s="939"/>
      <c r="I25" s="939"/>
      <c r="J25" s="958" t="s">
        <v>85</v>
      </c>
      <c r="K25" s="1399">
        <v>66036.25</v>
      </c>
      <c r="L25" s="456"/>
      <c r="M25" s="25"/>
    </row>
    <row r="26" spans="1:13" ht="15" x14ac:dyDescent="0.25">
      <c r="A26" s="25"/>
      <c r="B26" s="455"/>
      <c r="C26" s="2388" t="s">
        <v>86</v>
      </c>
      <c r="D26" s="2388"/>
      <c r="E26" s="939"/>
      <c r="F26" s="939"/>
      <c r="G26" s="939"/>
      <c r="H26" s="939"/>
      <c r="I26" s="939"/>
      <c r="J26" s="25" t="s">
        <v>83</v>
      </c>
      <c r="K26" s="1400">
        <v>0</v>
      </c>
      <c r="L26" s="456"/>
      <c r="M26" s="25"/>
    </row>
    <row r="27" spans="1:13" ht="15" x14ac:dyDescent="0.25">
      <c r="A27" s="25"/>
      <c r="B27" s="455"/>
      <c r="C27" s="2388" t="s">
        <v>87</v>
      </c>
      <c r="D27" s="2388"/>
      <c r="E27" s="939"/>
      <c r="F27" s="939"/>
      <c r="G27" s="939"/>
      <c r="H27" s="939"/>
      <c r="I27" s="939"/>
      <c r="J27" s="25" t="s">
        <v>83</v>
      </c>
      <c r="K27" s="1400">
        <v>0</v>
      </c>
      <c r="L27" s="456"/>
      <c r="M27" s="25"/>
    </row>
    <row r="28" spans="1:13" x14ac:dyDescent="0.2">
      <c r="A28" s="25"/>
      <c r="B28" s="455"/>
      <c r="C28" s="940"/>
      <c r="D28" s="940"/>
      <c r="E28" s="939"/>
      <c r="F28" s="939"/>
      <c r="G28" s="939"/>
      <c r="H28" s="939"/>
      <c r="I28" s="939"/>
      <c r="J28" s="25"/>
      <c r="K28" s="26"/>
      <c r="L28" s="456"/>
      <c r="M28" s="25"/>
    </row>
    <row r="29" spans="1:13" ht="15.75" x14ac:dyDescent="0.25">
      <c r="A29" s="25"/>
      <c r="B29" s="455"/>
      <c r="C29" s="2395"/>
      <c r="D29" s="2395"/>
      <c r="E29" s="2395"/>
      <c r="F29" s="2395"/>
      <c r="G29" s="2395"/>
      <c r="H29" s="2395"/>
      <c r="I29" s="2395"/>
      <c r="J29" s="2395"/>
      <c r="K29" s="2395"/>
      <c r="L29" s="456"/>
      <c r="M29" s="25"/>
    </row>
    <row r="30" spans="1:13" ht="15.75" customHeight="1" x14ac:dyDescent="0.2">
      <c r="A30" s="25"/>
      <c r="B30" s="455"/>
      <c r="C30" s="2401" t="s">
        <v>368</v>
      </c>
      <c r="D30" s="2402"/>
      <c r="E30" s="2402"/>
      <c r="F30" s="2402"/>
      <c r="G30" s="2402"/>
      <c r="H30" s="2402"/>
      <c r="I30" s="2402"/>
      <c r="J30" s="2402"/>
      <c r="K30" s="2402"/>
      <c r="L30" s="957"/>
      <c r="M30" s="25"/>
    </row>
    <row r="31" spans="1:13" ht="15.75" customHeight="1" x14ac:dyDescent="0.2">
      <c r="A31" s="25"/>
      <c r="B31" s="455"/>
      <c r="C31" s="2403"/>
      <c r="D31" s="2404"/>
      <c r="E31" s="2404"/>
      <c r="F31" s="2404"/>
      <c r="G31" s="2404"/>
      <c r="H31" s="2404"/>
      <c r="I31" s="2404"/>
      <c r="J31" s="2404"/>
      <c r="K31" s="2404"/>
      <c r="L31" s="957"/>
      <c r="M31" s="25"/>
    </row>
    <row r="32" spans="1:13" ht="15.75" customHeight="1" x14ac:dyDescent="0.2">
      <c r="A32" s="25"/>
      <c r="B32" s="455"/>
      <c r="C32" s="2405"/>
      <c r="D32" s="2406"/>
      <c r="E32" s="2406"/>
      <c r="F32" s="2406"/>
      <c r="G32" s="2406"/>
      <c r="H32" s="2406"/>
      <c r="I32" s="2406"/>
      <c r="J32" s="2406"/>
      <c r="K32" s="2406"/>
      <c r="L32" s="957"/>
      <c r="M32" s="25"/>
    </row>
    <row r="33" spans="1:13" ht="15.75" x14ac:dyDescent="0.25">
      <c r="A33" s="25"/>
      <c r="B33" s="455"/>
      <c r="C33" s="2396"/>
      <c r="D33" s="2396"/>
      <c r="E33" s="2396"/>
      <c r="F33" s="941"/>
      <c r="G33" s="2379"/>
      <c r="H33" s="2379"/>
      <c r="I33" s="2379"/>
      <c r="J33" s="518"/>
      <c r="K33" s="518"/>
      <c r="L33" s="456"/>
      <c r="M33" s="25"/>
    </row>
    <row r="34" spans="1:13" s="944" customFormat="1" ht="15" customHeight="1" x14ac:dyDescent="0.2">
      <c r="A34" s="954"/>
      <c r="B34" s="942"/>
      <c r="C34" s="2400" t="s">
        <v>466</v>
      </c>
      <c r="D34" s="2400"/>
      <c r="E34" s="943"/>
      <c r="F34" s="2250" t="s">
        <v>519</v>
      </c>
      <c r="G34" s="2250"/>
      <c r="H34" s="943"/>
      <c r="I34" s="2339" t="s">
        <v>501</v>
      </c>
      <c r="J34" s="2339"/>
      <c r="K34" s="2340"/>
      <c r="L34" s="955"/>
      <c r="M34" s="954"/>
    </row>
    <row r="35" spans="1:13" ht="15" x14ac:dyDescent="0.25">
      <c r="A35" s="25"/>
      <c r="B35" s="455"/>
      <c r="C35" s="2362" t="s">
        <v>162</v>
      </c>
      <c r="D35" s="2362"/>
      <c r="E35" s="932"/>
      <c r="F35" s="2363" t="s">
        <v>7</v>
      </c>
      <c r="G35" s="2363"/>
      <c r="H35" s="945"/>
      <c r="I35" s="2363" t="s">
        <v>372</v>
      </c>
      <c r="J35" s="2363"/>
      <c r="K35" s="2363"/>
      <c r="L35" s="456"/>
      <c r="M35" s="25"/>
    </row>
    <row r="36" spans="1:13" ht="15" customHeight="1" x14ac:dyDescent="0.2">
      <c r="A36" s="25"/>
      <c r="B36" s="455"/>
      <c r="C36" s="2408"/>
      <c r="D36" s="2408"/>
      <c r="E36" s="946"/>
      <c r="F36" s="2362"/>
      <c r="G36" s="2362"/>
      <c r="H36" s="946"/>
      <c r="I36" s="2362"/>
      <c r="J36" s="2362"/>
      <c r="K36" s="2362"/>
      <c r="L36" s="456"/>
      <c r="M36" s="25"/>
    </row>
    <row r="37" spans="1:13" ht="15" customHeight="1" x14ac:dyDescent="0.2">
      <c r="A37" s="25"/>
      <c r="B37" s="455"/>
      <c r="C37" s="2407" t="s">
        <v>467</v>
      </c>
      <c r="D37" s="2407"/>
      <c r="E37" s="947"/>
      <c r="F37" s="2338" t="s">
        <v>523</v>
      </c>
      <c r="G37" s="2338"/>
      <c r="H37" s="948"/>
      <c r="I37" s="2407" t="s">
        <v>462</v>
      </c>
      <c r="J37" s="2407"/>
      <c r="K37" s="2407"/>
      <c r="L37" s="456"/>
      <c r="M37" s="25"/>
    </row>
    <row r="38" spans="1:13" ht="15" customHeight="1" x14ac:dyDescent="0.2">
      <c r="A38" s="25"/>
      <c r="B38" s="455"/>
      <c r="C38" s="2363" t="s">
        <v>371</v>
      </c>
      <c r="D38" s="2363"/>
      <c r="E38" s="947"/>
      <c r="F38" s="2363" t="s">
        <v>371</v>
      </c>
      <c r="G38" s="2363"/>
      <c r="H38" s="946"/>
      <c r="I38" s="2363" t="s">
        <v>371</v>
      </c>
      <c r="J38" s="2363"/>
      <c r="K38" s="2363"/>
      <c r="L38" s="456"/>
      <c r="M38" s="25"/>
    </row>
    <row r="39" spans="1:13" s="25" customFormat="1" ht="15.75" x14ac:dyDescent="0.25">
      <c r="B39" s="455"/>
      <c r="C39" s="2395"/>
      <c r="D39" s="2395"/>
      <c r="E39" s="2395"/>
      <c r="F39" s="2395"/>
      <c r="G39" s="2395"/>
      <c r="H39" s="2395"/>
      <c r="I39" s="2395"/>
      <c r="J39" s="2395"/>
      <c r="K39" s="2395"/>
      <c r="L39" s="456"/>
    </row>
    <row r="40" spans="1:13" s="1025" customFormat="1" ht="15" x14ac:dyDescent="0.25">
      <c r="B40" s="455"/>
      <c r="C40" s="2361"/>
      <c r="D40" s="2361"/>
      <c r="E40" s="947"/>
      <c r="F40" s="2064">
        <v>44750</v>
      </c>
      <c r="G40" s="2064"/>
      <c r="H40" s="948"/>
      <c r="I40" s="2064">
        <v>44750</v>
      </c>
      <c r="J40" s="2064"/>
      <c r="K40" s="2064"/>
      <c r="L40" s="456"/>
    </row>
    <row r="41" spans="1:13" s="1025" customFormat="1" ht="14.25" x14ac:dyDescent="0.2">
      <c r="B41" s="455"/>
      <c r="C41" s="2362"/>
      <c r="D41" s="2362"/>
      <c r="E41" s="947"/>
      <c r="F41" s="2363" t="s">
        <v>373</v>
      </c>
      <c r="G41" s="2363"/>
      <c r="H41" s="946"/>
      <c r="I41" s="2363" t="s">
        <v>388</v>
      </c>
      <c r="J41" s="2363"/>
      <c r="K41" s="2363"/>
      <c r="L41" s="456"/>
    </row>
    <row r="42" spans="1:13" s="1025" customFormat="1" ht="15.75" x14ac:dyDescent="0.25">
      <c r="B42" s="455"/>
      <c r="C42" s="1026"/>
      <c r="D42" s="1026"/>
      <c r="E42" s="1026"/>
      <c r="F42" s="1026"/>
      <c r="G42" s="1026"/>
      <c r="H42" s="1026"/>
      <c r="I42" s="1026"/>
      <c r="J42" s="1026"/>
      <c r="K42" s="1026"/>
      <c r="L42" s="456"/>
    </row>
    <row r="43" spans="1:13" ht="43.5" customHeight="1" x14ac:dyDescent="0.2">
      <c r="A43" s="25"/>
      <c r="B43" s="455"/>
      <c r="C43" s="2397" t="s">
        <v>548</v>
      </c>
      <c r="D43" s="2398"/>
      <c r="E43" s="2398"/>
      <c r="F43" s="2398"/>
      <c r="G43" s="2398"/>
      <c r="H43" s="2398"/>
      <c r="I43" s="2398"/>
      <c r="J43" s="2398"/>
      <c r="K43" s="2399"/>
      <c r="L43" s="456"/>
      <c r="M43" s="25"/>
    </row>
    <row r="44" spans="1:13" x14ac:dyDescent="0.2">
      <c r="A44" s="25"/>
      <c r="B44" s="455"/>
      <c r="C44" s="2394"/>
      <c r="D44" s="2394"/>
      <c r="E44" s="2394"/>
      <c r="F44" s="2394"/>
      <c r="G44" s="2394"/>
      <c r="H44" s="2394"/>
      <c r="I44" s="2394"/>
      <c r="J44" s="2394"/>
      <c r="K44" s="2394"/>
      <c r="L44" s="456"/>
      <c r="M44" s="25"/>
    </row>
    <row r="45" spans="1:13" x14ac:dyDescent="0.2">
      <c r="A45" s="25"/>
      <c r="B45" s="949"/>
      <c r="C45" s="950"/>
      <c r="D45" s="950"/>
      <c r="E45" s="950"/>
      <c r="F45" s="950"/>
      <c r="G45" s="950"/>
      <c r="H45" s="950"/>
      <c r="I45" s="950"/>
      <c r="J45" s="950"/>
      <c r="K45" s="900" t="s">
        <v>410</v>
      </c>
      <c r="L45" s="956"/>
      <c r="M45" s="25"/>
    </row>
    <row r="46" spans="1:13" x14ac:dyDescent="0.2">
      <c r="K46" s="25"/>
    </row>
    <row r="48" spans="1:13" ht="14.25" x14ac:dyDescent="0.2">
      <c r="K48" s="446"/>
    </row>
    <row r="83" spans="3:7" x14ac:dyDescent="0.2">
      <c r="C83" s="25"/>
      <c r="D83" s="25"/>
      <c r="E83" s="25"/>
      <c r="F83" s="25"/>
      <c r="G83" s="25"/>
    </row>
  </sheetData>
  <mergeCells count="64">
    <mergeCell ref="F34:G34"/>
    <mergeCell ref="F35:G35"/>
    <mergeCell ref="F36:G36"/>
    <mergeCell ref="F37:G37"/>
    <mergeCell ref="I34:K34"/>
    <mergeCell ref="I35:K35"/>
    <mergeCell ref="I36:K36"/>
    <mergeCell ref="I37:K37"/>
    <mergeCell ref="C44:K44"/>
    <mergeCell ref="C26:D26"/>
    <mergeCell ref="C27:D27"/>
    <mergeCell ref="C29:K29"/>
    <mergeCell ref="C33:E33"/>
    <mergeCell ref="G33:I33"/>
    <mergeCell ref="C39:K39"/>
    <mergeCell ref="C43:K43"/>
    <mergeCell ref="C34:D34"/>
    <mergeCell ref="C35:D35"/>
    <mergeCell ref="C30:K32"/>
    <mergeCell ref="C38:D38"/>
    <mergeCell ref="F38:G38"/>
    <mergeCell ref="I38:K38"/>
    <mergeCell ref="C37:D37"/>
    <mergeCell ref="C36:D36"/>
    <mergeCell ref="C25:D25"/>
    <mergeCell ref="C24:I24"/>
    <mergeCell ref="C23:E23"/>
    <mergeCell ref="G23:I23"/>
    <mergeCell ref="J23:K23"/>
    <mergeCell ref="J24:K24"/>
    <mergeCell ref="C21:E21"/>
    <mergeCell ref="G21:I21"/>
    <mergeCell ref="J21:K21"/>
    <mergeCell ref="C22:E22"/>
    <mergeCell ref="G22:I22"/>
    <mergeCell ref="J22:K22"/>
    <mergeCell ref="C19:E19"/>
    <mergeCell ref="G19:I19"/>
    <mergeCell ref="J19:K19"/>
    <mergeCell ref="C20:E20"/>
    <mergeCell ref="G20:I20"/>
    <mergeCell ref="J20:K20"/>
    <mergeCell ref="C17:E17"/>
    <mergeCell ref="G17:I17"/>
    <mergeCell ref="J17:K17"/>
    <mergeCell ref="C18:E18"/>
    <mergeCell ref="G18:I18"/>
    <mergeCell ref="J18:K18"/>
    <mergeCell ref="C15:K15"/>
    <mergeCell ref="C16:E16"/>
    <mergeCell ref="G16:I16"/>
    <mergeCell ref="J16:K16"/>
    <mergeCell ref="C6:K6"/>
    <mergeCell ref="C7:K7"/>
    <mergeCell ref="B9:K9"/>
    <mergeCell ref="C11:D11"/>
    <mergeCell ref="E11:K11"/>
    <mergeCell ref="C8:K8"/>
    <mergeCell ref="C40:D40"/>
    <mergeCell ref="F40:G40"/>
    <mergeCell ref="I40:K40"/>
    <mergeCell ref="C41:D41"/>
    <mergeCell ref="F41:G41"/>
    <mergeCell ref="I41:K41"/>
  </mergeCells>
  <printOptions horizontalCentered="1" verticalCentered="1"/>
  <pageMargins left="0" right="0" top="0.35433070866141736" bottom="0.19685039370078741" header="0.11811023622047245" footer="0.11811023622047245"/>
  <pageSetup scale="95" orientation="portrait" r:id="rId1"/>
  <headerFooter>
    <oddFooter>&amp;R&amp;P/&amp;N  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42</vt:i4>
      </vt:variant>
    </vt:vector>
  </HeadingPairs>
  <TitlesOfParts>
    <vt:vector size="85" baseType="lpstr">
      <vt:lpstr>Datos Generales</vt:lpstr>
      <vt:lpstr>02-02 Conciliación Banc</vt:lpstr>
      <vt:lpstr> anx CONC. JUN-22</vt:lpstr>
      <vt:lpstr>02-17 Estado de Mov. Bancarios</vt:lpstr>
      <vt:lpstr>02-18 Movimientos Ant. Fin.</vt:lpstr>
      <vt:lpstr>02-19 a Arqueo de Caja</vt:lpstr>
      <vt:lpstr>asiento caja chica</vt:lpstr>
      <vt:lpstr>asiento caja chica-1</vt:lpstr>
      <vt:lpstr>02-19 b Arqueo de cheques</vt:lpstr>
      <vt:lpstr>02-22 Transf. Recibidas</vt:lpstr>
      <vt:lpstr>02-29 Deuda Administrativa</vt:lpstr>
      <vt:lpstr>ASIENTOS DEUDA ADM.</vt:lpstr>
      <vt:lpstr>asiento deuda adm.</vt:lpstr>
      <vt:lpstr>02-30 Comparativo de Bienes</vt:lpstr>
      <vt:lpstr>ANEXOS 02-30 DEPRECIACION </vt:lpstr>
      <vt:lpstr>ANEXO 02-30 Comp. Historico</vt:lpstr>
      <vt:lpstr> 02-30 Bienes m. ej. ant.</vt:lpstr>
      <vt:lpstr>Reportes dep. años ant.</vt:lpstr>
      <vt:lpstr>02-31 Bienes p.f descargo</vt:lpstr>
      <vt:lpstr>02-32-Adq. Bienes para Transf.</vt:lpstr>
      <vt:lpstr>02-33 a Adq. de Inmuebles</vt:lpstr>
      <vt:lpstr>02-33 b Adq. Muebles e Intangib</vt:lpstr>
      <vt:lpstr>ANEXOS 02-33-b</vt:lpstr>
      <vt:lpstr>02-36-Cheques Ant. Fin.</vt:lpstr>
      <vt:lpstr>02-37 Obras en Proceso</vt:lpstr>
      <vt:lpstr>02-40 Ejec. Captación Directa</vt:lpstr>
      <vt:lpstr>02-43 BIENES DE CONSUMO 1</vt:lpstr>
      <vt:lpstr>Propuesta de asiento BC</vt:lpstr>
      <vt:lpstr>02-44 Bienes Inmuebles</vt:lpstr>
      <vt:lpstr>02-44 anexo rep.catastro</vt:lpstr>
      <vt:lpstr>02-45 Inversiones Financ.</vt:lpstr>
      <vt:lpstr>02-46 Propuestas de Asientos </vt:lpstr>
      <vt:lpstr>02-47 Transf. de la Presidencia</vt:lpstr>
      <vt:lpstr>02-48 a Licencias de Software</vt:lpstr>
      <vt:lpstr>02-48 b Pagos Anticip.</vt:lpstr>
      <vt:lpstr>02-48 c Amortización Gastos Pag</vt:lpstr>
      <vt:lpstr>asientos SEG.PA</vt:lpstr>
      <vt:lpstr>ANEXOS ASIENTOS SPA</vt:lpstr>
      <vt:lpstr>02-49 a Anticipo Crédito Impos.</vt:lpstr>
      <vt:lpstr>02-49 b Cta. x Cobrar Org.Rec.</vt:lpstr>
      <vt:lpstr>02-50-Resumen de Valores</vt:lpstr>
      <vt:lpstr>07-01-Planilla Ejec. Rec Ext </vt:lpstr>
      <vt:lpstr>0</vt:lpstr>
      <vt:lpstr>' 02-30 Bienes m. ej. ant.'!Área_de_impresión</vt:lpstr>
      <vt:lpstr>'02-02 Conciliación Banc'!Área_de_impresión</vt:lpstr>
      <vt:lpstr>'02-17 Estado de Mov. Bancarios'!Área_de_impresión</vt:lpstr>
      <vt:lpstr>'02-18 Movimientos Ant. Fin.'!Área_de_impresión</vt:lpstr>
      <vt:lpstr>'02-19 a Arqueo de Caja'!Área_de_impresión</vt:lpstr>
      <vt:lpstr>'02-19 b Arqueo de cheques'!Área_de_impresión</vt:lpstr>
      <vt:lpstr>'02-22 Transf. Recibidas'!Área_de_impresión</vt:lpstr>
      <vt:lpstr>'02-29 Deuda Administrativa'!Área_de_impresión</vt:lpstr>
      <vt:lpstr>'02-30 Comparativo de Bienes'!Área_de_impresión</vt:lpstr>
      <vt:lpstr>'02-31 Bienes p.f descargo'!Área_de_impresión</vt:lpstr>
      <vt:lpstr>'02-32-Adq. Bienes para Transf.'!Área_de_impresión</vt:lpstr>
      <vt:lpstr>'02-33 a Adq. de Inmuebles'!Área_de_impresión</vt:lpstr>
      <vt:lpstr>'02-33 b Adq. Muebles e Intangib'!Área_de_impresión</vt:lpstr>
      <vt:lpstr>'02-36-Cheques Ant. Fin.'!Área_de_impresión</vt:lpstr>
      <vt:lpstr>'02-37 Obras en Proceso'!Área_de_impresión</vt:lpstr>
      <vt:lpstr>'02-40 Ejec. Captación Directa'!Área_de_impresión</vt:lpstr>
      <vt:lpstr>'02-44 Bienes Inmuebles'!Área_de_impresión</vt:lpstr>
      <vt:lpstr>'02-45 Inversiones Financ.'!Área_de_impresión</vt:lpstr>
      <vt:lpstr>'02-46 Propuestas de Asientos '!Área_de_impresión</vt:lpstr>
      <vt:lpstr>'02-48 a Licencias de Software'!Área_de_impresión</vt:lpstr>
      <vt:lpstr>'02-48 b Pagos Anticip.'!Área_de_impresión</vt:lpstr>
      <vt:lpstr>'02-48 c Amortización Gastos Pag'!Área_de_impresión</vt:lpstr>
      <vt:lpstr>'02-49 a Anticipo Crédito Impos.'!Área_de_impresión</vt:lpstr>
      <vt:lpstr>'02-49 b Cta. x Cobrar Org.Rec.'!Área_de_impresión</vt:lpstr>
      <vt:lpstr>'02-50-Resumen de Valores'!Área_de_impresión</vt:lpstr>
      <vt:lpstr>'07-01-Planilla Ejec. Rec Ext '!Área_de_impresión</vt:lpstr>
      <vt:lpstr>'ANEXO 02-30 Comp. Historico'!Área_de_impresión</vt:lpstr>
      <vt:lpstr>'02-19 a Arqueo de Caja'!Títulos_a_imprimir</vt:lpstr>
      <vt:lpstr>'02-22 Transf. Recibidas'!Títulos_a_imprimir</vt:lpstr>
      <vt:lpstr>'02-30 Comparativo de Bienes'!Títulos_a_imprimir</vt:lpstr>
      <vt:lpstr>'02-31 Bienes p.f descargo'!Títulos_a_imprimir</vt:lpstr>
      <vt:lpstr>'02-32-Adq. Bienes para Transf.'!Títulos_a_imprimir</vt:lpstr>
      <vt:lpstr>'02-33 a Adq. de Inmuebles'!Títulos_a_imprimir</vt:lpstr>
      <vt:lpstr>'02-36-Cheques Ant. Fin.'!Títulos_a_imprimir</vt:lpstr>
      <vt:lpstr>'02-37 Obras en Proceso'!Títulos_a_imprimir</vt:lpstr>
      <vt:lpstr>'02-40 Ejec. Captación Directa'!Títulos_a_imprimir</vt:lpstr>
      <vt:lpstr>'02-44 Bienes Inmuebles'!Títulos_a_imprimir</vt:lpstr>
      <vt:lpstr>'02-47 Transf. de la Presidencia'!Títulos_a_imprimir</vt:lpstr>
      <vt:lpstr>'02-49 a Anticipo Crédito Impos.'!Títulos_a_imprimir</vt:lpstr>
      <vt:lpstr>'02-49 b Cta. x Cobrar Org.Rec.'!Títulos_a_imprimir</vt:lpstr>
      <vt:lpstr>'02-50-Resumen de Valores'!Títulos_a_imprimir</vt:lpstr>
      <vt:lpstr>'07-01-Planilla Ejec. Rec Ext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2022-07-21T15:25:40Z</dcterms:modified>
</cp:coreProperties>
</file>