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0" yWindow="0" windowWidth="15600" windowHeight="7590" firstSheet="13" activeTab="15"/>
  </bookViews>
  <sheets>
    <sheet name="Formulario CB" sheetId="4" r:id="rId1"/>
    <sheet name="ESTADOS MOVIMIENTOS BANCARIOS" sheetId="5" r:id="rId2"/>
    <sheet name="Movimientos Ant. Fin." sheetId="6" r:id="rId3"/>
    <sheet name="ARQUEO DE CAJA " sheetId="7" r:id="rId4"/>
    <sheet name="ARQUEO DE cheques" sheetId="8" r:id="rId5"/>
    <sheet name="Transf. Recibidas" sheetId="9" r:id="rId6"/>
    <sheet name="Deuda Administrativa  " sheetId="29" r:id="rId7"/>
    <sheet name="Cuadro Comparativo de Bienes" sheetId="30" r:id="rId8"/>
    <sheet name="BAJA DE BIENES " sheetId="12" r:id="rId9"/>
    <sheet name="ADQ. DE BIENES PARA TRANSF. " sheetId="13" r:id="rId10"/>
    <sheet name="LEV. ADQ. DE MUEB. INM. E INTAN" sheetId="14" r:id="rId11"/>
    <sheet name="Cheques Ant. Fin." sheetId="15" r:id="rId12"/>
    <sheet name="OBRAS EN PROCESO  " sheetId="31" r:id="rId13"/>
    <sheet name="Ejecución de Captación Directa" sheetId="17" r:id="rId14"/>
    <sheet name="Inv. Bienes de Consumo" sheetId="18" r:id="rId15"/>
    <sheet name="Bienes Inmuebles-1" sheetId="19" r:id="rId16"/>
    <sheet name="Formulario Inversiones" sheetId="20" r:id="rId17"/>
    <sheet name="Propuestas de Asientos pol 112 " sheetId="21" r:id="rId18"/>
    <sheet name="Propuestas de asientos pol. 112" sheetId="40" r:id="rId19"/>
    <sheet name="Prp. de asientos poliza. 111" sheetId="39" r:id="rId20"/>
    <sheet name="Trasferencia de la Presidencia" sheetId="22" r:id="rId21"/>
    <sheet name="Licencias de Sofware" sheetId="35" r:id="rId22"/>
    <sheet name="Alq, y Pagos Anticipados (2)" sheetId="34" r:id="rId23"/>
    <sheet name="RECLAS-POLIZA18" sheetId="33" r:id="rId24"/>
    <sheet name="Cuentas Por Cobrar Org. Rec." sheetId="26" r:id="rId25"/>
    <sheet name="Anticipo de Credito Impositivo" sheetId="27" r:id="rId26"/>
    <sheet name="Resumen de Valores " sheetId="32" r:id="rId27"/>
    <sheet name="Planilla de Ejecucion RE " sheetId="36" r:id="rId28"/>
    <sheet name="Hoja1" sheetId="37" r:id="rId29"/>
  </sheets>
  <externalReferences>
    <externalReference r:id="rId30"/>
  </externalReferences>
  <definedNames>
    <definedName name="_xlnm._FilterDatabase" localSheetId="6" hidden="1">'Deuda Administrativa  '!$A$12:$N$13</definedName>
    <definedName name="_xlnm.Print_Area" localSheetId="9">'ADQ. DE BIENES PARA TRANSF. '!$B$1:$T$58</definedName>
    <definedName name="_xlnm.Print_Area" localSheetId="22">'Alq, y Pagos Anticipados (2)'!$A$1:$P$45</definedName>
    <definedName name="_xlnm.Print_Area" localSheetId="25">'Anticipo de Credito Impositivo'!$B$1:$V$42</definedName>
    <definedName name="_xlnm.Print_Area" localSheetId="3">'ARQUEO DE CAJA '!$B$1:$M$62</definedName>
    <definedName name="_xlnm.Print_Area" localSheetId="4">'ARQUEO DE cheques'!$B$1:$N$45</definedName>
    <definedName name="_xlnm.Print_Area" localSheetId="8">'BAJA DE BIENES '!$B$1:$N$56</definedName>
    <definedName name="_xlnm.Print_Area" localSheetId="15">'Bienes Inmuebles-1'!$A$1:$J$52</definedName>
    <definedName name="_xlnm.Print_Area" localSheetId="11">'Cheques Ant. Fin.'!$A$1:$I$96</definedName>
    <definedName name="_xlnm.Print_Area" localSheetId="7">'Cuadro Comparativo de Bienes'!$G$1:$AA$68</definedName>
    <definedName name="_xlnm.Print_Area" localSheetId="24">'Cuentas Por Cobrar Org. Rec.'!$B$1:$O$39</definedName>
    <definedName name="_xlnm.Print_Area" localSheetId="6">'Deuda Administrativa  '!$A$1:$N$60</definedName>
    <definedName name="_xlnm.Print_Area" localSheetId="13">'Ejecución de Captación Directa'!$A$1:$O$59</definedName>
    <definedName name="_xlnm.Print_Area" localSheetId="1">'ESTADOS MOVIMIENTOS BANCARIOS'!$B$1:$AB$46</definedName>
    <definedName name="_xlnm.Print_Area" localSheetId="0">'Formulario CB'!$A$1:$K$54</definedName>
    <definedName name="_xlnm.Print_Area" localSheetId="14">'Inv. Bienes de Consumo'!$A$1:$G$51</definedName>
    <definedName name="_xlnm.Print_Area" localSheetId="10">'LEV. ADQ. DE MUEB. INM. E INTAN'!$B$1:$X$61</definedName>
    <definedName name="_xlnm.Print_Area" localSheetId="21">'Licencias de Sofware'!$A$1:$O$33</definedName>
    <definedName name="_xlnm.Print_Area" localSheetId="12">'OBRAS EN PROCESO  '!$B$1:$S$59</definedName>
    <definedName name="_xlnm.Print_Area" localSheetId="27">'Planilla de Ejecucion RE '!$A$4:$Q$42</definedName>
    <definedName name="_xlnm.Print_Area" localSheetId="17">'Propuestas de Asientos pol 112 '!$A$1:$N$29</definedName>
    <definedName name="_xlnm.Print_Area" localSheetId="23">'RECLAS-POLIZA18'!$A$1:$W$31</definedName>
    <definedName name="_xlnm.Print_Area" localSheetId="26">'Resumen de Valores '!$A$1:$F$95</definedName>
    <definedName name="_xlnm.Print_Area" localSheetId="5">'Transf. Recibidas'!$A$1:$K$140</definedName>
    <definedName name="_xlnm.Print_Area" localSheetId="20">'Trasferencia de la Presidencia'!$A$1:$E$57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3" l="1"/>
  <c r="P26" i="33"/>
  <c r="I26" i="33"/>
  <c r="Q26" i="33"/>
  <c r="E26" i="33"/>
  <c r="R26" i="33"/>
  <c r="O19" i="33"/>
  <c r="M19" i="33"/>
  <c r="N19" i="33" s="1"/>
  <c r="P19" i="33" s="1"/>
  <c r="Q19" i="33" s="1"/>
  <c r="O18" i="33"/>
  <c r="M18" i="33"/>
  <c r="N18" i="33" s="1"/>
  <c r="P18" i="33" s="1"/>
  <c r="Q18" i="33" s="1"/>
  <c r="O17" i="33"/>
  <c r="N17" i="33"/>
  <c r="P17" i="33" s="1"/>
  <c r="Q17" i="33" s="1"/>
  <c r="M17" i="33"/>
  <c r="O16" i="33"/>
  <c r="M16" i="33"/>
  <c r="N16" i="33" s="1"/>
  <c r="P16" i="33" s="1"/>
  <c r="Q16" i="33" s="1"/>
  <c r="I23" i="21"/>
  <c r="J23" i="21"/>
  <c r="H16" i="39"/>
  <c r="H21" i="39" s="1"/>
  <c r="G16" i="39"/>
  <c r="G21" i="39" s="1"/>
  <c r="E39" i="34"/>
  <c r="I39" i="34"/>
  <c r="J39" i="34"/>
  <c r="H21" i="40"/>
  <c r="G21" i="40"/>
  <c r="J18" i="21"/>
  <c r="I18" i="21"/>
  <c r="F41" i="12" l="1"/>
  <c r="X32" i="30"/>
  <c r="O32" i="30"/>
  <c r="Y31" i="30"/>
  <c r="Y30" i="30"/>
  <c r="Y29" i="30"/>
  <c r="Y28" i="30"/>
  <c r="Y27" i="30"/>
  <c r="Y26" i="30"/>
  <c r="Y25" i="30"/>
  <c r="Y24" i="30"/>
  <c r="Y23" i="30"/>
  <c r="Y22" i="30"/>
  <c r="Y32" i="30" s="1"/>
  <c r="Y21" i="30"/>
  <c r="Y20" i="30"/>
  <c r="K342" i="29" l="1"/>
  <c r="K340" i="29"/>
  <c r="N336" i="29"/>
  <c r="L336" i="29"/>
  <c r="E336" i="29"/>
  <c r="D336" i="29"/>
  <c r="F35" i="18" l="1"/>
  <c r="H35" i="18" s="1"/>
  <c r="G34" i="18"/>
  <c r="F34" i="18"/>
  <c r="H34" i="18" s="1"/>
  <c r="F33" i="18"/>
  <c r="H33" i="18" s="1"/>
  <c r="G32" i="18"/>
  <c r="F32" i="18"/>
  <c r="H31" i="18"/>
  <c r="G31" i="18"/>
  <c r="F31" i="18"/>
  <c r="F30" i="18"/>
  <c r="H30" i="18" s="1"/>
  <c r="F29" i="18"/>
  <c r="H29" i="18" s="1"/>
  <c r="G28" i="18"/>
  <c r="H28" i="18" s="1"/>
  <c r="F27" i="18"/>
  <c r="H27" i="18" s="1"/>
  <c r="F26" i="18"/>
  <c r="H26" i="18" s="1"/>
  <c r="F25" i="18"/>
  <c r="H25" i="18" s="1"/>
  <c r="G24" i="18"/>
  <c r="H24" i="18" s="1"/>
  <c r="H23" i="18"/>
  <c r="F22" i="18"/>
  <c r="H22" i="18" s="1"/>
  <c r="H21" i="18"/>
  <c r="F21" i="18"/>
  <c r="G20" i="18"/>
  <c r="H20" i="18" s="1"/>
  <c r="H19" i="18"/>
  <c r="G19" i="18"/>
  <c r="G18" i="18"/>
  <c r="H18" i="18" s="1"/>
  <c r="G17" i="18"/>
  <c r="F17" i="18"/>
  <c r="H17" i="18" s="1"/>
  <c r="G16" i="18"/>
  <c r="F16" i="18"/>
  <c r="G15" i="18"/>
  <c r="F15" i="18"/>
  <c r="F13" i="18"/>
  <c r="H15" i="18" l="1"/>
  <c r="H32" i="18"/>
  <c r="F36" i="18"/>
  <c r="G36" i="18"/>
  <c r="H16" i="18"/>
  <c r="H13" i="18"/>
  <c r="K47" i="7"/>
  <c r="H36" i="18" l="1"/>
  <c r="K108" i="9"/>
  <c r="K107" i="9"/>
  <c r="AB18" i="5"/>
  <c r="J108" i="9" l="1"/>
  <c r="E108" i="9" l="1"/>
  <c r="K17" i="9" l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K82" i="9" s="1"/>
  <c r="K83" i="9" s="1"/>
  <c r="K84" i="9" s="1"/>
  <c r="K85" i="9" s="1"/>
  <c r="K86" i="9" s="1"/>
  <c r="K87" i="9" s="1"/>
  <c r="K88" i="9" s="1"/>
  <c r="K89" i="9" s="1"/>
  <c r="K90" i="9" s="1"/>
  <c r="K91" i="9" s="1"/>
  <c r="K92" i="9" s="1"/>
  <c r="K93" i="9" s="1"/>
  <c r="K94" i="9" s="1"/>
  <c r="K95" i="9" l="1"/>
  <c r="K96" i="9" s="1"/>
  <c r="K97" i="9" s="1"/>
  <c r="K98" i="9" s="1"/>
  <c r="K99" i="9" s="1"/>
  <c r="K100" i="9" s="1"/>
  <c r="K101" i="9" s="1"/>
  <c r="K102" i="9" s="1"/>
  <c r="K103" i="9" s="1"/>
  <c r="K104" i="9" s="1"/>
  <c r="K105" i="9" s="1"/>
  <c r="K106" i="9" s="1"/>
  <c r="I26" i="35"/>
  <c r="E26" i="35"/>
  <c r="I22" i="20"/>
  <c r="C22" i="20"/>
  <c r="E21" i="20"/>
  <c r="E20" i="20"/>
  <c r="E19" i="20"/>
  <c r="E18" i="20"/>
  <c r="E17" i="20"/>
  <c r="E16" i="20"/>
  <c r="E15" i="20"/>
  <c r="E14" i="20"/>
  <c r="E13" i="20"/>
  <c r="N46" i="17"/>
  <c r="J46" i="17"/>
  <c r="F46" i="17"/>
  <c r="O45" i="17"/>
  <c r="G45" i="17"/>
  <c r="O44" i="17"/>
  <c r="G44" i="17"/>
  <c r="O43" i="17"/>
  <c r="G43" i="17"/>
  <c r="O42" i="17"/>
  <c r="G42" i="17"/>
  <c r="O41" i="17"/>
  <c r="G41" i="17"/>
  <c r="O40" i="17"/>
  <c r="G40" i="17"/>
  <c r="O39" i="17"/>
  <c r="G39" i="17"/>
  <c r="O38" i="17"/>
  <c r="G38" i="17"/>
  <c r="O37" i="17"/>
  <c r="G37" i="17"/>
  <c r="O36" i="17"/>
  <c r="G36" i="17"/>
  <c r="O35" i="17"/>
  <c r="G35" i="17"/>
  <c r="O34" i="17"/>
  <c r="G34" i="17"/>
  <c r="O33" i="17"/>
  <c r="G33" i="17"/>
  <c r="O32" i="17"/>
  <c r="G32" i="17"/>
  <c r="O31" i="17"/>
  <c r="G31" i="17"/>
  <c r="O30" i="17"/>
  <c r="G30" i="17"/>
  <c r="O29" i="17"/>
  <c r="G29" i="17"/>
  <c r="O28" i="17"/>
  <c r="G28" i="17"/>
  <c r="O27" i="17"/>
  <c r="G27" i="17"/>
  <c r="O26" i="17"/>
  <c r="G26" i="17"/>
  <c r="O25" i="17"/>
  <c r="G25" i="17"/>
  <c r="O24" i="17"/>
  <c r="G24" i="17"/>
  <c r="O23" i="17"/>
  <c r="G23" i="17"/>
  <c r="O22" i="17"/>
  <c r="G22" i="17"/>
  <c r="O21" i="17"/>
  <c r="G21" i="17"/>
  <c r="O20" i="17"/>
  <c r="G20" i="17"/>
  <c r="G46" i="17" s="1"/>
  <c r="O19" i="17"/>
  <c r="G19" i="17"/>
  <c r="O18" i="17"/>
  <c r="G18" i="17"/>
  <c r="O17" i="17"/>
  <c r="O46" i="17" s="1"/>
  <c r="G17" i="17"/>
  <c r="Q46" i="31"/>
  <c r="H87" i="15"/>
  <c r="F87" i="15"/>
  <c r="F89" i="15" s="1"/>
  <c r="X47" i="14"/>
  <c r="O44" i="13"/>
  <c r="J26" i="8"/>
  <c r="J25" i="8"/>
  <c r="J24" i="8"/>
  <c r="J23" i="8"/>
  <c r="J22" i="8"/>
  <c r="J21" i="8"/>
  <c r="J20" i="8"/>
  <c r="J19" i="8"/>
  <c r="J28" i="8" s="1"/>
  <c r="I39" i="7"/>
  <c r="I38" i="7"/>
  <c r="I37" i="7"/>
  <c r="I36" i="7"/>
  <c r="I35" i="7"/>
  <c r="I34" i="7"/>
  <c r="I33" i="7"/>
  <c r="I27" i="7"/>
  <c r="I26" i="7"/>
  <c r="I25" i="7"/>
  <c r="I24" i="7"/>
  <c r="I23" i="7"/>
  <c r="I22" i="7"/>
  <c r="I21" i="7"/>
  <c r="I20" i="7"/>
  <c r="X46" i="6"/>
  <c r="U46" i="6"/>
  <c r="S46" i="6"/>
  <c r="P46" i="6"/>
  <c r="N46" i="6"/>
  <c r="M46" i="6"/>
  <c r="O45" i="6"/>
  <c r="T45" i="6" s="1"/>
  <c r="T44" i="6"/>
  <c r="O44" i="6"/>
  <c r="O43" i="6"/>
  <c r="T43" i="6" s="1"/>
  <c r="T42" i="6"/>
  <c r="O42" i="6"/>
  <c r="O41" i="6"/>
  <c r="T41" i="6" s="1"/>
  <c r="T40" i="6"/>
  <c r="O40" i="6"/>
  <c r="O39" i="6"/>
  <c r="T39" i="6" s="1"/>
  <c r="T38" i="6"/>
  <c r="O38" i="6"/>
  <c r="O37" i="6"/>
  <c r="T37" i="6" s="1"/>
  <c r="T36" i="6"/>
  <c r="O36" i="6"/>
  <c r="O35" i="6"/>
  <c r="T35" i="6" s="1"/>
  <c r="T34" i="6"/>
  <c r="O34" i="6"/>
  <c r="O33" i="6"/>
  <c r="T33" i="6" s="1"/>
  <c r="T32" i="6"/>
  <c r="O32" i="6"/>
  <c r="O31" i="6"/>
  <c r="T31" i="6" s="1"/>
  <c r="T30" i="6"/>
  <c r="O30" i="6"/>
  <c r="O29" i="6"/>
  <c r="T29" i="6" s="1"/>
  <c r="T28" i="6"/>
  <c r="O28" i="6"/>
  <c r="O27" i="6"/>
  <c r="T27" i="6" s="1"/>
  <c r="T26" i="6"/>
  <c r="O26" i="6"/>
  <c r="O25" i="6"/>
  <c r="T25" i="6" s="1"/>
  <c r="T24" i="6"/>
  <c r="O24" i="6"/>
  <c r="O23" i="6"/>
  <c r="T23" i="6" s="1"/>
  <c r="T22" i="6"/>
  <c r="O22" i="6"/>
  <c r="J39" i="4"/>
  <c r="J44" i="4" s="1"/>
  <c r="J23" i="4"/>
  <c r="J30" i="4" s="1"/>
  <c r="E22" i="20" l="1"/>
  <c r="O46" i="6"/>
  <c r="T46" i="6"/>
  <c r="I29" i="7"/>
  <c r="I41" i="7"/>
  <c r="I42" i="7" l="1"/>
</calcChain>
</file>

<file path=xl/comments1.xml><?xml version="1.0" encoding="utf-8"?>
<comments xmlns="http://schemas.openxmlformats.org/spreadsheetml/2006/main">
  <authors>
    <author>Autor</author>
  </authors>
  <commentList>
    <comment ref="E12" authorId="0">
      <text>
        <r>
          <rPr>
            <sz val="9"/>
            <color indexed="81"/>
            <rFont val="Tahoma"/>
            <family val="2"/>
          </rPr>
          <t xml:space="preserve">Factura o cubicación
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Ccp Auxiliar cuenta de pasivo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Ccp Auxiliar del gasto o activo adquirido</t>
        </r>
      </text>
    </comment>
  </commentList>
</comments>
</file>

<file path=xl/sharedStrings.xml><?xml version="1.0" encoding="utf-8"?>
<sst xmlns="http://schemas.openxmlformats.org/spreadsheetml/2006/main" count="6447" uniqueCount="1403">
  <si>
    <t>Aprobado por el Director General de DIGECOG</t>
  </si>
  <si>
    <t>Puesto que ocupa</t>
  </si>
  <si>
    <t>Autorizado por</t>
  </si>
  <si>
    <t>Revisado por</t>
  </si>
  <si>
    <t>Preparado por</t>
  </si>
  <si>
    <t>DG-CB-02-02</t>
  </si>
  <si>
    <t xml:space="preserve">TOTAL CONCILIADO </t>
  </si>
  <si>
    <t xml:space="preserve">Cheques en tránsito </t>
  </si>
  <si>
    <t>MENOS:</t>
  </si>
  <si>
    <t>TOTAL DISPONIBLE</t>
  </si>
  <si>
    <t>Depósitos en tránsito</t>
  </si>
  <si>
    <t>MAS:</t>
  </si>
  <si>
    <t>BALANCE EN BANCO</t>
  </si>
  <si>
    <t>BANCO</t>
  </si>
  <si>
    <t>Comisiones Bancarias</t>
  </si>
  <si>
    <t>Notas de Débito</t>
  </si>
  <si>
    <t>Cheques emitidos</t>
  </si>
  <si>
    <t>Notas de Crédito</t>
  </si>
  <si>
    <t>Depositos del mes</t>
  </si>
  <si>
    <t>BALANCE EN LIBRO</t>
  </si>
  <si>
    <t>LIBRO</t>
  </si>
  <si>
    <t xml:space="preserve">Esta incorporada en SIGEF:   Si _______ </t>
  </si>
  <si>
    <t>Número Cta.:</t>
  </si>
  <si>
    <t xml:space="preserve">Institución: </t>
  </si>
  <si>
    <t>DIRECCION GENERAL DE CONTABILIDAD GUBENAMENTAL</t>
  </si>
  <si>
    <t>Revisado Por</t>
  </si>
  <si>
    <t>Preparado Por</t>
  </si>
  <si>
    <t>DG-INS-02-17</t>
  </si>
  <si>
    <t>Observaciones:</t>
  </si>
  <si>
    <t>S/Banco</t>
  </si>
  <si>
    <t xml:space="preserve">S/Libros </t>
  </si>
  <si>
    <t>Crédito</t>
  </si>
  <si>
    <t>Débito</t>
  </si>
  <si>
    <t>Inicial</t>
  </si>
  <si>
    <t>No</t>
  </si>
  <si>
    <t>Si</t>
  </si>
  <si>
    <t>Saldo Final</t>
  </si>
  <si>
    <t>Saldos (b)</t>
  </si>
  <si>
    <t>Incorporación al SIGEF</t>
  </si>
  <si>
    <t>Sucursal</t>
  </si>
  <si>
    <t>Banco</t>
  </si>
  <si>
    <t>Tipo de Cuenta</t>
  </si>
  <si>
    <t>Denominación</t>
  </si>
  <si>
    <t>No. Cuenta</t>
  </si>
  <si>
    <t>Tipo de Moneda ______________________________</t>
  </si>
  <si>
    <t>Monto Moneda Original</t>
  </si>
  <si>
    <t>Organismo Financiador</t>
  </si>
  <si>
    <t>Responsable de Cuenta Bancaria</t>
  </si>
  <si>
    <t xml:space="preserve">      Institución _____________________</t>
  </si>
  <si>
    <t xml:space="preserve">    UE</t>
  </si>
  <si>
    <t>DAF</t>
  </si>
  <si>
    <t>Sub-Capítulo</t>
  </si>
  <si>
    <t xml:space="preserve"> </t>
  </si>
  <si>
    <t>Capítulo</t>
  </si>
  <si>
    <t>Hasta</t>
  </si>
  <si>
    <t xml:space="preserve">   Periodo Desde</t>
  </si>
  <si>
    <t>Estado de Movimientos Bancarios</t>
  </si>
  <si>
    <t>Dirección General de Contabilidad Gubernamental</t>
  </si>
  <si>
    <t xml:space="preserve">                  Puesto que ocupa</t>
  </si>
  <si>
    <t xml:space="preserve">         Puesto que ocupa</t>
  </si>
  <si>
    <t xml:space="preserve">Revisado por </t>
  </si>
  <si>
    <t>DG-INS-02-18</t>
  </si>
  <si>
    <t xml:space="preserve">TOTALES GENERALES </t>
  </si>
  <si>
    <t>Monto Regularizado</t>
  </si>
  <si>
    <t>No. de Documento</t>
  </si>
  <si>
    <t>No. Volante / Transfer. en la Cuenta R. D.</t>
  </si>
  <si>
    <t>Monto Depositado</t>
  </si>
  <si>
    <t>Monto por Rendir
6 = 4-5</t>
  </si>
  <si>
    <t>Monto Rendido
5</t>
  </si>
  <si>
    <t>Total</t>
  </si>
  <si>
    <t>Parcial</t>
  </si>
  <si>
    <t>FAC</t>
  </si>
  <si>
    <t>Regularizaciones</t>
  </si>
  <si>
    <t>Devolución de Disponibilidades</t>
  </si>
  <si>
    <t>Rendición del Anticipo Financiero</t>
  </si>
  <si>
    <t>Monto Transferido por la T. N.
4</t>
  </si>
  <si>
    <t>Total Anticipo Financiero
3 = 1+2</t>
  </si>
  <si>
    <t>Aumento
(Disminución)
2</t>
  </si>
  <si>
    <t>Monto de Apertura
1</t>
  </si>
  <si>
    <t>FAS</t>
  </si>
  <si>
    <t>FRE</t>
  </si>
  <si>
    <t>FEA</t>
  </si>
  <si>
    <t>FRI</t>
  </si>
  <si>
    <t>Act/Obra</t>
  </si>
  <si>
    <t>Proy</t>
  </si>
  <si>
    <t>Sub-Prog</t>
  </si>
  <si>
    <t>Prog</t>
  </si>
  <si>
    <t>MOVIMIENTO ANTICIPO FINANCIERO</t>
  </si>
  <si>
    <t>No. de Expendiente</t>
  </si>
  <si>
    <t>TIPO DE ANTICIPO  FINANCIERO</t>
  </si>
  <si>
    <t>ESTRUCTURA PROGRAMÁTICA</t>
  </si>
  <si>
    <t>F</t>
  </si>
  <si>
    <t>E</t>
  </si>
  <si>
    <t>D</t>
  </si>
  <si>
    <t>C</t>
  </si>
  <si>
    <t>B</t>
  </si>
  <si>
    <t>A</t>
  </si>
  <si>
    <t>:</t>
  </si>
  <si>
    <t>UE</t>
  </si>
  <si>
    <t>Código</t>
  </si>
  <si>
    <t xml:space="preserve">   </t>
  </si>
  <si>
    <t>Al:</t>
  </si>
  <si>
    <t xml:space="preserve">                                           Resumen Movimiento de los Anticipos Financieros</t>
  </si>
  <si>
    <t xml:space="preserve">                                        Dirección General de Contabilidad Gubernamental</t>
  </si>
  <si>
    <t>DG-INS-02-19</t>
  </si>
  <si>
    <t>Terminado el proceso hemos devuelto intacto los valores y documentos recibidos.</t>
  </si>
  <si>
    <t>custodio de la misma.</t>
  </si>
  <si>
    <t>en presencia de</t>
  </si>
  <si>
    <t>procedimos a contar el efectivo y revisión de los comprobantes en caja</t>
  </si>
  <si>
    <t>Siendo las</t>
  </si>
  <si>
    <t xml:space="preserve">  Aprobado por</t>
  </si>
  <si>
    <t xml:space="preserve">           Realizado por</t>
  </si>
  <si>
    <t xml:space="preserve">                 Custodio</t>
  </si>
  <si>
    <t xml:space="preserve">Observaciones: </t>
  </si>
  <si>
    <t>Tipo de Moneda $</t>
  </si>
  <si>
    <t>Faltante y Sobrante</t>
  </si>
  <si>
    <t>Efectivo y Comprobantes</t>
  </si>
  <si>
    <t>Monto Asignado</t>
  </si>
  <si>
    <t>Total Efectivo y Comprobantes</t>
  </si>
  <si>
    <t xml:space="preserve"> $</t>
  </si>
  <si>
    <t xml:space="preserve">Cheque de Reposición No. </t>
  </si>
  <si>
    <t>al No.</t>
  </si>
  <si>
    <t>Comprobantes Provisionales del No.</t>
  </si>
  <si>
    <t xml:space="preserve">Comprobantes definitivos del Número </t>
  </si>
  <si>
    <t>Total en Billetes y Monedas</t>
  </si>
  <si>
    <t>Total en Monedas</t>
  </si>
  <si>
    <t>Cantidad</t>
  </si>
  <si>
    <t>Monedas</t>
  </si>
  <si>
    <t>Total en Billetes</t>
  </si>
  <si>
    <t>Billetes</t>
  </si>
  <si>
    <t>Identificación de la Caja:   ___________________________________</t>
  </si>
  <si>
    <t>Nombre Institución  :</t>
  </si>
  <si>
    <t>UE:</t>
  </si>
  <si>
    <t>DAF:</t>
  </si>
  <si>
    <t>Sub-Cap.</t>
  </si>
  <si>
    <t>Capítulo:</t>
  </si>
  <si>
    <t>Formulario de Arqueo de Cajas y Valores</t>
  </si>
  <si>
    <t>RD$</t>
  </si>
  <si>
    <t xml:space="preserve">RD$ </t>
  </si>
  <si>
    <t>Total Desembolsado</t>
  </si>
  <si>
    <t>Monto Total de Cheques</t>
  </si>
  <si>
    <t>MONTO TOTAL</t>
  </si>
  <si>
    <t>Monto Total</t>
  </si>
  <si>
    <t>Proveedor</t>
  </si>
  <si>
    <t>Bancos</t>
  </si>
  <si>
    <t>Numero de Cheques</t>
  </si>
  <si>
    <t>Daf</t>
  </si>
  <si>
    <t>Sub-Cap</t>
  </si>
  <si>
    <t>Formulario de Arqueo de Cheques</t>
  </si>
  <si>
    <t>Fecha de Revisión</t>
  </si>
  <si>
    <t>Fecha de Preparación</t>
  </si>
  <si>
    <t>DG-INS-02-22</t>
  </si>
  <si>
    <t>Totales</t>
  </si>
  <si>
    <t>Monto Ejecutado
(E)</t>
  </si>
  <si>
    <t>Ccp Auxiliar</t>
  </si>
  <si>
    <t>Nombre del Beneficiario</t>
  </si>
  <si>
    <t>Fecha</t>
  </si>
  <si>
    <t>No. Cheque
/ Transf.</t>
  </si>
  <si>
    <t>(C)
Monto Recibido</t>
  </si>
  <si>
    <t>Tipo de Transferencia</t>
  </si>
  <si>
    <t>Institución de la Transferencia</t>
  </si>
  <si>
    <t xml:space="preserve">No. Libramiento </t>
  </si>
  <si>
    <t>Balance en Cuenta
(F) = (C - E)</t>
  </si>
  <si>
    <t>Aplicación o Uso de los Recursos Recibidos
( D )</t>
  </si>
  <si>
    <t>Transferencia Recibida
(B)</t>
  </si>
  <si>
    <t>Aprobado por el Director General de Contabilidad Gubernamental</t>
  </si>
  <si>
    <t xml:space="preserve"> Balance Inicial (A) : RD$</t>
  </si>
  <si>
    <t>Banco :</t>
  </si>
  <si>
    <r>
      <t>C. Bancaria N</t>
    </r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:</t>
    </r>
  </si>
  <si>
    <t>Año:</t>
  </si>
  <si>
    <t>Al mes de:</t>
  </si>
  <si>
    <t>Sub-Capítulo:</t>
  </si>
  <si>
    <t>Del mes de:</t>
  </si>
  <si>
    <t>Período</t>
  </si>
  <si>
    <t>Datos Institución</t>
  </si>
  <si>
    <t>(En RD$)</t>
  </si>
  <si>
    <t>Detalle de la Ejecución de las Transferencias Recibidas</t>
  </si>
  <si>
    <t>DG-INS-02-29</t>
  </si>
  <si>
    <t xml:space="preserve">Distribución Devengado </t>
  </si>
  <si>
    <t>Fuente Específica</t>
  </si>
  <si>
    <t xml:space="preserve">Monto Devengado </t>
  </si>
  <si>
    <t>Número</t>
  </si>
  <si>
    <t>Concepto del Pago</t>
  </si>
  <si>
    <t>Beneficiario</t>
  </si>
  <si>
    <t xml:space="preserve">Monto RD$ </t>
  </si>
  <si>
    <t>Fecha Doc.</t>
  </si>
  <si>
    <t>Número Documento</t>
  </si>
  <si>
    <t>ID</t>
  </si>
  <si>
    <t>Distribución para Asientos</t>
  </si>
  <si>
    <t>Devengado Aprobado</t>
  </si>
  <si>
    <t>Fecha ____________________________________________</t>
  </si>
  <si>
    <t>Capítulo__________________________________________</t>
  </si>
  <si>
    <t>Formulario Detalle de la Deuda Administrativa</t>
  </si>
  <si>
    <t>Puesto que Ocupa</t>
  </si>
  <si>
    <t xml:space="preserve"> Fecha de Revisión</t>
  </si>
  <si>
    <t>DG-INS-02-30</t>
  </si>
  <si>
    <t>TOTAL GENERAL</t>
  </si>
  <si>
    <t>DIFERENCIA (C = A-B)</t>
  </si>
  <si>
    <t>MONTO DEVENGADO (B)</t>
  </si>
  <si>
    <t>CCP-AUX</t>
  </si>
  <si>
    <t>ACT/OBR</t>
  </si>
  <si>
    <t>PROY</t>
  </si>
  <si>
    <t>SUB PROG</t>
  </si>
  <si>
    <t>PROG</t>
  </si>
  <si>
    <t>ORGANISMO FINANCIADOR</t>
  </si>
  <si>
    <t>FUENTE ESP.</t>
  </si>
  <si>
    <t>MONTO DE ADQUISICIÓN (A)</t>
  </si>
  <si>
    <t>PROY.</t>
  </si>
  <si>
    <t>SUB-PROG</t>
  </si>
  <si>
    <t xml:space="preserve">INSTITUCIÓN </t>
  </si>
  <si>
    <t>SUB-CAP.</t>
  </si>
  <si>
    <t xml:space="preserve">CAPITULO </t>
  </si>
  <si>
    <t>OBSERVACIONES</t>
  </si>
  <si>
    <t>EJECUCION DEL PRESUPUESTO</t>
  </si>
  <si>
    <t>ACTUALIZACIONES</t>
  </si>
  <si>
    <t xml:space="preserve">      DAF </t>
  </si>
  <si>
    <t xml:space="preserve">                    Sub-Capítulo </t>
  </si>
  <si>
    <t>Institución</t>
  </si>
  <si>
    <t>VALOR RD$</t>
  </si>
  <si>
    <t>CUADRO COMPARATIVO DE BIENES</t>
  </si>
  <si>
    <t>DIRECCION GENERAL DE CONTABILIDAD GUBERNAMENTAL</t>
  </si>
  <si>
    <t>DIRECCIÓN GENERAL DE CONTABILIDAD GUBERNAMENTAL</t>
  </si>
  <si>
    <t>MOTIVO</t>
  </si>
  <si>
    <t>FECHA</t>
  </si>
  <si>
    <t>FUENTE ESPECIFICA</t>
  </si>
  <si>
    <t>VALOR DE ADQUISICIÓN</t>
  </si>
  <si>
    <t>FECHA DE ADQUISICIÓN</t>
  </si>
  <si>
    <t>CODIGO INTERNO</t>
  </si>
  <si>
    <t>CODIGO DEL BIEN</t>
  </si>
  <si>
    <t xml:space="preserve">DESCRIPCION DEL BIEN </t>
  </si>
  <si>
    <t>OBSERVACION</t>
  </si>
  <si>
    <t>DESCARGO INSTITUCIONAL</t>
  </si>
  <si>
    <t>DATOS DEL BIEN</t>
  </si>
  <si>
    <t xml:space="preserve">      Capítulo </t>
  </si>
  <si>
    <t xml:space="preserve">      Fecha</t>
  </si>
  <si>
    <t xml:space="preserve">      Institución</t>
  </si>
  <si>
    <t>FORMULARIO DE BIENES PARA SER TRANSFERIDOS A  BIENES NACIONALES CON FINES DE DESCARGO</t>
  </si>
  <si>
    <t>CODIGO DE INSTITUCION RECEPTORA</t>
  </si>
  <si>
    <t>SECTOR PRIVADO</t>
  </si>
  <si>
    <t>INSTITUCIONES DESCENTRALIZADAS</t>
  </si>
  <si>
    <t>GOBIERNO CENTRAL</t>
  </si>
  <si>
    <t xml:space="preserve">TOTAL </t>
  </si>
  <si>
    <t>PRECIO POR UNIDAD</t>
  </si>
  <si>
    <t>CANTIDAD</t>
  </si>
  <si>
    <t>FUENTE ESP</t>
  </si>
  <si>
    <t>FUENTE FIN</t>
  </si>
  <si>
    <t>INSTITUCION RECEPTORA</t>
  </si>
  <si>
    <t>DATOS DEL BIEN MUEBLE</t>
  </si>
  <si>
    <t>ESTRUCTURA PROGRAMATICA</t>
  </si>
  <si>
    <t xml:space="preserve">  Capítulo </t>
  </si>
  <si>
    <t xml:space="preserve">               Fecha</t>
  </si>
  <si>
    <t>FORMULARIO DE ADQUISICION DE BIENES PARA SER TRANSFERIDOS A TERCEROS</t>
  </si>
  <si>
    <t>DG-INS-02-33</t>
  </si>
  <si>
    <r>
      <t>AREA (M)</t>
    </r>
    <r>
      <rPr>
        <b/>
        <vertAlign val="superscript"/>
        <sz val="9"/>
        <rFont val="Times New Roman"/>
        <family val="1"/>
      </rPr>
      <t>2</t>
    </r>
  </si>
  <si>
    <t>UBICACION</t>
  </si>
  <si>
    <t>MUNICIPIO</t>
  </si>
  <si>
    <t>DISTRITO CATASTRAL NO.</t>
  </si>
  <si>
    <t>PARCELA  NO.</t>
  </si>
  <si>
    <t>PORCION NO.</t>
  </si>
  <si>
    <t>MANZANA NO.</t>
  </si>
  <si>
    <t>SOLAR NO.</t>
  </si>
  <si>
    <t>LIBRO NO.</t>
  </si>
  <si>
    <t>FOLIO NO.</t>
  </si>
  <si>
    <t>REGISTRO NO.</t>
  </si>
  <si>
    <t>CERTIFICADO DE TITULO NO.</t>
  </si>
  <si>
    <t xml:space="preserve">MONTO DE ADQUISICION </t>
  </si>
  <si>
    <t xml:space="preserve">FORMA DE ADQUISICIÓN </t>
  </si>
  <si>
    <t xml:space="preserve">DESCRIPCION DEL INMUEBLE </t>
  </si>
  <si>
    <t xml:space="preserve"> Capítulo </t>
  </si>
  <si>
    <t xml:space="preserve">             Fecha</t>
  </si>
  <si>
    <t xml:space="preserve">                    Sub-capítulo </t>
  </si>
  <si>
    <t xml:space="preserve"> FORMULARIO DE  LEVANTAMIENTO DE ADQUISICION DE MUEBLES, INMUEBLES E INTANGIBLES</t>
  </si>
  <si>
    <t>Gerente Financiero</t>
  </si>
  <si>
    <t>Auditor</t>
  </si>
  <si>
    <t>DG-INS-02-36</t>
  </si>
  <si>
    <t xml:space="preserve">Total Recibido </t>
  </si>
  <si>
    <t>TOTAL EJECUTADO RD$</t>
  </si>
  <si>
    <t>Sub-Cuenta</t>
  </si>
  <si>
    <t>Valor Distribuido</t>
  </si>
  <si>
    <t>Concepto</t>
  </si>
  <si>
    <t>Monto Cheque</t>
  </si>
  <si>
    <t>Número Cheque</t>
  </si>
  <si>
    <t>RNC/ Cédula</t>
  </si>
  <si>
    <t>Tipo de Fondo:</t>
  </si>
  <si>
    <t>Pag.  Pres.</t>
  </si>
  <si>
    <t>Teléfono:</t>
  </si>
  <si>
    <t>Monto Lib.</t>
  </si>
  <si>
    <t>Resp. del Fondo:</t>
  </si>
  <si>
    <t>Lib. #</t>
  </si>
  <si>
    <t>Sub-Cap.:</t>
  </si>
  <si>
    <t xml:space="preserve">Cta. Bancaria: </t>
  </si>
  <si>
    <t>Exp. No.</t>
  </si>
  <si>
    <t>Relación de Cheques  Anticipos Financieros</t>
  </si>
  <si>
    <t>DG-INS-02-37</t>
  </si>
  <si>
    <t>ORIGEN DE LOS RECURSOS</t>
  </si>
  <si>
    <t>ORG. FIN.</t>
  </si>
  <si>
    <t>ACT/  OBR</t>
  </si>
  <si>
    <t xml:space="preserve">MONTO POR EJECUTAR     RD$ 
</t>
  </si>
  <si>
    <t>MONTO EJECUTADO RD$</t>
  </si>
  <si>
    <t xml:space="preserve">TOTAL PRESUPUESTADO </t>
  </si>
  <si>
    <t>ADENDAS</t>
  </si>
  <si>
    <t>PRESUPUESTO ORIGINAL DE LA OBRA</t>
  </si>
  <si>
    <t>FECHA DE INICIO DE OBRA</t>
  </si>
  <si>
    <t>DETALLE</t>
  </si>
  <si>
    <t>Código SNIP</t>
  </si>
  <si>
    <t>FORMULARIO PARA OBRAS EN PROCESO (PROYECTOS DE INVERSION)</t>
  </si>
  <si>
    <t>DG-INS-02-40</t>
  </si>
  <si>
    <t>Monto Ejecutado
(F)</t>
  </si>
  <si>
    <t>Número de Sub-Cuenta</t>
  </si>
  <si>
    <t>Número de Cuenta Bancaria</t>
  </si>
  <si>
    <t xml:space="preserve">
Monto Recibido
C</t>
  </si>
  <si>
    <t>Concepto de Ingresos</t>
  </si>
  <si>
    <t>No. Recibo/Factura</t>
  </si>
  <si>
    <t>Balance en Cuenta
(G) = (D - F)</t>
  </si>
  <si>
    <t>APLICACION O USO DE LOS RECURSOS
(E)</t>
  </si>
  <si>
    <t>Balance Disponible
(D)= (A+C)</t>
  </si>
  <si>
    <t>Ingresos Recaudados
(B)</t>
  </si>
  <si>
    <t xml:space="preserve"> Balance Inicial (A): RD$</t>
  </si>
  <si>
    <t>No. Cta. Bancaria:</t>
  </si>
  <si>
    <t>Detalle de la Ejecución de Recursos de Captación Directa</t>
  </si>
  <si>
    <t xml:space="preserve">              TOTALES RD$</t>
  </si>
  <si>
    <t>Balance Final</t>
  </si>
  <si>
    <t>Balance Inicial</t>
  </si>
  <si>
    <t>Descripción</t>
  </si>
  <si>
    <t>Institución:</t>
  </si>
  <si>
    <t>Autorizado</t>
  </si>
  <si>
    <t>DG-INS-02-44</t>
  </si>
  <si>
    <t>FECHA ULTIMA TASACIONES RD$</t>
  </si>
  <si>
    <t>VALOR EDIFICACIONES RD$</t>
  </si>
  <si>
    <t>MEJORAS RD$</t>
  </si>
  <si>
    <t>EDIFICACION RD$</t>
  </si>
  <si>
    <t>FECHA ULTIMA TASACION TERRENO</t>
  </si>
  <si>
    <t>VALOR TERRENO RD$</t>
  </si>
  <si>
    <t>SUPERFICIE m2</t>
  </si>
  <si>
    <t>UBICACIÓN</t>
  </si>
  <si>
    <t xml:space="preserve">                                UE_____________________</t>
  </si>
  <si>
    <r>
      <t xml:space="preserve">             </t>
    </r>
    <r>
      <rPr>
        <b/>
        <sz val="14"/>
        <color theme="1"/>
        <rFont val="Times New Roman"/>
        <family val="1"/>
      </rPr>
      <t xml:space="preserve"> Sub- Capítulo  </t>
    </r>
  </si>
  <si>
    <t xml:space="preserve">                                DAF____________________</t>
  </si>
  <si>
    <t xml:space="preserve">  </t>
  </si>
  <si>
    <r>
      <t xml:space="preserve">                </t>
    </r>
    <r>
      <rPr>
        <b/>
        <sz val="14"/>
        <color theme="1"/>
        <rFont val="Times New Roman"/>
        <family val="1"/>
      </rPr>
      <t>Capítulo</t>
    </r>
    <r>
      <rPr>
        <b/>
        <sz val="11"/>
        <color theme="1"/>
        <rFont val="Times New Roman"/>
        <family val="1"/>
      </rPr>
      <t xml:space="preserve">            -----------------</t>
    </r>
  </si>
  <si>
    <t>Formulario de Bienes Inmuebles</t>
  </si>
  <si>
    <t>Direccion General de Contabilidad General</t>
  </si>
  <si>
    <t>DG-INS-02-45</t>
  </si>
  <si>
    <t>Intereses</t>
  </si>
  <si>
    <t>Duración</t>
  </si>
  <si>
    <t>Tasa anual</t>
  </si>
  <si>
    <t xml:space="preserve">Referencia </t>
  </si>
  <si>
    <t>Monto en Pesos</t>
  </si>
  <si>
    <t xml:space="preserve">Tasa Oficial </t>
  </si>
  <si>
    <t>Monto en Moneda Original</t>
  </si>
  <si>
    <t>Tipo Moneda</t>
  </si>
  <si>
    <t xml:space="preserve">Fecha </t>
  </si>
  <si>
    <r>
      <rPr>
        <b/>
        <sz val="14"/>
        <rFont val="Times New Roman"/>
        <family val="1"/>
      </rPr>
      <t>Inversiones Financieras</t>
    </r>
    <r>
      <rPr>
        <sz val="14"/>
        <rFont val="Times New Roman"/>
        <family val="1"/>
      </rPr>
      <t xml:space="preserve"> </t>
    </r>
  </si>
  <si>
    <t>DG-INS-02-46</t>
  </si>
  <si>
    <t xml:space="preserve">Dir. Administrativo Financiero </t>
  </si>
  <si>
    <t>Enc. De Contabilidad</t>
  </si>
  <si>
    <t>Revisado  Por</t>
  </si>
  <si>
    <t>Presup</t>
  </si>
  <si>
    <t xml:space="preserve"> Esp</t>
  </si>
  <si>
    <t>Observación</t>
  </si>
  <si>
    <t>Nombre de la Cuenta</t>
  </si>
  <si>
    <t>Partida</t>
  </si>
  <si>
    <t>IT</t>
  </si>
  <si>
    <t xml:space="preserve">    Unidad Contable</t>
  </si>
  <si>
    <t>Valor RD$</t>
  </si>
  <si>
    <t xml:space="preserve">Formulario de Propuestas de Asientos de Ajustes y/o Reclasificaciones </t>
  </si>
  <si>
    <t>DG-INS-02-47</t>
  </si>
  <si>
    <t>Monto</t>
  </si>
  <si>
    <t>No libramiento/Cheque</t>
  </si>
  <si>
    <t>Nombre de Institución Beneficiaria</t>
  </si>
  <si>
    <t xml:space="preserve">Aplicación o Uso de los Recursos Recibidos
</t>
  </si>
  <si>
    <t>Detalle de la Ejecución de las Transferencia de la Presidencia</t>
  </si>
  <si>
    <t>DG-INS-02-48</t>
  </si>
  <si>
    <t xml:space="preserve"> Descripción Contable </t>
  </si>
  <si>
    <t>Cta. Contable</t>
  </si>
  <si>
    <t>Partida Presup</t>
  </si>
  <si>
    <t xml:space="preserve"> Póliza Por Amortizar S/Periodo </t>
  </si>
  <si>
    <t>Monto de Días Consumidos</t>
  </si>
  <si>
    <t>Días Consumido</t>
  </si>
  <si>
    <t>Monto Por Días</t>
  </si>
  <si>
    <t>Días de Póliza</t>
  </si>
  <si>
    <t>Fecha de Corte</t>
  </si>
  <si>
    <t>Fecha Final</t>
  </si>
  <si>
    <t xml:space="preserve"> Fecha de Inicio  </t>
  </si>
  <si>
    <t xml:space="preserve"> Devengado </t>
  </si>
  <si>
    <t xml:space="preserve"> N C F </t>
  </si>
  <si>
    <t xml:space="preserve"> Fecha NCF </t>
  </si>
  <si>
    <t xml:space="preserve"> Orden de Pago </t>
  </si>
  <si>
    <t xml:space="preserve"> Orden de Pago Pendiente </t>
  </si>
  <si>
    <t xml:space="preserve"> Monto Póliza </t>
  </si>
  <si>
    <t xml:space="preserve"> Descripción de Póliza </t>
  </si>
  <si>
    <t xml:space="preserve">Póliza Número </t>
  </si>
  <si>
    <t>Proveedor de la Póliza</t>
  </si>
  <si>
    <t>Asientos Contables 110410 Gastos Pagados por Adelantado</t>
  </si>
  <si>
    <t>Cálculo para Amortizar</t>
  </si>
  <si>
    <t>Datos de la Póliza</t>
  </si>
  <si>
    <t>Formulario Amortización de Gastos Pagados por Adelantado</t>
  </si>
  <si>
    <t>Monto Actual</t>
  </si>
  <si>
    <t>Monto Consumido</t>
  </si>
  <si>
    <t>Monto Anticipado</t>
  </si>
  <si>
    <t xml:space="preserve">No. Libramiento, Cheque o Transferencia </t>
  </si>
  <si>
    <t>Nombre del Proveedor</t>
  </si>
  <si>
    <t>RNC del Proveedor</t>
  </si>
  <si>
    <t>Datos del Proveedor</t>
  </si>
  <si>
    <t xml:space="preserve">Formulario Pago Anticipados a proveedores de Bienes y/o Servicios </t>
  </si>
  <si>
    <t xml:space="preserve">Licencias Por Amortizar S/Período </t>
  </si>
  <si>
    <t>Tipo de Licencia</t>
  </si>
  <si>
    <t>Licencia No.</t>
  </si>
  <si>
    <t>Datos de la Licencia o Software</t>
  </si>
  <si>
    <t>Observaciones</t>
  </si>
  <si>
    <t>Recargos</t>
  </si>
  <si>
    <t>Multa</t>
  </si>
  <si>
    <t>Interes</t>
  </si>
  <si>
    <t>Capital</t>
  </si>
  <si>
    <t>Estatus Legal</t>
  </si>
  <si>
    <t>Montos</t>
  </si>
  <si>
    <t>Tipo de Impuesto</t>
  </si>
  <si>
    <t>Tipo de Contribuyente</t>
  </si>
  <si>
    <t>Otros</t>
  </si>
  <si>
    <t>Reg Especiales</t>
  </si>
  <si>
    <t>Jurídica</t>
  </si>
  <si>
    <t>Persona Física</t>
  </si>
  <si>
    <t>DGA</t>
  </si>
  <si>
    <t>DGII</t>
  </si>
  <si>
    <t>Cuentas Por Cobrar Organimos Recaudadores</t>
  </si>
  <si>
    <t>`</t>
  </si>
  <si>
    <t>Reg. Especiales</t>
  </si>
  <si>
    <t>Juridica</t>
  </si>
  <si>
    <t>Persona Fisica</t>
  </si>
  <si>
    <t>Monto del Crèdito</t>
  </si>
  <si>
    <t>Tesorería Nacional</t>
  </si>
  <si>
    <t xml:space="preserve">                                                   Intitucion</t>
  </si>
  <si>
    <t xml:space="preserve">    Anticipo de Credito Impositivo</t>
  </si>
  <si>
    <t>DG-INS-02-50</t>
  </si>
  <si>
    <t xml:space="preserve">Disminución </t>
  </si>
  <si>
    <t>Aumento</t>
  </si>
  <si>
    <t>Identificación de la Caja</t>
  </si>
  <si>
    <t>Tipo  de Moneda :</t>
  </si>
  <si>
    <t>Monto Moneda Original :</t>
  </si>
  <si>
    <t>Tipo de Caja :</t>
  </si>
  <si>
    <t>Resp. De la Cuenta  Bancaria:</t>
  </si>
  <si>
    <t>Hasta:</t>
  </si>
  <si>
    <t>Desde:</t>
  </si>
  <si>
    <t xml:space="preserve"> Resumen de Valores </t>
  </si>
  <si>
    <t xml:space="preserve">                               DIRECCIÓN GENERAL DE CONTABILIDAD GUBERNAMENTAL</t>
  </si>
  <si>
    <t>Fuente de Financiamiento</t>
  </si>
  <si>
    <t>FUENTE FINANCIAMIENTO</t>
  </si>
  <si>
    <t>FUENTE FINAN</t>
  </si>
  <si>
    <t>DG-INS-02-32</t>
  </si>
  <si>
    <t>DG-INS-02-31</t>
  </si>
  <si>
    <t>Fuente Especifica</t>
  </si>
  <si>
    <t>Fecha Fin</t>
  </si>
  <si>
    <t>__________________________________________________________</t>
  </si>
  <si>
    <t>_________________________________________</t>
  </si>
  <si>
    <t xml:space="preserve">   Institución  _______________________________________</t>
  </si>
  <si>
    <t>Aprobado por</t>
  </si>
  <si>
    <t>Formulario Pago Anticipados a Licencias de Software</t>
  </si>
  <si>
    <t>DG-INS-02-49 B</t>
  </si>
  <si>
    <t>DG-INS-02-49 A</t>
  </si>
  <si>
    <t>DG-INS-02-48 a.</t>
  </si>
  <si>
    <t>DG-INS-02-48 b.</t>
  </si>
  <si>
    <t>DG-INS-02-48 c.</t>
  </si>
  <si>
    <t xml:space="preserve">EJECUCION  DE  GASTOS DE RECURSOS EXTERNOS </t>
  </si>
  <si>
    <t xml:space="preserve">       </t>
  </si>
  <si>
    <t>Fecha desde</t>
  </si>
  <si>
    <t xml:space="preserve">DESCRIPCIÓN CAPITULO   </t>
  </si>
  <si>
    <t xml:space="preserve">UNIDAD EJECUTORA </t>
  </si>
  <si>
    <t>CONCEPTO FUENTE ESPECÍFICA</t>
  </si>
  <si>
    <t>NO. PRÉSTAMO O CÓDIGO DE DONACIÓN</t>
  </si>
  <si>
    <t>DESCRIPCIÓN ORGANISMO FINANCIADOR</t>
  </si>
  <si>
    <t>DG-INS-07-01</t>
  </si>
  <si>
    <t>Unidad Ejecutora</t>
  </si>
  <si>
    <t xml:space="preserve"> Programa</t>
  </si>
  <si>
    <t xml:space="preserve"> Sub-prog.</t>
  </si>
  <si>
    <t>Proyecto</t>
  </si>
  <si>
    <t>Actividad</t>
  </si>
  <si>
    <t>Unidad/Coordinadora</t>
  </si>
  <si>
    <t>Concepto Proyecto</t>
  </si>
  <si>
    <t>1er Trimestre</t>
  </si>
  <si>
    <t>2do Trimestre</t>
  </si>
  <si>
    <t xml:space="preserve">Acumulado </t>
  </si>
  <si>
    <t>Modalidad</t>
  </si>
  <si>
    <t xml:space="preserve">Preparado Por </t>
  </si>
  <si>
    <t>Revisador Por</t>
  </si>
  <si>
    <t xml:space="preserve">Aprobado Por </t>
  </si>
  <si>
    <t>DIGESETT</t>
  </si>
  <si>
    <t xml:space="preserve">                                               CAJA CHICA DIRECCION ADMINISTRATIVA Y FINANCIERA</t>
  </si>
  <si>
    <t>Capítulo:     0202</t>
  </si>
  <si>
    <t>Sub- Capítulo:   02  DAF: __01       UE: _0005</t>
  </si>
  <si>
    <t>010-238983-7</t>
  </si>
  <si>
    <t>Nombre de Cta.: CUENTA OPERATIVA DIGESETT</t>
  </si>
  <si>
    <t>Banco:   BANCO DE RESERVAS DE LA R.D.</t>
  </si>
  <si>
    <t>NO APLICA</t>
  </si>
  <si>
    <t>Auxiliar Contabilidad</t>
  </si>
  <si>
    <t xml:space="preserve">                              Director Admvo. y Financiero</t>
  </si>
  <si>
    <t xml:space="preserve">       Auditora UAI</t>
  </si>
  <si>
    <t>Lic Sevilla Cipion Morillo</t>
  </si>
  <si>
    <t>Tesorera</t>
  </si>
  <si>
    <t xml:space="preserve">          Auditor UAI</t>
  </si>
  <si>
    <t>Director Advo. Y Financiero</t>
  </si>
  <si>
    <t>Lic. Sevilla Cipion Morillo</t>
  </si>
  <si>
    <t>Direccion  Gral. de Seguridad de Transito y Trasp. Terrestre</t>
  </si>
  <si>
    <t>Enero</t>
  </si>
  <si>
    <t>Diciembre</t>
  </si>
  <si>
    <t>Reservas</t>
  </si>
  <si>
    <t>no aplica</t>
  </si>
  <si>
    <t>Al 31 de Dic. del 2021</t>
  </si>
  <si>
    <t>Al 31 de Dic 2021</t>
  </si>
  <si>
    <t>Lic. Ybelise A. Tejada Diaz</t>
  </si>
  <si>
    <t xml:space="preserve">                   Lic. Ybelise A. Tejada Diaz</t>
  </si>
  <si>
    <t xml:space="preserve">                                  Lic. Sevilla Cipion Morillo</t>
  </si>
  <si>
    <t xml:space="preserve">                                            Tesorera</t>
  </si>
  <si>
    <t xml:space="preserve">Lic. Juan A. Solis Rosario, Cor. P.N. </t>
  </si>
  <si>
    <t xml:space="preserve">                                        Lic. Sevilla Cipion Morillo</t>
  </si>
  <si>
    <t xml:space="preserve">                                  Lic. Juan A. Solis Rosario, Cor. P.N.</t>
  </si>
  <si>
    <t>Digesett</t>
  </si>
  <si>
    <t xml:space="preserve">                                                                                                                                                             </t>
  </si>
  <si>
    <t>Enc. DeConabilidad</t>
  </si>
  <si>
    <t>Auditor UAI</t>
  </si>
  <si>
    <t>Lic Eladia Mercedes Peña</t>
  </si>
  <si>
    <t xml:space="preserve">Lic Eladia Mercedes Peña  </t>
  </si>
  <si>
    <t>Lic. Eladia Mercedes Peña</t>
  </si>
  <si>
    <t>CUENTA OPERATIVA</t>
  </si>
  <si>
    <t>CORRIENTE</t>
  </si>
  <si>
    <t>BANCO DE RESERVAS</t>
  </si>
  <si>
    <t>ISABEL LA CATOLICA</t>
  </si>
  <si>
    <t>X</t>
  </si>
  <si>
    <t>Al 31 de diciembre 2021</t>
  </si>
  <si>
    <t>DEPOSITO</t>
  </si>
  <si>
    <t>TRANSFERENCIA PCR</t>
  </si>
  <si>
    <t>SEVILLA CIPION MORILLO (CAJA CHICA)</t>
  </si>
  <si>
    <t>44394</t>
  </si>
  <si>
    <t>NULO</t>
  </si>
  <si>
    <t>TRANSFERENCIA PGR</t>
  </si>
  <si>
    <t>40395</t>
  </si>
  <si>
    <t>INVERSIONES PALIUM, SRL</t>
  </si>
  <si>
    <t>40396</t>
  </si>
  <si>
    <t xml:space="preserve">SEVILLA CIPION MORILLO </t>
  </si>
  <si>
    <t>40397</t>
  </si>
  <si>
    <t>40398</t>
  </si>
  <si>
    <t>COMERCIALIZADORA RUGE, SRL</t>
  </si>
  <si>
    <t>40399</t>
  </si>
  <si>
    <t>COLECTOR DE IMPUESTOS INTERNOS</t>
  </si>
  <si>
    <t>40400</t>
  </si>
  <si>
    <t>40401</t>
  </si>
  <si>
    <t>PARDAS SOLUTIONS, SRL</t>
  </si>
  <si>
    <t>40402</t>
  </si>
  <si>
    <t>40403</t>
  </si>
  <si>
    <t>40404</t>
  </si>
  <si>
    <t>40405</t>
  </si>
  <si>
    <t>EMPRESAS DE INGENIERIA ESPECIALIZADAS, EIRL</t>
  </si>
  <si>
    <t>40406</t>
  </si>
  <si>
    <t>40407</t>
  </si>
  <si>
    <t>40408</t>
  </si>
  <si>
    <t>40410</t>
  </si>
  <si>
    <t>40411</t>
  </si>
  <si>
    <t>SOLUCIONES DIVERSAS INSTS. DEL CARIBE,</t>
  </si>
  <si>
    <t>40412</t>
  </si>
  <si>
    <t>SANTO DOMINGO MOTORS CO. S.A.</t>
  </si>
  <si>
    <t>40413</t>
  </si>
  <si>
    <t>40414</t>
  </si>
  <si>
    <t>NJCJ SUPLIDORES, SRL</t>
  </si>
  <si>
    <t>40415</t>
  </si>
  <si>
    <t>AYLIN PRODUCTS, SRL</t>
  </si>
  <si>
    <t>40416</t>
  </si>
  <si>
    <t>40417</t>
  </si>
  <si>
    <t>40418</t>
  </si>
  <si>
    <t>40419</t>
  </si>
  <si>
    <t>EDITORA LISTIN DIARIO, S.A.</t>
  </si>
  <si>
    <t>40420</t>
  </si>
  <si>
    <t>EDITORA DEL CARIBE, S.A.</t>
  </si>
  <si>
    <t>40421</t>
  </si>
  <si>
    <t>40422</t>
  </si>
  <si>
    <t>28//06/21</t>
  </si>
  <si>
    <t>40423</t>
  </si>
  <si>
    <t>ECOTRADE, SRL</t>
  </si>
  <si>
    <t>LIC. YBELISE A. TEJADA D.</t>
  </si>
  <si>
    <t>LIC. SEVILLA CIPION M.</t>
  </si>
  <si>
    <t>ENC. CONTABILIDAD</t>
  </si>
  <si>
    <t>TESORERA</t>
  </si>
  <si>
    <t>40424</t>
  </si>
  <si>
    <t>SOLUCIONES DIVERSAS INST.S DEL CARIBE</t>
  </si>
  <si>
    <t>40425</t>
  </si>
  <si>
    <t>40426</t>
  </si>
  <si>
    <t>40427</t>
  </si>
  <si>
    <t>40428</t>
  </si>
  <si>
    <t>40429</t>
  </si>
  <si>
    <t>40430</t>
  </si>
  <si>
    <t>EDITORA EL NUEVO DIARIO, S.A.</t>
  </si>
  <si>
    <t>40431</t>
  </si>
  <si>
    <t>40432</t>
  </si>
  <si>
    <t>SEVILLA CIPION MORILLO</t>
  </si>
  <si>
    <t>40433</t>
  </si>
  <si>
    <t>AMERICAN BUSINESS MACHINE, SRL</t>
  </si>
  <si>
    <t>40434</t>
  </si>
  <si>
    <t>40435</t>
  </si>
  <si>
    <t>40436</t>
  </si>
  <si>
    <t>ADOLFO DIPRE CASTRO</t>
  </si>
  <si>
    <t>40437</t>
  </si>
  <si>
    <t>40438</t>
  </si>
  <si>
    <t>40439</t>
  </si>
  <si>
    <t>40440</t>
  </si>
  <si>
    <t>40441</t>
  </si>
  <si>
    <t>40442</t>
  </si>
  <si>
    <t>J Y C COMERCIAL, SRL</t>
  </si>
  <si>
    <t>CARGOS BANCARIOS</t>
  </si>
  <si>
    <t>1,722.06 MTS 2</t>
  </si>
  <si>
    <t>Lic Juan A. Solis Rosario, Cor.  P.N.</t>
  </si>
  <si>
    <t>Director Admvo. Financiero</t>
  </si>
  <si>
    <t>Lic. Ybelise A. Tejada D.</t>
  </si>
  <si>
    <t>Enc. Contabilidad</t>
  </si>
  <si>
    <t>Lic. Juan A. Solis Rosario, Cor. P.N.</t>
  </si>
  <si>
    <t>Director Admvo. y Financiero</t>
  </si>
  <si>
    <t>Lic Ybelise A. Tejada D.</t>
  </si>
  <si>
    <t>Lic. Juan A. Solis Rosario, Cor. P. N.</t>
  </si>
  <si>
    <t>Director Administrativo y Financiero</t>
  </si>
  <si>
    <t>CUENTA CORRIENTE</t>
  </si>
  <si>
    <t>OPERATIVA DIGESETT</t>
  </si>
  <si>
    <t>40443</t>
  </si>
  <si>
    <r>
      <t>XIOMARI VELOZ</t>
    </r>
    <r>
      <rPr>
        <b/>
        <sz val="11"/>
        <rFont val="Times New Roman"/>
        <family val="1"/>
      </rPr>
      <t xml:space="preserve"> /</t>
    </r>
    <r>
      <rPr>
        <sz val="11"/>
        <rFont val="Times New Roman"/>
        <family val="1"/>
      </rPr>
      <t xml:space="preserve"> D, LUJO FIESTA</t>
    </r>
  </si>
  <si>
    <t>40444</t>
  </si>
  <si>
    <t>40445</t>
  </si>
  <si>
    <t>40446</t>
  </si>
  <si>
    <t>40447</t>
  </si>
  <si>
    <t>EMPRESAS E ING. ESPECIALIZADA ETE, SRL</t>
  </si>
  <si>
    <t>40448</t>
  </si>
  <si>
    <t>40449</t>
  </si>
  <si>
    <t>AV. SAN MARTIN</t>
  </si>
  <si>
    <t>VILLA JUANA, D.N.</t>
  </si>
  <si>
    <t>Direccion General de Seguridad de Transito y Transporte Terrestre   -Digesett-</t>
  </si>
  <si>
    <t>Lic.Ybelise A. Tejada D.</t>
  </si>
  <si>
    <t>Lic. Juan A.Solis Rosario, Cor. P.N.</t>
  </si>
  <si>
    <t>Director admvo. y Financiero</t>
  </si>
  <si>
    <t xml:space="preserve">Lic. Juan A. Solis Rosario, Cor. P. N. </t>
  </si>
  <si>
    <t>Lic. Ybelise A.Tejada D.</t>
  </si>
  <si>
    <t xml:space="preserve">                   Director Admvo. y Financiero Digesett</t>
  </si>
  <si>
    <t xml:space="preserve">                            Enc. de Contabilidad</t>
  </si>
  <si>
    <t>Conciliación Bancaria al  31  de  Diciembre  del año 2021</t>
  </si>
  <si>
    <t xml:space="preserve">                    Lic. Juan A. Solis Rosario, Cor. P.N.</t>
  </si>
  <si>
    <r>
      <t xml:space="preserve">No    </t>
    </r>
    <r>
      <rPr>
        <b/>
        <u/>
        <sz val="11"/>
        <rFont val="Times New Roman"/>
        <family val="1"/>
      </rPr>
      <t xml:space="preserve"> X</t>
    </r>
  </si>
  <si>
    <t>Lic. Elias Ferreras Cap. P .N.</t>
  </si>
  <si>
    <t xml:space="preserve">                                      Lic. Juan A. Solis Rosario, Cor. P. N.</t>
  </si>
  <si>
    <t>DIRECCION GENERAL DE SEGURIDAD DE TRANSITO Y TRANSPORTE TERRESTRE   -DIGESETT-</t>
  </si>
  <si>
    <t>40450</t>
  </si>
  <si>
    <t>40451</t>
  </si>
  <si>
    <t>ESQ. AVE. 5TO. CENTENARIO</t>
  </si>
  <si>
    <t>DONACION BPD</t>
  </si>
  <si>
    <t xml:space="preserve">TRANSFERENCIA </t>
  </si>
  <si>
    <r>
      <t xml:space="preserve">Tipo de Caja:   </t>
    </r>
    <r>
      <rPr>
        <sz val="12"/>
        <rFont val="Times New Roman"/>
        <family val="1"/>
      </rPr>
      <t>____ Caja General  __      X Caja Chica</t>
    </r>
  </si>
  <si>
    <t>la Lic. Sevilla Cipion Morillo</t>
  </si>
  <si>
    <t xml:space="preserve">Explique sobrante o faltante                          monto sobrante no significativo </t>
  </si>
  <si>
    <t>10.30 A. M.</t>
  </si>
  <si>
    <t>CHICA</t>
  </si>
  <si>
    <t>DIRECCION ADMVA. Y FINANC.</t>
  </si>
  <si>
    <r>
      <t xml:space="preserve">Explique sobrante o faltante  </t>
    </r>
    <r>
      <rPr>
        <b/>
        <sz val="12"/>
        <rFont val="Times New Roman"/>
        <family val="1"/>
      </rPr>
      <t>NO CONTAMOS CON CHEQUES SIN ENTREGAR</t>
    </r>
  </si>
  <si>
    <t>Lic. JuanA. Solis Rosario, Cor. P.N.</t>
  </si>
  <si>
    <t>12.45 A. M.</t>
  </si>
  <si>
    <t>cheques</t>
  </si>
  <si>
    <t>BIENES DE CONSUMO EN ALMACÉN AL 31 DE DICIEMBRE 2021</t>
  </si>
  <si>
    <t>0202</t>
  </si>
  <si>
    <t>02</t>
  </si>
  <si>
    <t>01</t>
  </si>
  <si>
    <t>0005</t>
  </si>
  <si>
    <t xml:space="preserve">               DIGESETT</t>
  </si>
  <si>
    <t>Fondo</t>
  </si>
  <si>
    <t>CCP. Auxiliar</t>
  </si>
  <si>
    <t>Balance Inicial Al Cierre 2020</t>
  </si>
  <si>
    <t>Entradas S/SIGEF</t>
  </si>
  <si>
    <t xml:space="preserve">Salidas </t>
  </si>
  <si>
    <t xml:space="preserve">Balance Final </t>
  </si>
  <si>
    <t>0100</t>
  </si>
  <si>
    <t>2.3.1.1.01</t>
  </si>
  <si>
    <t>Alimentos y bebidas para personas</t>
  </si>
  <si>
    <t>2.3.2.1.01</t>
  </si>
  <si>
    <t>Hilados y Telas</t>
  </si>
  <si>
    <t>2.3.2.2.01</t>
  </si>
  <si>
    <t xml:space="preserve">Acabados textiles 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</si>
  <si>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</si>
  <si>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</si>
  <si>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</si>
  <si>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</si>
  <si>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</si>
  <si>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</si>
  <si>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</si>
  <si>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</si>
  <si>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2.3.3.4.01</t>
  </si>
  <si>
    <t>Libros, revistas y periódicos</t>
  </si>
  <si>
    <t>2.3.5.3.01</t>
  </si>
  <si>
    <t>Llantas y neumáticos</t>
  </si>
  <si>
    <t>2.3.5.5.01</t>
  </si>
  <si>
    <t>Artículos de plástico</t>
  </si>
  <si>
    <t>2.3.6.1.01</t>
  </si>
  <si>
    <t>productos de cemento</t>
  </si>
  <si>
    <t>2.3.6.3.06</t>
  </si>
  <si>
    <t>Accesorios de metal</t>
  </si>
  <si>
    <t>2.3.7.1.01</t>
  </si>
  <si>
    <t>Gasolina</t>
  </si>
  <si>
    <t>2.3.7.1.02</t>
  </si>
  <si>
    <t>Gasoil</t>
  </si>
  <si>
    <t>2.3.7.1.06</t>
  </si>
  <si>
    <t>Lubricantes</t>
  </si>
  <si>
    <t>2.3.7.2.03</t>
  </si>
  <si>
    <t>Productos químicos de laboratorio y de uso personal</t>
  </si>
  <si>
    <t>2.3.7.2.06</t>
  </si>
  <si>
    <t>2.3.9.1.01</t>
  </si>
  <si>
    <t>Material para limpieza</t>
  </si>
  <si>
    <t>2.3.9.2.01</t>
  </si>
  <si>
    <t>Útiles de escritorio, oficina e informática </t>
  </si>
  <si>
    <t>2.3.9.6.01</t>
  </si>
  <si>
    <t>Productos eléctricos y afines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</si>
  <si>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</si>
  <si>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</si>
  <si>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</si>
  <si>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</si>
  <si>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</si>
  <si>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</si>
  <si>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DG-AC-02-43</t>
  </si>
  <si>
    <t xml:space="preserve">Lic. JENNIFFER D/L.  SANTOS  BONILLA </t>
  </si>
  <si>
    <t>Lic. SEVILLA CIPION M.</t>
  </si>
  <si>
    <t>Lic. JUAN A. SOLIS ROSARIO, COR. P. N.</t>
  </si>
  <si>
    <t>Enc. DIV. ALMACEN Y SUMINISTRO</t>
  </si>
  <si>
    <t xml:space="preserve">Tesorera </t>
  </si>
  <si>
    <t>Fecha de Aprobación</t>
  </si>
  <si>
    <t>Instituc.________________________________________</t>
  </si>
  <si>
    <t xml:space="preserve">UE </t>
  </si>
  <si>
    <t>Viernes 31 de Diciembre 2021</t>
  </si>
  <si>
    <t>Mto. Original</t>
  </si>
  <si>
    <t>14 -15</t>
  </si>
  <si>
    <t>26-27/07/2001</t>
  </si>
  <si>
    <t>HORIZONTE DE VIAS Y SEÑALES</t>
  </si>
  <si>
    <t>PAGO SEÑALIZACION DE VIAS</t>
  </si>
  <si>
    <t>INDUCIVIL</t>
  </si>
  <si>
    <t>ASISTENCIA TECNICA</t>
  </si>
  <si>
    <t>FS-5558</t>
  </si>
  <si>
    <t>CONSULTORES DE LA TELECOMUNICACIONES</t>
  </si>
  <si>
    <t>COMP. D/BATERIAS MOTOROLA</t>
  </si>
  <si>
    <t>85/33</t>
  </si>
  <si>
    <t>10-23/01/2002</t>
  </si>
  <si>
    <t>VIDTEL, S.A.</t>
  </si>
  <si>
    <t>COMP. ROLLOS MAT. REFLECTIVOS</t>
  </si>
  <si>
    <t>1528653770-71-971</t>
  </si>
  <si>
    <t>10 Y 12/2002</t>
  </si>
  <si>
    <t>FERRETERIA HACHE</t>
  </si>
  <si>
    <t>COMP. ELECTRICOS Y MAT. FERRETEROS</t>
  </si>
  <si>
    <t>S/N</t>
  </si>
  <si>
    <t>31/12/102</t>
  </si>
  <si>
    <t>PRIAMO A. MEDINA P.</t>
  </si>
  <si>
    <t>PAGO SERVICIO PUBLICIDAD</t>
  </si>
  <si>
    <t>EDIFICACIONES &amp; CARRETERAS</t>
  </si>
  <si>
    <t>OBRAS MENORES</t>
  </si>
  <si>
    <t>EDITORA DE REVISTA</t>
  </si>
  <si>
    <t>IMPRESIÓN MANUAL EDUCACION VIAL</t>
  </si>
  <si>
    <t>SERVICIOS DOMINICANOS DE SALUD</t>
  </si>
  <si>
    <t>PAGO SERVICIOS MEDICO</t>
  </si>
  <si>
    <t>THE PRINT SHOP</t>
  </si>
  <si>
    <t>COMPRA DE TINTAS</t>
  </si>
  <si>
    <t>FERRETERIA DIMEICA</t>
  </si>
  <si>
    <t>COMP. D/MATERIALES VARIOS FERRETEROS</t>
  </si>
  <si>
    <t>ESTACIONES DE SERVICIO H Y B</t>
  </si>
  <si>
    <t>CONSUMO COMBUSTIBLE SAN JUAN D/L M.</t>
  </si>
  <si>
    <t>8925-2002</t>
  </si>
  <si>
    <t>EQUIPSOS DE TECNICOS EN TRANSPORTE</t>
  </si>
  <si>
    <t>DESARROLLO 2DA. FASE ESTUDIO VIABILIDAD</t>
  </si>
  <si>
    <t>LOGOMAR-CA</t>
  </si>
  <si>
    <t>COMPRA DE SELLOS</t>
  </si>
  <si>
    <t>5702/5785</t>
  </si>
  <si>
    <t>EXTRA COPIADORAS</t>
  </si>
  <si>
    <t>COMP. DE TINTA Y DRUM NP</t>
  </si>
  <si>
    <t>182968/201805</t>
  </si>
  <si>
    <t>SANTO DOMINGO INTERPRISE</t>
  </si>
  <si>
    <t>COMP. DE ACEITE PARA VEHICULOS</t>
  </si>
  <si>
    <t>5156/5225</t>
  </si>
  <si>
    <t>PAPELERIA CAPITOLIO, C. POR A.</t>
  </si>
  <si>
    <t>COMPRA DE MATERIALES DE OFICINA</t>
  </si>
  <si>
    <t>411-510-14-16-18-19-21-22-25</t>
  </si>
  <si>
    <t>CV FULBIEMS</t>
  </si>
  <si>
    <t>COMP. MAT. D/OFIC. Y PAGO IMPRESOS</t>
  </si>
  <si>
    <r>
      <t xml:space="preserve">ESTAC. ISLA VIDAL LIZARDO </t>
    </r>
    <r>
      <rPr>
        <b/>
        <sz val="8"/>
        <color theme="1"/>
        <rFont val="Calibri"/>
        <family val="2"/>
        <scheme val="minor"/>
      </rPr>
      <t>(RECIBIDA DIC./16)</t>
    </r>
  </si>
  <si>
    <t>CONSUMO DE COMBUSTIBLE</t>
  </si>
  <si>
    <t>426/456/486</t>
  </si>
  <si>
    <t>CAREL COMERCIAL</t>
  </si>
  <si>
    <t>COMP. D/MATERIALES VARIOS D/OFICINA</t>
  </si>
  <si>
    <t>10827/10828</t>
  </si>
  <si>
    <t>ESTACION TEXACO LA HOZ</t>
  </si>
  <si>
    <t>CONSUMO COMBUSTIBLE LA ROMANA</t>
  </si>
  <si>
    <t>OHTSU DEL CARIBE</t>
  </si>
  <si>
    <t>COMP. DE GOMAS P/VEHICULO</t>
  </si>
  <si>
    <t>R B PUBLICIDAD</t>
  </si>
  <si>
    <t>PAGO IMPRESISON DE CARNET P/MOTORITA</t>
  </si>
  <si>
    <t>SYNTES</t>
  </si>
  <si>
    <t>COMPRA DE CARTUCHOS</t>
  </si>
  <si>
    <t>COMERCIAL MATEX</t>
  </si>
  <si>
    <t>COMP. DE OVERALLS Y GORRAS</t>
  </si>
  <si>
    <t>SEGUROS BANRESERVAS</t>
  </si>
  <si>
    <t>AUMENTO FACT. POLIZA SEGURO D/VEHIC.</t>
  </si>
  <si>
    <t>ESTACION LOS ARMANDO</t>
  </si>
  <si>
    <t>CONSUMO COMBUSTIBLE LA VEGA</t>
  </si>
  <si>
    <t xml:space="preserve">LUIS PIMENTEL &amp; Co. </t>
  </si>
  <si>
    <t>COMP. ARTICULOS PARA LA BARBERIA</t>
  </si>
  <si>
    <t>CRISTAL MUEBLES</t>
  </si>
  <si>
    <t>COMPRA DE ELECTROMESTICOS</t>
  </si>
  <si>
    <t>18895/19272-273</t>
  </si>
  <si>
    <t>REPUESTOS DE JESUS</t>
  </si>
  <si>
    <t>COMP. D/REPUESTOS P/VEHICULO</t>
  </si>
  <si>
    <t>SUPLIDORA DE LAS ANTILLAS</t>
  </si>
  <si>
    <t>14081/14428</t>
  </si>
  <si>
    <t>12/2002/01/03</t>
  </si>
  <si>
    <t>MATERIALES INDUSTRIALES DOMINGO, C.PO A.</t>
  </si>
  <si>
    <t>COMP. DE MATERIALES ELECTRICOS</t>
  </si>
  <si>
    <t>ESTACION SHELL PRIMAVERA</t>
  </si>
  <si>
    <t>DIFFO, S.A.</t>
  </si>
  <si>
    <t>COMP. DE UNIFORMES P/PERSONAL CIVIL</t>
  </si>
  <si>
    <t>98015913/14 98015187</t>
  </si>
  <si>
    <t>IMPRESOS Y SERVICIOS LOPEZ</t>
  </si>
  <si>
    <t>COMP. DE ARTICULOS D COMPUTADORA</t>
  </si>
  <si>
    <t>DISTRIBUIDORA UNIVERSAL</t>
  </si>
  <si>
    <t>COMP. DE MOTOR SHARP</t>
  </si>
  <si>
    <t>96-95-002076</t>
  </si>
  <si>
    <t>ARS HUMANO</t>
  </si>
  <si>
    <t>COBERTURA MEDICA</t>
  </si>
  <si>
    <t>A010010011500000146</t>
  </si>
  <si>
    <t>CDL COMUNICACIONES, C. POR A.</t>
  </si>
  <si>
    <t>COMPRA DE CLIP PARA BATERRIA</t>
  </si>
  <si>
    <t>A010010011500000174</t>
  </si>
  <si>
    <t>COMPRA DE ARTICULOS DE INFORMATICA</t>
  </si>
  <si>
    <t>A010010011500000178</t>
  </si>
  <si>
    <t>A010010011500001570</t>
  </si>
  <si>
    <t>IMPRESOS &amp; SERVIC. LOPEZ C. POR A. (IMPRESEL)</t>
  </si>
  <si>
    <t>COMPRA DE CAMARA DIGITAL</t>
  </si>
  <si>
    <t>A010010011500000012</t>
  </si>
  <si>
    <t>SUPLIDORES LOPEZ, S.A. (SUDILSA)</t>
  </si>
  <si>
    <t>COMPRA DE PINTURAS Y OTROS</t>
  </si>
  <si>
    <t>A010010011500000053</t>
  </si>
  <si>
    <t>SERVICIOS FERRETEROS J &amp; M , S.A.</t>
  </si>
  <si>
    <t>COMPRA DE MATERIALES ELECTRICOS</t>
  </si>
  <si>
    <t>A010010011500002088</t>
  </si>
  <si>
    <t>COMPRA DE TONER Y CARTUCHOS</t>
  </si>
  <si>
    <t>A010010011500001086</t>
  </si>
  <si>
    <t>MOTO FRANCIS, C.POR A.</t>
  </si>
  <si>
    <t>COMPRA DE REPUESTOS P/VEHICULOS</t>
  </si>
  <si>
    <t>A010010011500001087</t>
  </si>
  <si>
    <t>A010010011500001100</t>
  </si>
  <si>
    <t>MOTO FRANCIS, C. POR A.</t>
  </si>
  <si>
    <t>A010010011500000984</t>
  </si>
  <si>
    <t>IMPORTADORA DOPEL, S.A.</t>
  </si>
  <si>
    <t>COMPRA DE PAPEL BOND</t>
  </si>
  <si>
    <t>A010010011500000019</t>
  </si>
  <si>
    <t xml:space="preserve">LIJAS         </t>
  </si>
  <si>
    <t>A010010011500001238</t>
  </si>
  <si>
    <t>A010010011500000001</t>
  </si>
  <si>
    <t>REPUESTOS &amp; GOMAS EL CONDUCTOR , S.A.</t>
  </si>
  <si>
    <t>A010010011500000111</t>
  </si>
  <si>
    <r>
      <t xml:space="preserve">IMPRESOS BREA, C. POR A.  </t>
    </r>
    <r>
      <rPr>
        <b/>
        <sz val="8"/>
        <color indexed="8"/>
        <rFont val="Calibri"/>
        <family val="2"/>
      </rPr>
      <t xml:space="preserve"> (RESTO)</t>
    </r>
  </si>
  <si>
    <t>COMPRA DE BANDERINES SERIGRAFIADOS</t>
  </si>
  <si>
    <t>A010010011500000006</t>
  </si>
  <si>
    <t>MADE IN THE HEAVEN</t>
  </si>
  <si>
    <t>COMPRA DE BANDERAS</t>
  </si>
  <si>
    <t>A010010011500000265</t>
  </si>
  <si>
    <t>MAIMI DIESEL</t>
  </si>
  <si>
    <t>PAGO SERVICIO REPARACION DE VEHICULO</t>
  </si>
  <si>
    <t>A010010011500000268</t>
  </si>
  <si>
    <t>MIAMI DIESEL</t>
  </si>
  <si>
    <t>A010010011500000065</t>
  </si>
  <si>
    <t>SALDENT INTERNACIONAL</t>
  </si>
  <si>
    <t>PRODUCTOS MEDICINALES</t>
  </si>
  <si>
    <t>A010010011500000099</t>
  </si>
  <si>
    <t>MERCANTIL RAMI,  S. A.</t>
  </si>
  <si>
    <t>COMPRA DE PAPEL ABBY 81/2X11</t>
  </si>
  <si>
    <t>A010010011500000119</t>
  </si>
  <si>
    <t>RV IMPERIO ELECTRICO, S. A.</t>
  </si>
  <si>
    <t>COMPRA DE MATERIALES D PLOMERIA</t>
  </si>
  <si>
    <t>A010010011500000076</t>
  </si>
  <si>
    <t>LENYIRUB, C. POR A.</t>
  </si>
  <si>
    <t>COMPRA DE MATERIALES MEDICO</t>
  </si>
  <si>
    <t>A010010011500000100</t>
  </si>
  <si>
    <t>COMPRA DE APARATOS TELEFONICOS</t>
  </si>
  <si>
    <t>A010010011500000129</t>
  </si>
  <si>
    <t>A010010011500000566</t>
  </si>
  <si>
    <r>
      <t xml:space="preserve">MGP AUTOMOTRIZ, S. A. </t>
    </r>
    <r>
      <rPr>
        <b/>
        <sz val="8"/>
        <color indexed="8"/>
        <rFont val="Calibri"/>
        <family val="2"/>
      </rPr>
      <t xml:space="preserve"> (RESTO)</t>
    </r>
  </si>
  <si>
    <t>COMPRA REPUESTOS P/VEHICULO</t>
  </si>
  <si>
    <t>A010010011500000131</t>
  </si>
  <si>
    <t>A010010011500000144</t>
  </si>
  <si>
    <t>AVL TECH</t>
  </si>
  <si>
    <t>IMPRESIÓN DE BAJANTES</t>
  </si>
  <si>
    <t>A010010011500000005</t>
  </si>
  <si>
    <t>GUZMAN &amp; THEN COMERCIAL</t>
  </si>
  <si>
    <t>COMPRA DE CAMISAS</t>
  </si>
  <si>
    <t>A010010011500000114</t>
  </si>
  <si>
    <t xml:space="preserve">JOCH DOMINICANA C X A </t>
  </si>
  <si>
    <t>A010010011500001211</t>
  </si>
  <si>
    <t>REMANUFACTURE SOLUTION DOMINICANA , S.A.</t>
  </si>
  <si>
    <t>COMPRA DE TONERS</t>
  </si>
  <si>
    <t>A010010011500000575</t>
  </si>
  <si>
    <t>MGP AUTOMOTRIZ, S. A.</t>
  </si>
  <si>
    <t>A010010011500000576</t>
  </si>
  <si>
    <t>A010010011500001218</t>
  </si>
  <si>
    <t>A010010011500001226</t>
  </si>
  <si>
    <t>A010010011500000003</t>
  </si>
  <si>
    <t xml:space="preserve">MEGA FRIO &amp; FRENOS MEDINA, S.A. </t>
  </si>
  <si>
    <t>COMPRA D/MATERIALES D/REFRIGERACION</t>
  </si>
  <si>
    <t>A010010011500000581</t>
  </si>
  <si>
    <t>A010010011500000110</t>
  </si>
  <si>
    <t>A010010011500000585</t>
  </si>
  <si>
    <t>A010010011500000586</t>
  </si>
  <si>
    <t>A010010011500000135</t>
  </si>
  <si>
    <t>MATERIALES DE PLOMERIA</t>
  </si>
  <si>
    <t>A010010011500000136</t>
  </si>
  <si>
    <t>A010010011500000140</t>
  </si>
  <si>
    <t>MATERIALES DE CONSTRUCCION</t>
  </si>
  <si>
    <t>A010010011500000226</t>
  </si>
  <si>
    <t>INSTALACIONES E&amp;M, S.A.</t>
  </si>
  <si>
    <t>COMPRA DE ESPEJOS</t>
  </si>
  <si>
    <t>A010010011500000004</t>
  </si>
  <si>
    <t>A010010011500000142</t>
  </si>
  <si>
    <t>MATERIALES DE PINTURA</t>
  </si>
  <si>
    <t>A010010011500001549</t>
  </si>
  <si>
    <t>OFICINA UNIVERSAL , S. A.</t>
  </si>
  <si>
    <t>COMPRA DE SILLA DE TELA</t>
  </si>
  <si>
    <t>A010010011500003266</t>
  </si>
  <si>
    <t>PUBLICACIONES AHORA, C.  POR  A.</t>
  </si>
  <si>
    <t>RENOVACION ANUAL DE PERIODICO</t>
  </si>
  <si>
    <t>A010010011500000007</t>
  </si>
  <si>
    <t>A010010011500000123</t>
  </si>
  <si>
    <t>COMPRA DE ARTICULOS VARIOS</t>
  </si>
  <si>
    <t>A010010011500000008</t>
  </si>
  <si>
    <t>A010010011500000009</t>
  </si>
  <si>
    <t xml:space="preserve">NOVOSIT , C. POR A. </t>
  </si>
  <si>
    <t>COMPRA DE SCANNER</t>
  </si>
  <si>
    <t>A010010011500000082</t>
  </si>
  <si>
    <t>COMERCIAL LA SIDRA</t>
  </si>
  <si>
    <t>COMPRA DE LUBRICANTES P/VEHICULOS</t>
  </si>
  <si>
    <t>A010010011500000083</t>
  </si>
  <si>
    <t>A010010011500000013</t>
  </si>
  <si>
    <t>A010010011500000010</t>
  </si>
  <si>
    <t>A010010011500000011</t>
  </si>
  <si>
    <t>A010010011500000104</t>
  </si>
  <si>
    <t>A010010011500000256</t>
  </si>
  <si>
    <t>COMPRA DE PUERTA DE CRISTAL</t>
  </si>
  <si>
    <t>A010010011500000132</t>
  </si>
  <si>
    <t>IMPRESOS Y PAPELERIA DALBERT S.A.</t>
  </si>
  <si>
    <t>IMPRESIONES VARIAS</t>
  </si>
  <si>
    <t>A010010011500000096</t>
  </si>
  <si>
    <t>COMPRA DE FILTROS P/VEHICULOS</t>
  </si>
  <si>
    <t>A010010011500000124</t>
  </si>
  <si>
    <t>SERVICIOS FERRETEROS J &amp; M, S. A.</t>
  </si>
  <si>
    <t>COMP. D/MATERIALES FERRETEROS VARIOS</t>
  </si>
  <si>
    <r>
      <t xml:space="preserve">MADE INTHE HEAVEN   </t>
    </r>
    <r>
      <rPr>
        <b/>
        <sz val="8"/>
        <color indexed="8"/>
        <rFont val="Calibri"/>
        <family val="2"/>
      </rPr>
      <t xml:space="preserve">  (RESTO)</t>
    </r>
  </si>
  <si>
    <t>A010010011500000186</t>
  </si>
  <si>
    <t>NUÑEZ DIAZ AUTO PARTS, S.R.L.</t>
  </si>
  <si>
    <t>COMP. DE REPUESTOS PARA VEHICULO</t>
  </si>
  <si>
    <t>A010010011500000191</t>
  </si>
  <si>
    <t>A010010011500000338</t>
  </si>
  <si>
    <t>ALMACENES ROSARIO, C.POR A.</t>
  </si>
  <si>
    <t>COMPRA DE COMESTIBLES</t>
  </si>
  <si>
    <t>A010010011500000339</t>
  </si>
  <si>
    <t>COMPRA DE BEBIDAS VARIAS</t>
  </si>
  <si>
    <t>A010010011500000361</t>
  </si>
  <si>
    <t>A010010011500000295</t>
  </si>
  <si>
    <t>A010010011500000039</t>
  </si>
  <si>
    <t>ARTIEX, S.R.L.</t>
  </si>
  <si>
    <t>COMP. DE UNIFORMES PARA POLICIAS</t>
  </si>
  <si>
    <t>A010010011500000688</t>
  </si>
  <si>
    <t>SUPLIDORA HERNANDEZ GONZALEZ, S.A.</t>
  </si>
  <si>
    <t>A010010011500000411</t>
  </si>
  <si>
    <t>PRODUCTOS MEDICINALES. SRL</t>
  </si>
  <si>
    <t>COMPRA DE MEDICAMENTOS</t>
  </si>
  <si>
    <t>A010010011500000656</t>
  </si>
  <si>
    <t>A010010011500000660</t>
  </si>
  <si>
    <t>J.P. CRISTAL, S.R.L.</t>
  </si>
  <si>
    <t>MANTENIMIENTO DE PISOS</t>
  </si>
  <si>
    <t>A010010011500000698</t>
  </si>
  <si>
    <t>A010010011500000379</t>
  </si>
  <si>
    <t>A010010011500000695</t>
  </si>
  <si>
    <t>A010010011500000683</t>
  </si>
  <si>
    <t>A010010011500000684</t>
  </si>
  <si>
    <t>A010010011500000694</t>
  </si>
  <si>
    <t>A010010011500000690</t>
  </si>
  <si>
    <t>A010010011500000692</t>
  </si>
  <si>
    <t>A010010011500000933</t>
  </si>
  <si>
    <t>ESTACION DE SERVICIOS ANACAONA</t>
  </si>
  <si>
    <t>COMP. D/COMBUSTIBLES SAN D/L MAGUANA</t>
  </si>
  <si>
    <t>A010010011500000935</t>
  </si>
  <si>
    <t>A010010011500000934</t>
  </si>
  <si>
    <t>A010010011500005721</t>
  </si>
  <si>
    <r>
      <t xml:space="preserve">OFFITEK   </t>
    </r>
    <r>
      <rPr>
        <b/>
        <sz val="8"/>
        <color theme="1"/>
        <rFont val="Calibri"/>
        <family val="2"/>
        <scheme val="minor"/>
      </rPr>
      <t xml:space="preserve">  </t>
    </r>
  </si>
  <si>
    <t>A010010011500000936</t>
  </si>
  <si>
    <t>COMP. D/COMBUSTIBLES SAN D/L  MAGUANA</t>
  </si>
  <si>
    <t>JUAN CARLOS DE LA CRUZ</t>
  </si>
  <si>
    <t>A010010011500000098</t>
  </si>
  <si>
    <t>A010010011500003311</t>
  </si>
  <si>
    <t>REPUESTOS DE JESUS, S.R.L.</t>
  </si>
  <si>
    <t>A010010011500000726</t>
  </si>
  <si>
    <t>MIAMI DIESEL TURBOCHARGERS, C.POR A.</t>
  </si>
  <si>
    <t>A010010011500000736</t>
  </si>
  <si>
    <t>A010010011500003222</t>
  </si>
  <si>
    <t>M&amp;N FIESTAS Y DECORACIONES</t>
  </si>
  <si>
    <t>ALQ. D/ARTICULOS VARIOS P/CELEB. D/ACT.</t>
  </si>
  <si>
    <t>A010010011500003223</t>
  </si>
  <si>
    <t>A010010011500000751</t>
  </si>
  <si>
    <t>A010010011500000752</t>
  </si>
  <si>
    <t>A010010011500000754</t>
  </si>
  <si>
    <t>A010010011500000755</t>
  </si>
  <si>
    <t>A010010011500000775</t>
  </si>
  <si>
    <t>A010010011500000759</t>
  </si>
  <si>
    <t>A010010011500000777</t>
  </si>
  <si>
    <t>A010010011500000771</t>
  </si>
  <si>
    <t>A010010011500000773</t>
  </si>
  <si>
    <t>P010010011502093205</t>
  </si>
  <si>
    <t>DEQUINSA COMERCIAL S. A.</t>
  </si>
  <si>
    <t>REPARACION DE VEHICULO</t>
  </si>
  <si>
    <t>P010010011502093206</t>
  </si>
  <si>
    <t>A010010011500000779</t>
  </si>
  <si>
    <t>REPARAC. Y COMP REPUESTOS P/VEHICULO</t>
  </si>
  <si>
    <t>A010010011500000798</t>
  </si>
  <si>
    <t>A010010011500000801</t>
  </si>
  <si>
    <t>A010010011500000799</t>
  </si>
  <si>
    <t>A010010011500000800</t>
  </si>
  <si>
    <t>A010010011500000802</t>
  </si>
  <si>
    <t>COMP. D/REPUESTOS Y REPARAC. D/VEHICULO</t>
  </si>
  <si>
    <t>A010010011500000804</t>
  </si>
  <si>
    <t>A010010011500000805</t>
  </si>
  <si>
    <t>A010010011500000806</t>
  </si>
  <si>
    <t>A010010011500000807</t>
  </si>
  <si>
    <t>A010010011500000812</t>
  </si>
  <si>
    <t>A010010011500000815</t>
  </si>
  <si>
    <t>A010010011500009589</t>
  </si>
  <si>
    <t>EDITORA HOY, S.A.</t>
  </si>
  <si>
    <t>SUSCRIPCION ANUAL</t>
  </si>
  <si>
    <t>P010010011500020038</t>
  </si>
  <si>
    <t>D LUJO FIESTA O XIOMARI VELOZ</t>
  </si>
  <si>
    <t>ALQUILER DE VARIOS</t>
  </si>
  <si>
    <t>A010010011500000817</t>
  </si>
  <si>
    <t>A010010011500000824</t>
  </si>
  <si>
    <t>A010010011500000825</t>
  </si>
  <si>
    <t>P010010011500097404</t>
  </si>
  <si>
    <t>A010010011500000829</t>
  </si>
  <si>
    <t xml:space="preserve">MIAMI DIESEL TURBOCHARGERS, C. POR A. </t>
  </si>
  <si>
    <t>PAGO SERVICIO REPARACION D/VEHICULO</t>
  </si>
  <si>
    <t>A010010011500000837</t>
  </si>
  <si>
    <t>A010010011500000845</t>
  </si>
  <si>
    <t>A010010011500001309</t>
  </si>
  <si>
    <t>SERVICIOS GENERALES, MA, SRL</t>
  </si>
  <si>
    <t>COMP. DE INDUMENTARIAS</t>
  </si>
  <si>
    <t>A010010011500000532</t>
  </si>
  <si>
    <t>ARMAS M&amp;R, SRL</t>
  </si>
  <si>
    <t>A010010011500001328</t>
  </si>
  <si>
    <t>A010010011500000869</t>
  </si>
  <si>
    <t>P010010011500294019</t>
  </si>
  <si>
    <t>D LUJO FIESTA O XIOMARI VELOZ ROSARIO</t>
  </si>
  <si>
    <t>ALQUILER D/VARIOS</t>
  </si>
  <si>
    <t>A010010031500000013</t>
  </si>
  <si>
    <t>EDITORA PHOENIX, SRL</t>
  </si>
  <si>
    <t>COMP. DE MATERIALES DE LIMPIEZA</t>
  </si>
  <si>
    <t>P010010011500361605</t>
  </si>
  <si>
    <t>A010010031500000008</t>
  </si>
  <si>
    <t>A020010021500009522</t>
  </si>
  <si>
    <r>
      <t xml:space="preserve">EDITORA LISTIN DIARIO   </t>
    </r>
    <r>
      <rPr>
        <b/>
        <sz val="8"/>
        <color theme="1"/>
        <rFont val="Calibri"/>
        <family val="2"/>
        <scheme val="minor"/>
      </rPr>
      <t xml:space="preserve"> (RESTO)</t>
    </r>
  </si>
  <si>
    <t>PAGO SERVICIO DE PUBLICIDA D/LICITACION</t>
  </si>
  <si>
    <t>A010010011500002910</t>
  </si>
  <si>
    <t>CHICO AUTO PAINT EIRL</t>
  </si>
  <si>
    <t>PAGO SERVICIO REPARAC. DE VEHICULO</t>
  </si>
  <si>
    <t>A010010011500003531</t>
  </si>
  <si>
    <t>AUTO REPUESTOS RODRIGUEZ MONTILLA, SRL</t>
  </si>
  <si>
    <t>COMPRA DE BATERIAS PARA VEHICULOS</t>
  </si>
  <si>
    <t>A010010011500000155</t>
  </si>
  <si>
    <t>RAFAEL ANT. PEREZ BELLIARD</t>
  </si>
  <si>
    <t>COMP. DE PICADERAS Y ALQUILER DE VARIOS</t>
  </si>
  <si>
    <t>A010010011500003004</t>
  </si>
  <si>
    <r>
      <t xml:space="preserve">CHICO AUTO PAINT EIRL </t>
    </r>
    <r>
      <rPr>
        <b/>
        <sz val="8"/>
        <color theme="1"/>
        <rFont val="Calibri"/>
        <family val="2"/>
        <scheme val="minor"/>
      </rPr>
      <t xml:space="preserve"> ( RESTO)</t>
    </r>
  </si>
  <si>
    <t>A020010011500000032</t>
  </si>
  <si>
    <t>COMP. DE REPUESTOS P/VEHICULOS</t>
  </si>
  <si>
    <t>A020010011500000033</t>
  </si>
  <si>
    <t>COMP. DE REPUESTOS P/MOTOCICLETAS</t>
  </si>
  <si>
    <t>A010010021500000001</t>
  </si>
  <si>
    <r>
      <t>EMILIO VICTORIANO GIL           (</t>
    </r>
    <r>
      <rPr>
        <b/>
        <sz val="8"/>
        <color indexed="8"/>
        <rFont val="Calibri"/>
        <family val="2"/>
      </rPr>
      <t>RESTO)</t>
    </r>
  </si>
  <si>
    <t>COMP. DE MATERIALES P/REPARAC. D/GRUAS</t>
  </si>
  <si>
    <t>A010010011500000169</t>
  </si>
  <si>
    <t>A010010011500001435</t>
  </si>
  <si>
    <t>SUPLIDORES INDUSTRIALES MELLA, SRL</t>
  </si>
  <si>
    <t>COMP. D/PTAS COMERCIALES Y OTROS MATERIAL.</t>
  </si>
  <si>
    <t>CUCINA DI YARI Y/O RAFAEL PEREZ BELLIARD</t>
  </si>
  <si>
    <t>A010010011500003726</t>
  </si>
  <si>
    <t>INVERSIONES MIGS, SRL</t>
  </si>
  <si>
    <t>COMPRA DE GASOLINA REGULAR</t>
  </si>
  <si>
    <t>A010010011500003742</t>
  </si>
  <si>
    <t>A010010011500003744</t>
  </si>
  <si>
    <t>A010010011500003758</t>
  </si>
  <si>
    <t>A010010011500003765</t>
  </si>
  <si>
    <t>A010010011500003773</t>
  </si>
  <si>
    <t>A010010011500003800</t>
  </si>
  <si>
    <t>A030010011500000039</t>
  </si>
  <si>
    <r>
      <t xml:space="preserve">EQUIPOS DIESEL, S.A.  </t>
    </r>
    <r>
      <rPr>
        <b/>
        <sz val="8"/>
        <color indexed="8"/>
        <rFont val="Calibri"/>
        <family val="2"/>
      </rPr>
      <t xml:space="preserve"> (RESTO)</t>
    </r>
  </si>
  <si>
    <t xml:space="preserve">COMPRA DE TRACTORES AGRICOLAS </t>
  </si>
  <si>
    <t>A010010011500006870</t>
  </si>
  <si>
    <t>SERVICIO SISTEMA  MOTRIZ A.M.G., E.I.R.L.</t>
  </si>
  <si>
    <t>COMPRA DE PINTURA DE CASCO DE MOTOR</t>
  </si>
  <si>
    <t>A020010011500000034</t>
  </si>
  <si>
    <t>A010010011500000210</t>
  </si>
  <si>
    <t>QUIRICO NEON, SRL</t>
  </si>
  <si>
    <t>ELABORACION DE LETRERO EN ACRILICO</t>
  </si>
  <si>
    <t>A010010011500000027</t>
  </si>
  <si>
    <r>
      <t xml:space="preserve">GUILLEN GROUP   </t>
    </r>
    <r>
      <rPr>
        <b/>
        <sz val="8"/>
        <color theme="1"/>
        <rFont val="Calibri"/>
        <family val="2"/>
        <scheme val="minor"/>
      </rPr>
      <t xml:space="preserve"> (RESTO)</t>
    </r>
  </si>
  <si>
    <t>COMPRA DE SOMBREROS</t>
  </si>
  <si>
    <t>A010010031500033201</t>
  </si>
  <si>
    <t>COMP. D/CARPETAS D/SEG. P/ACTA COMP.</t>
  </si>
  <si>
    <t>A010010011500003063</t>
  </si>
  <si>
    <t>GR GROUP SERVICE, SRL</t>
  </si>
  <si>
    <t>CONFECCIONES E IMPORTACIONES ZAGLUL, SRL</t>
  </si>
  <si>
    <t xml:space="preserve">COMP. DE CAMISETAS BLANCA Y MEDIAS </t>
  </si>
  <si>
    <t>A010010011500000016</t>
  </si>
  <si>
    <r>
      <t>GRUPO S J T A, SRL</t>
    </r>
    <r>
      <rPr>
        <b/>
        <sz val="8"/>
        <color theme="1"/>
        <rFont val="Calibri"/>
        <family val="2"/>
        <scheme val="minor"/>
      </rPr>
      <t xml:space="preserve">        (RESTO)</t>
    </r>
  </si>
  <si>
    <t>BARRA DE 12 VOLTIOS O 24 VOLTIOS</t>
  </si>
  <si>
    <t>A010010011500000627</t>
  </si>
  <si>
    <t>VIAMAR, S.A.</t>
  </si>
  <si>
    <t>COMP. DE CAMIONETA MAZDA 4X4</t>
  </si>
  <si>
    <r>
      <t xml:space="preserve">LGS COMERCIAL, SRL   </t>
    </r>
    <r>
      <rPr>
        <b/>
        <sz val="8"/>
        <color theme="1"/>
        <rFont val="Calibri"/>
        <family val="2"/>
        <scheme val="minor"/>
      </rPr>
      <t xml:space="preserve">  (RESTO)</t>
    </r>
  </si>
  <si>
    <t>COMP. RADAL D/CONTROL D/VELOCIDAD</t>
  </si>
  <si>
    <r>
      <t xml:space="preserve">MALVIN AZARIAS HERRERA CONTRERAS </t>
    </r>
    <r>
      <rPr>
        <b/>
        <sz val="8"/>
        <color theme="1"/>
        <rFont val="Calibri"/>
        <family val="2"/>
        <scheme val="minor"/>
      </rPr>
      <t>(RESTO)</t>
    </r>
  </si>
  <si>
    <t>COMPRA DE CHALECOS P/POLICIAS</t>
  </si>
  <si>
    <t>INVERSIONES ANCAPE, SRL</t>
  </si>
  <si>
    <t>COMPRA DE TELEVISOR LG DE  "48</t>
  </si>
  <si>
    <t>A010010011500000340</t>
  </si>
  <si>
    <t>INVERSIONES STWARD, SRL</t>
  </si>
  <si>
    <t>PAGO IMPRESIÓN DE TALONARIOS</t>
  </si>
  <si>
    <t>MATERIA GRIS PRODUCTIONS, C.X A.</t>
  </si>
  <si>
    <t>PAGO POR IMPRESIONES VARIAS</t>
  </si>
  <si>
    <t>A010010011500011438</t>
  </si>
  <si>
    <t>A010010011500011439</t>
  </si>
  <si>
    <t>EL PISO DE ARRIBA</t>
  </si>
  <si>
    <t>CONFECCION DE MUÑECOS AMETICOS</t>
  </si>
  <si>
    <r>
      <t xml:space="preserve">UFAMA COMERCIALIZADORA, C.POR A. </t>
    </r>
    <r>
      <rPr>
        <b/>
        <sz val="8"/>
        <color indexed="8"/>
        <rFont val="Calibri"/>
        <family val="2"/>
      </rPr>
      <t>(RESTO)</t>
    </r>
  </si>
  <si>
    <t>A010010011500003149</t>
  </si>
  <si>
    <t>CEBAS, SRL</t>
  </si>
  <si>
    <t>COMP. DE PRODUCTOS ALIMENTICIOS</t>
  </si>
  <si>
    <t>P010010011501299024</t>
  </si>
  <si>
    <r>
      <t xml:space="preserve">JUAN E. CAMEJO </t>
    </r>
    <r>
      <rPr>
        <b/>
        <sz val="8"/>
        <color indexed="8"/>
        <rFont val="Calibri"/>
        <family val="2"/>
      </rPr>
      <t xml:space="preserve">  (RESTO)</t>
    </r>
  </si>
  <si>
    <t>PAGO CAPACITACION D CURSO SISTEMA INF. G.</t>
  </si>
  <si>
    <t>A010010011500003238</t>
  </si>
  <si>
    <t>GGC TECNOLOGIAS UNIDAS SRL</t>
  </si>
  <si>
    <t>COMP. DE EQUIPO DE SONIDO COMPLETO</t>
  </si>
  <si>
    <t>A010010011500000109</t>
  </si>
  <si>
    <r>
      <t xml:space="preserve">FELIX CORDERO    </t>
    </r>
    <r>
      <rPr>
        <b/>
        <sz val="8"/>
        <color indexed="8"/>
        <rFont val="Calibri"/>
        <family val="2"/>
      </rPr>
      <t xml:space="preserve"> (RESTO)</t>
    </r>
  </si>
  <si>
    <t xml:space="preserve"> IMPRESOS VARIOS</t>
  </si>
  <si>
    <t>A010010011500000020</t>
  </si>
  <si>
    <r>
      <t xml:space="preserve">RUB SOLUTIOMS, SRL  </t>
    </r>
    <r>
      <rPr>
        <b/>
        <sz val="8"/>
        <color theme="1"/>
        <rFont val="Calibri"/>
        <family val="2"/>
        <scheme val="minor"/>
      </rPr>
      <t>-RESTO-</t>
    </r>
  </si>
  <si>
    <t>A010010011500000022</t>
  </si>
  <si>
    <t>RUB SOLUTIOMS, SRL</t>
  </si>
  <si>
    <t>COMP. D/BANDERAS, GUANTES Y LOGO D/AMET</t>
  </si>
  <si>
    <t>A010010011500000023</t>
  </si>
  <si>
    <t>ARTICULOS VARIOS P/BANDERA</t>
  </si>
  <si>
    <t>P010010011500060019</t>
  </si>
  <si>
    <t>DANIEL TAVERAS PERDOMO</t>
  </si>
  <si>
    <t>PAGO SERVICIO MAESTRO DE CEREMONIA</t>
  </si>
  <si>
    <t>A010010011500000213</t>
  </si>
  <si>
    <t>SUPLIDORA MULTIPLE JUMOSA, SRL</t>
  </si>
  <si>
    <t>COMP. D/MATERIALES D/PLOMERIA</t>
  </si>
  <si>
    <t>A010010011500000568</t>
  </si>
  <si>
    <t>HAILA, SRL</t>
  </si>
  <si>
    <t>COMP. DE MATERIALES GASTABLES DE OFICINA</t>
  </si>
  <si>
    <t>A010010011500004314</t>
  </si>
  <si>
    <r>
      <t xml:space="preserve">BATISTA PEÑA Y ASOCIADOS, SRL  </t>
    </r>
    <r>
      <rPr>
        <b/>
        <sz val="8"/>
        <color indexed="8"/>
        <rFont val="Calibri"/>
        <family val="2"/>
      </rPr>
      <t>(RESTO)</t>
    </r>
  </si>
  <si>
    <t>COMP. DE CHAMACOS, GORRAS Y BOTAS</t>
  </si>
  <si>
    <t>A010010011500001500</t>
  </si>
  <si>
    <t>MARTINEZ RAMOS, SRL</t>
  </si>
  <si>
    <t>COMP. D/REPUESTOS P/REPARAC. D/VEHICULO</t>
  </si>
  <si>
    <t>A010010011500004338</t>
  </si>
  <si>
    <t>BATISTA PEÑA Y ASOCIADOS, SRL</t>
  </si>
  <si>
    <t>COMPRA DE EQUIPOS DE COMPUTADORA</t>
  </si>
  <si>
    <t>A010010011500000252</t>
  </si>
  <si>
    <t>INVERSIONES BRAVA, S.A.</t>
  </si>
  <si>
    <t>COMPRA DE COMPRESOR PUMA</t>
  </si>
  <si>
    <t>A010010011500001068</t>
  </si>
  <si>
    <t>CLIMOSA ENTERPRISE, SRL</t>
  </si>
  <si>
    <t>COMP. DE MUEBLE DE ODONTOLOGIA</t>
  </si>
  <si>
    <t>RUB SOLUTIONS, SRL</t>
  </si>
  <si>
    <t>COMPRA DE CHALECOS REFLECTIVOS</t>
  </si>
  <si>
    <t>A010010011500002299</t>
  </si>
  <si>
    <t>INSTALACIONES D/ALUMINIO SPEED SRL</t>
  </si>
  <si>
    <t>REMOZAMIENTO CENTRAL D/RADIO Y CCM.</t>
  </si>
  <si>
    <t>A010010011500001179</t>
  </si>
  <si>
    <t>INVERSONES PALMERO GIL, SRL</t>
  </si>
  <si>
    <t>COMP. DE EQUIPOS DE OFICINA</t>
  </si>
  <si>
    <t>A010010011500001522</t>
  </si>
  <si>
    <t>A010010011500001525</t>
  </si>
  <si>
    <t>A010010011500001534</t>
  </si>
  <si>
    <t>A010010011500003406</t>
  </si>
  <si>
    <t>A010010011500003409</t>
  </si>
  <si>
    <t>A010010011500003411</t>
  </si>
  <si>
    <t>A010010011500003413</t>
  </si>
  <si>
    <t>A010010011500003414</t>
  </si>
  <si>
    <t>A010010011500003415</t>
  </si>
  <si>
    <t>A010010011500000356</t>
  </si>
  <si>
    <t>TALLERES DE REPARACION DE EQUIPOS J&amp;F, SRL</t>
  </si>
  <si>
    <t>PAGO REPARACION DE VEHICULO</t>
  </si>
  <si>
    <t>COMERCIALIZADORA DEL ANIRAK, SRL</t>
  </si>
  <si>
    <t>COMPRA DE CORREAS NEGRA MILITAR</t>
  </si>
  <si>
    <t>P010010011502059518</t>
  </si>
  <si>
    <t>DISTRIBUID.   D/NEUMATICOS Y REPUESTOS, SRL</t>
  </si>
  <si>
    <r>
      <t xml:space="preserve">COMPRA DE ARTICULOS ELECTRICOS  </t>
    </r>
    <r>
      <rPr>
        <b/>
        <sz val="8"/>
        <color theme="1"/>
        <rFont val="Calibri"/>
        <family val="2"/>
        <scheme val="minor"/>
      </rPr>
      <t>(RESTO)</t>
    </r>
  </si>
  <si>
    <t>B1500029020</t>
  </si>
  <si>
    <t>CAASD</t>
  </si>
  <si>
    <t>CONSUMO AGUA POTABLE CIUDAD AGRARIA AG./19</t>
  </si>
  <si>
    <t>B1500030305</t>
  </si>
  <si>
    <t>CONSUMO AGUA POTABLE CIUDAD AGRARIA SEPT./19</t>
  </si>
  <si>
    <t>B1500031717</t>
  </si>
  <si>
    <t>CONSUMO AGUA POTABLE CIUDAD AGRARIA OCT./19</t>
  </si>
  <si>
    <t>B1500000629</t>
  </si>
  <si>
    <t>AYUNTAMIENTO DE BARAHONA</t>
  </si>
  <si>
    <t>SERVIC. RECOGIDA DE BASURA  BARAHONA NOV./19</t>
  </si>
  <si>
    <t>B1500034534</t>
  </si>
  <si>
    <t>CONSUMO AGUA POTABLE CIUDAD AGRARIA NOV./19</t>
  </si>
  <si>
    <t>B1500000658</t>
  </si>
  <si>
    <t>SERVIC. RECOGIDA DE BASURA  BARAHONA DIC./19</t>
  </si>
  <si>
    <t>CONTRATO  S/N  D/F 31/07/2013</t>
  </si>
  <si>
    <t>OCT CORPORATION, S.R.L.</t>
  </si>
  <si>
    <t>ALQUILER DE PARQUEO P/RETENCION D/VEHICULOS DE ABRIL A  JUL./19</t>
  </si>
  <si>
    <t>B1500098369</t>
  </si>
  <si>
    <t>INAPA</t>
  </si>
  <si>
    <t>CONSUMO AGUA POTABLE MAO VALVERDE EN./20</t>
  </si>
  <si>
    <t>B1500000695</t>
  </si>
  <si>
    <t>SERVIC. RECOGIDA DE BASURA  BARAHONA EN./20</t>
  </si>
  <si>
    <t>B1500000747</t>
  </si>
  <si>
    <t>SERVIC. RECOGIDA D/BASURA  BARAHONA FEB./20</t>
  </si>
  <si>
    <t>B1500000001</t>
  </si>
  <si>
    <t>COMERCIALIZADORA DEL ATLANTICO JAL, SRL</t>
  </si>
  <si>
    <r>
      <t>COMPRA DE ARTICULOS DEL HOGAR</t>
    </r>
    <r>
      <rPr>
        <b/>
        <sz val="8"/>
        <color theme="1"/>
        <rFont val="Calibri"/>
        <family val="2"/>
        <scheme val="minor"/>
      </rPr>
      <t xml:space="preserve">  (RESTO)</t>
    </r>
  </si>
  <si>
    <t>AGUA PLANETA AZUL, S.A.</t>
  </si>
  <si>
    <t>COMPRA DE AGUA PARA CONSUMO PERSONAL</t>
  </si>
  <si>
    <t>B1500011754</t>
  </si>
  <si>
    <t>CORAAPLATA</t>
  </si>
  <si>
    <t>CONSUMO AGUA POTABLE PTO. PTA.  MR./21</t>
  </si>
  <si>
    <t>B1500011853</t>
  </si>
  <si>
    <t>B1500011875</t>
  </si>
  <si>
    <t>CONSUMO AGUA POTABLE SOSUA  MR./21</t>
  </si>
  <si>
    <t>B1500058937</t>
  </si>
  <si>
    <t>B1500013378</t>
  </si>
  <si>
    <t>CONSUMO AGUA POTABLE PTO. PTA.  JUL./21</t>
  </si>
  <si>
    <t>B1500013279</t>
  </si>
  <si>
    <t>B1500013400</t>
  </si>
  <si>
    <t>CONSUMO AGUA POTABLE SOSUA  JUL./21</t>
  </si>
  <si>
    <t>B1500003292</t>
  </si>
  <si>
    <t>AYUNTAMIENTO DE SANTO DGO. ESTE</t>
  </si>
  <si>
    <t>SERVIC. RECOGIDA D/BASURA STO. DGO. ESTE JL./21</t>
  </si>
  <si>
    <t>B1500090702</t>
  </si>
  <si>
    <t>B1500013751</t>
  </si>
  <si>
    <t>CONSUMO AGUA POTABLE PTO. PTA.  AGT./21</t>
  </si>
  <si>
    <t>B1500013652</t>
  </si>
  <si>
    <t>B1500013773</t>
  </si>
  <si>
    <t>CONSUMO AGUA POTABLE SOSUA  AGT./21</t>
  </si>
  <si>
    <t>B1500017190</t>
  </si>
  <si>
    <t>AGUAS SAJOMA</t>
  </si>
  <si>
    <t>CNSMO. AGUA PTBLE. SAN J. D. L. MATAS AGT./21</t>
  </si>
  <si>
    <t>B1500014132</t>
  </si>
  <si>
    <t>CONSUMO AGUA POTABLE PTO. PTA.  SEPT./21</t>
  </si>
  <si>
    <t>B1500014033</t>
  </si>
  <si>
    <t>B1500014154</t>
  </si>
  <si>
    <t>CONSUMO AGUA POTABLE SOSUA  SEPT./21</t>
  </si>
  <si>
    <t>B1500003342</t>
  </si>
  <si>
    <t>SERVIC. RECOGIDA D/BASURA STO. DGO. ESTE SEP./21</t>
  </si>
  <si>
    <t>B1500002881</t>
  </si>
  <si>
    <t>AYUNTAMIENTO DE BANI</t>
  </si>
  <si>
    <t>SERVIC. RECOGIDA D/BASURA BANI OCT./21</t>
  </si>
  <si>
    <t>B1500014499</t>
  </si>
  <si>
    <t>CONSUMO AGUA POTABLE PTO. PTA.  OCT./21</t>
  </si>
  <si>
    <t>B1500014403</t>
  </si>
  <si>
    <t>B1500014521</t>
  </si>
  <si>
    <t>CONSUMO AGUA POTABLE SOSUA  OCT./21</t>
  </si>
  <si>
    <t>B1500003389</t>
  </si>
  <si>
    <t>SERVIC. RECOGIDA D/BASURA STO. DGO. ESTE OCT./21</t>
  </si>
  <si>
    <t>B1500031612</t>
  </si>
  <si>
    <r>
      <t xml:space="preserve">SEGUROS BANRESERVAS  </t>
    </r>
    <r>
      <rPr>
        <b/>
        <sz val="8"/>
        <color theme="1"/>
        <rFont val="Calibri"/>
        <family val="2"/>
        <scheme val="minor"/>
      </rPr>
      <t>(RESTO)</t>
    </r>
  </si>
  <si>
    <t>RENOVACION DE LA POLIZA 2-2-502-0179070</t>
  </si>
  <si>
    <t>B1500078353</t>
  </si>
  <si>
    <t>CONSUMO AGUA POTABLE EDFC. PCPA.L NOV./21</t>
  </si>
  <si>
    <t>B1500078394</t>
  </si>
  <si>
    <t>CONSUMO AGUA POTABLE STO. DGO. OESTE NOV./21</t>
  </si>
  <si>
    <t>B1500026360</t>
  </si>
  <si>
    <t>SIGMA PETROLEUM CORP, SRL</t>
  </si>
  <si>
    <t>COMPRA  DE COMBUSTIBLE</t>
  </si>
  <si>
    <t>B1500206121</t>
  </si>
  <si>
    <t>CONSUMO AGUA POTABLE SAN CRIST. OCT./21</t>
  </si>
  <si>
    <t>B1500002898</t>
  </si>
  <si>
    <t>SERVIC. RECOGIDA D/BASURA BANI NOV./21</t>
  </si>
  <si>
    <t>B1500014873</t>
  </si>
  <si>
    <t>CONSUMO AGUA POTABLE PTO. PTA.  NOV./21</t>
  </si>
  <si>
    <t>B1500014777</t>
  </si>
  <si>
    <t>B1500014896</t>
  </si>
  <si>
    <t>CONSUMO AGUA POTABLE SOSUA  NOV./21</t>
  </si>
  <si>
    <t>B1500000138</t>
  </si>
  <si>
    <t>ESC-GROUP, SRL</t>
  </si>
  <si>
    <t>COMPRA DE CENTELLAS P/VEHICULOS</t>
  </si>
  <si>
    <t>B1500003390</t>
  </si>
  <si>
    <t>SERVIC. RECOGIDA D/BASURA STO. DGO. ESTE NOV./21</t>
  </si>
  <si>
    <t>B1500000237</t>
  </si>
  <si>
    <t>AMI &amp; ASOCIADOS, SRL</t>
  </si>
  <si>
    <t>COMP. DE PAPEL BOND EN DISTINTO TAMAÑO</t>
  </si>
  <si>
    <t>B1500032307</t>
  </si>
  <si>
    <t xml:space="preserve">SEGUROS BANRESERVAS </t>
  </si>
  <si>
    <t>B1500097900</t>
  </si>
  <si>
    <t>B1500000091</t>
  </si>
  <si>
    <t>TACTICAL DR TDR, SRL</t>
  </si>
  <si>
    <t>COMPRA DE PITOS CON PORTA PITOS</t>
  </si>
  <si>
    <t>B1500098623</t>
  </si>
  <si>
    <t xml:space="preserve">ACTA ADJ. No. 79 2021        10/12/2021                            O/C- 00132                    14/12/21         </t>
  </si>
  <si>
    <t>CENTROXPERT STE, SRL</t>
  </si>
  <si>
    <t>COMP. IMPRESORAS, UPS Y ESCANER</t>
  </si>
  <si>
    <t>B1500015247</t>
  </si>
  <si>
    <t>CONSUMO AGUA POTABLE PTO. PTA.  DIC./21</t>
  </si>
  <si>
    <t>B1500015151</t>
  </si>
  <si>
    <t>B1500015270</t>
  </si>
  <si>
    <t>CONSUMO AGUA POTABLE SOSUA  DIC../21</t>
  </si>
  <si>
    <t>B1500079716</t>
  </si>
  <si>
    <t>CONSUMO AGUA POTABLE STO. DGO. OESTE DIC./21</t>
  </si>
  <si>
    <t>B1500098650</t>
  </si>
  <si>
    <t>O/C  113/15</t>
  </si>
  <si>
    <t>INVERSIONES ANCAPE</t>
  </si>
  <si>
    <t>COMPRA DE TEXTILES</t>
  </si>
  <si>
    <t>O/C   67/15</t>
  </si>
  <si>
    <t>REFRIGERACION F Y H</t>
  </si>
  <si>
    <t>COMP. DE BEBEDERO D AGUA</t>
  </si>
  <si>
    <t>O/C  193/15</t>
  </si>
  <si>
    <t>COMPRA D/MATERIALES D/LIMPIEZA Y OTROS</t>
  </si>
  <si>
    <t>O/C  209/15</t>
  </si>
  <si>
    <t>O/C  210/15</t>
  </si>
  <si>
    <t>O/C  211/15</t>
  </si>
  <si>
    <t>O/C  218/15</t>
  </si>
  <si>
    <t>O/C  230/15</t>
  </si>
  <si>
    <t>CHICO AUTO PAINT</t>
  </si>
  <si>
    <t>O/C  239/15</t>
  </si>
  <si>
    <t>O/C  240/15</t>
  </si>
  <si>
    <t>O/C  219/15</t>
  </si>
  <si>
    <t>2018-0067</t>
  </si>
  <si>
    <t>LA ANTILLANA COMERCIAL, S.A.</t>
  </si>
  <si>
    <t>SERVIC. MANTENIMIENTO DE VEHICULO</t>
  </si>
  <si>
    <t>2018-0069</t>
  </si>
  <si>
    <t>DERMIA MERCEDES MEJIA ROSA  DE SEVERINO</t>
  </si>
  <si>
    <t>SENTENCIA No.1170/15 D/F 20/11/15</t>
  </si>
  <si>
    <t>VICTOR M.DIAZ,MARIA MORA Y WILIAM C. ACOSTA</t>
  </si>
  <si>
    <t>SENTENCIA No. 3242/13 D/F 13/09/13</t>
  </si>
  <si>
    <t>Año/2013</t>
  </si>
  <si>
    <t>EX-EMPLEADOS DE AMET</t>
  </si>
  <si>
    <t>PRESTACIONES LABORALES  (INDEMNIZAC. Y VAC.)</t>
  </si>
  <si>
    <t>EX-EMPLEADOS DIGESETT (MAXIMO SANCHEZ B.)</t>
  </si>
  <si>
    <t>EX-EMPLEADOS DIGESETT (MIGUEL ARACENA C.)</t>
  </si>
  <si>
    <t>PRESTACIONES LABORALES  (VACACIONES)</t>
  </si>
  <si>
    <t>EX-EMPLEADOS DIGESETT (DANIEL ANT. ANTINOE M.)</t>
  </si>
  <si>
    <t>EX-EMPLEADOS DIGESETT (RANDOLPH R. MARTE F.)</t>
  </si>
  <si>
    <t>EX-EMPLEADOS DIGESETT (JUAN E. ALCANTARA R.)</t>
  </si>
  <si>
    <t>Total RD$</t>
  </si>
  <si>
    <t xml:space="preserve">                                    Preparado por</t>
  </si>
  <si>
    <t xml:space="preserve">                    Lic. Sevilla Cipion Morillo</t>
  </si>
  <si>
    <t>Lic. JUAN ARISTI SOLIS ROSARIO , Cor. P. N.</t>
  </si>
  <si>
    <t xml:space="preserve">                          Fecha de Preparacion </t>
  </si>
  <si>
    <t xml:space="preserve">                                          Jueves  13 de Enero 2022</t>
  </si>
  <si>
    <t>Jueves 13 de Diciembre 2022</t>
  </si>
  <si>
    <t>pinturas, lacas, barnices, diluyentes y absorvente para pintura</t>
  </si>
  <si>
    <t xml:space="preserve">        Institución</t>
  </si>
  <si>
    <t>DIRECCION GRAL. DE SEGURIDAD DE TRANSITO Y TRANSPORTE TERRESTRE (DIGESETT)</t>
  </si>
  <si>
    <t xml:space="preserve">                                  </t>
  </si>
  <si>
    <t>01 DE ENERO  HASTA EL 31 DICIEMBRE 2021</t>
  </si>
  <si>
    <t xml:space="preserve">   Capitulo</t>
  </si>
  <si>
    <t>10</t>
  </si>
  <si>
    <t>100</t>
  </si>
  <si>
    <t>00</t>
  </si>
  <si>
    <t>2.6.1.1.01</t>
  </si>
  <si>
    <t>2.6.1.3.01</t>
  </si>
  <si>
    <t>2.6.1.9.01</t>
  </si>
  <si>
    <t>Pago realizado por el cheque, No. 040398 de fecha 26/02/2021 del Banco Banresevas.</t>
  </si>
  <si>
    <t>2.6.2.3.01</t>
  </si>
  <si>
    <t>Pago realizado por el cheque, No. 040415 de fecha 18/06/2021 del Banco Banresevas.</t>
  </si>
  <si>
    <t>2.6.4.1.01</t>
  </si>
  <si>
    <t>2.6.4.8.01</t>
  </si>
  <si>
    <t>Adquisicion de 09 (nueve) Patinetas Electricas las cuales 05(cinco fueron compradas mediante el cheque No. 040423 de fecha 30/06/2021 y 04 fueron recibidas como donacion</t>
  </si>
  <si>
    <t>2.6.5.2.01</t>
  </si>
  <si>
    <t>2.6.5.5.01</t>
  </si>
  <si>
    <t>2.6.6.2.01</t>
  </si>
  <si>
    <t xml:space="preserve">                                                              MAYOR P.N.  LIC. CESAR ANT. ROSARIO DIAZ</t>
  </si>
  <si>
    <t>LIC. SEVILLA CIPION MORILLO</t>
  </si>
  <si>
    <t>12 DE ENERO 2022</t>
  </si>
  <si>
    <t xml:space="preserve">                                                                                                                                                       </t>
  </si>
  <si>
    <t xml:space="preserve">                                                                       </t>
  </si>
  <si>
    <t xml:space="preserve">              ENCARGADO DE LA DIVISION DE ACTIVOS FIJOS</t>
  </si>
  <si>
    <t>DIGESETT.</t>
  </si>
  <si>
    <t xml:space="preserve">                               MAYOR P. N.  LIC. CESAR ANT. ROSARIO DIAZ</t>
  </si>
  <si>
    <t>510102000100070002</t>
  </si>
  <si>
    <t>Seguro de Bienes Muebles</t>
  </si>
  <si>
    <t>2.2.6.2.01</t>
  </si>
  <si>
    <t>11041000010002</t>
  </si>
  <si>
    <t>Gastos Pagados por Adelantado Seguro de Bienes Muebles</t>
  </si>
  <si>
    <t>Para registrar el consumo en su totalidad de Gasto Pagado por Adelantado de Seguros de Bienes Muebles, según devengado No.188 d/f 16/02/2021 correspondiente a la Póliza No.2-2-502-0000112. Ref. Asiento Manual No.08-2021. (Documentos Anexos).</t>
  </si>
  <si>
    <t>Direccion Gral. de Seguridad de Transito y Transporte Terrestre</t>
  </si>
  <si>
    <t>01000300200</t>
  </si>
  <si>
    <t>Para registrar el consumo en su totalidad de Gasto Pagado por Adelantado de Seguros de Bienes Muebles, según devengado No.187 d/f 16/02/2021 correspondiente a la Póliza No.2-2-502-0000111. Ref. Asiento Manual No.08-2021. (Documentos Anexos).</t>
  </si>
  <si>
    <t>2-2-502-0000111</t>
  </si>
  <si>
    <t>Veh. de Motor Flotilla - Renovación</t>
  </si>
  <si>
    <t>B1500027371</t>
  </si>
  <si>
    <t>Asiento Manual No.8 d/f 25/08/2021</t>
  </si>
  <si>
    <t>2-2-502-0000112</t>
  </si>
  <si>
    <t>B1500027534</t>
  </si>
  <si>
    <t>Asiento Manual No.9 d/f 25/08/2021</t>
  </si>
  <si>
    <t>LIC. JUAN A. SOLIS ROSARIO, COR. P.N.</t>
  </si>
  <si>
    <t xml:space="preserve">Dir. Administrativo  y </t>
  </si>
  <si>
    <t>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</si>
</sst>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0"/>
    <numFmt numFmtId="167" formatCode="00"/>
    <numFmt numFmtId="168" formatCode="[$-1C0A]d&quot; de &quot;mmmm&quot; de &quot;yyyy;@"/>
    <numFmt numFmtId="169" formatCode="dd/mm/yyyy;@"/>
    <numFmt numFmtId="170" formatCode="dd\-mmm\-yyyy"/>
    <numFmt numFmtId="171" formatCode="d\-mmm\-yyyy"/>
    <numFmt numFmtId="172" formatCode="#,##0.0"/>
    <numFmt numFmtId="173" formatCode="#,##0.00;[Red]#,##0.00"/>
    <numFmt numFmtId="174" formatCode="_(&quot;RD$&quot;* #,##0.00_);_(&quot;RD$&quot;* \(#,##0.00\);_(&quot;RD$&quot;* &quot;-&quot;??_);_(@_)"/>
    <numFmt numFmtId="175" formatCode="ddd\-dd\-mmm\-yyyy"/>
  </numFmts>
  <fonts count="1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sz val="7.5"/>
      <name val="Times New Roman"/>
      <family val="1"/>
    </font>
    <font>
      <b/>
      <sz val="7.5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5"/>
      <name val="Times New Roman"/>
      <family val="1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Times New Roman"/>
      <family val="1"/>
    </font>
    <font>
      <b/>
      <vertAlign val="superscript"/>
      <sz val="12"/>
      <name val="Times New Roman"/>
      <family val="1"/>
    </font>
    <font>
      <sz val="14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2"/>
      <name val="Arial"/>
      <family val="2"/>
    </font>
    <font>
      <sz val="9"/>
      <color indexed="8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0"/>
      <color indexed="10"/>
      <name val="Times New Roman"/>
      <family val="1"/>
    </font>
    <font>
      <b/>
      <vertAlign val="superscript"/>
      <sz val="9"/>
      <name val="Times New Roman"/>
      <family val="1"/>
    </font>
    <font>
      <b/>
      <i/>
      <sz val="10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i/>
      <sz val="12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9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14"/>
      <color rgb="FFFF0000"/>
      <name val="Times New Roman"/>
      <family val="1"/>
    </font>
    <font>
      <sz val="8"/>
      <color theme="1"/>
      <name val="Gadugi"/>
      <family val="2"/>
    </font>
    <font>
      <sz val="8"/>
      <name val="Gadugi"/>
      <family val="2"/>
    </font>
    <font>
      <b/>
      <sz val="11"/>
      <name val="Gadugi"/>
      <family val="2"/>
    </font>
    <font>
      <b/>
      <sz val="8"/>
      <name val="Gadugi"/>
      <family val="2"/>
    </font>
    <font>
      <b/>
      <sz val="8"/>
      <color theme="1"/>
      <name val="Gadugi"/>
      <family val="2"/>
    </font>
    <font>
      <b/>
      <sz val="9"/>
      <color indexed="8"/>
      <name val="Times New Roman"/>
      <family val="1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8"/>
      <name val="Times New Roman"/>
      <family val="1"/>
    </font>
    <font>
      <b/>
      <u/>
      <sz val="9"/>
      <name val="Times New Roman"/>
      <family val="1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u/>
      <sz val="8"/>
      <name val="Arial"/>
      <family val="2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/>
    <xf numFmtId="165" fontId="5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" fillId="0" borderId="0"/>
    <xf numFmtId="0" fontId="60" fillId="0" borderId="0"/>
    <xf numFmtId="165" fontId="1" fillId="0" borderId="0" applyFont="0" applyFill="0" applyBorder="0" applyAlignment="0" applyProtection="0"/>
    <xf numFmtId="0" fontId="1" fillId="0" borderId="0"/>
    <xf numFmtId="0" fontId="24" fillId="0" borderId="0"/>
    <xf numFmtId="164" fontId="1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00">
    <xf numFmtId="0" fontId="0" fillId="0" borderId="0" xfId="0"/>
    <xf numFmtId="0" fontId="3" fillId="0" borderId="0" xfId="2" applyFont="1"/>
    <xf numFmtId="165" fontId="3" fillId="0" borderId="0" xfId="3" applyFont="1"/>
    <xf numFmtId="0" fontId="4" fillId="0" borderId="0" xfId="2" applyFont="1" applyBorder="1"/>
    <xf numFmtId="0" fontId="3" fillId="0" borderId="0" xfId="2" applyFont="1" applyBorder="1"/>
    <xf numFmtId="165" fontId="3" fillId="0" borderId="0" xfId="3" applyFont="1" applyBorder="1"/>
    <xf numFmtId="0" fontId="4" fillId="0" borderId="0" xfId="2" applyFont="1" applyBorder="1" applyAlignment="1"/>
    <xf numFmtId="0" fontId="5" fillId="0" borderId="1" xfId="2" applyFont="1" applyBorder="1"/>
    <xf numFmtId="0" fontId="7" fillId="0" borderId="0" xfId="2" applyFont="1" applyBorder="1"/>
    <xf numFmtId="0" fontId="3" fillId="0" borderId="0" xfId="2" applyFont="1" applyBorder="1" applyAlignment="1">
      <alignment horizontal="center"/>
    </xf>
    <xf numFmtId="0" fontId="3" fillId="0" borderId="4" xfId="2" applyFont="1" applyBorder="1"/>
    <xf numFmtId="0" fontId="3" fillId="0" borderId="2" xfId="2" applyFont="1" applyBorder="1"/>
    <xf numFmtId="0" fontId="7" fillId="0" borderId="1" xfId="2" applyFont="1" applyBorder="1" applyAlignment="1" applyProtection="1">
      <alignment horizontal="center"/>
      <protection locked="0"/>
    </xf>
    <xf numFmtId="0" fontId="3" fillId="0" borderId="0" xfId="2" applyFont="1" applyBorder="1" applyProtection="1">
      <protection locked="0"/>
    </xf>
    <xf numFmtId="0" fontId="7" fillId="0" borderId="1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locked="0"/>
    </xf>
    <xf numFmtId="0" fontId="3" fillId="0" borderId="5" xfId="2" applyFont="1" applyBorder="1" applyProtection="1">
      <protection locked="0"/>
    </xf>
    <xf numFmtId="0" fontId="3" fillId="0" borderId="2" xfId="2" applyFont="1" applyBorder="1" applyAlignment="1">
      <alignment horizontal="center"/>
    </xf>
    <xf numFmtId="0" fontId="3" fillId="0" borderId="0" xfId="2" applyFont="1" applyBorder="1" applyAlignment="1"/>
    <xf numFmtId="165" fontId="7" fillId="0" borderId="0" xfId="3" applyFont="1" applyFill="1" applyBorder="1"/>
    <xf numFmtId="0" fontId="3" fillId="0" borderId="6" xfId="2" applyFont="1" applyBorder="1"/>
    <xf numFmtId="0" fontId="7" fillId="0" borderId="6" xfId="2" applyFont="1" applyBorder="1"/>
    <xf numFmtId="0" fontId="3" fillId="0" borderId="7" xfId="2" applyFont="1" applyBorder="1"/>
    <xf numFmtId="0" fontId="3" fillId="0" borderId="8" xfId="2" applyFont="1" applyBorder="1"/>
    <xf numFmtId="165" fontId="7" fillId="0" borderId="9" xfId="3" applyFont="1" applyFill="1" applyBorder="1"/>
    <xf numFmtId="0" fontId="3" fillId="0" borderId="9" xfId="2" applyFont="1" applyBorder="1"/>
    <xf numFmtId="0" fontId="7" fillId="0" borderId="9" xfId="2" applyFont="1" applyBorder="1"/>
    <xf numFmtId="0" fontId="3" fillId="0" borderId="10" xfId="2" applyFont="1" applyBorder="1"/>
    <xf numFmtId="165" fontId="7" fillId="2" borderId="11" xfId="3" applyFont="1" applyFill="1" applyBorder="1" applyProtection="1"/>
    <xf numFmtId="165" fontId="3" fillId="0" borderId="0" xfId="3" applyFont="1" applyBorder="1" applyProtection="1">
      <protection locked="0"/>
    </xf>
    <xf numFmtId="0" fontId="3" fillId="0" borderId="0" xfId="2" applyFont="1" applyBorder="1" applyAlignment="1">
      <alignment horizontal="center" vertical="center"/>
    </xf>
    <xf numFmtId="0" fontId="8" fillId="0" borderId="0" xfId="2" applyFont="1" applyBorder="1"/>
    <xf numFmtId="165" fontId="3" fillId="0" borderId="3" xfId="3" applyFont="1" applyBorder="1" applyProtection="1"/>
    <xf numFmtId="165" fontId="7" fillId="2" borderId="0" xfId="3" applyFont="1" applyFill="1" applyBorder="1" applyAlignment="1">
      <alignment horizontal="center"/>
    </xf>
    <xf numFmtId="0" fontId="3" fillId="0" borderId="12" xfId="2" applyFont="1" applyBorder="1" applyAlignment="1" applyProtection="1">
      <alignment horizontal="center"/>
      <protection locked="0"/>
    </xf>
    <xf numFmtId="0" fontId="3" fillId="0" borderId="12" xfId="2" applyFont="1" applyBorder="1" applyAlignment="1">
      <alignment horizontal="center"/>
    </xf>
    <xf numFmtId="165" fontId="7" fillId="0" borderId="3" xfId="3" applyFont="1" applyBorder="1" applyProtection="1"/>
    <xf numFmtId="0" fontId="3" fillId="0" borderId="13" xfId="2" applyFont="1" applyBorder="1"/>
    <xf numFmtId="165" fontId="3" fillId="0" borderId="6" xfId="3" applyFont="1" applyBorder="1"/>
    <xf numFmtId="0" fontId="9" fillId="0" borderId="0" xfId="2" applyFont="1" applyBorder="1" applyAlignment="1">
      <alignment horizontal="left"/>
    </xf>
    <xf numFmtId="0" fontId="10" fillId="0" borderId="0" xfId="2" applyFont="1" applyBorder="1" applyAlignment="1">
      <alignment horizontal="right"/>
    </xf>
    <xf numFmtId="0" fontId="10" fillId="3" borderId="0" xfId="2" applyFont="1" applyFill="1" applyBorder="1" applyAlignment="1">
      <alignment horizontal="right"/>
    </xf>
    <xf numFmtId="0" fontId="9" fillId="3" borderId="1" xfId="2" applyFont="1" applyFill="1" applyBorder="1" applyAlignment="1">
      <alignment horizontal="left"/>
    </xf>
    <xf numFmtId="0" fontId="9" fillId="3" borderId="0" xfId="2" applyFont="1" applyFill="1" applyBorder="1" applyAlignment="1" applyProtection="1">
      <alignment horizontal="left"/>
      <protection locked="0"/>
    </xf>
    <xf numFmtId="0" fontId="10" fillId="3" borderId="0" xfId="2" applyFont="1" applyFill="1" applyBorder="1" applyAlignment="1">
      <alignment horizontal="left"/>
    </xf>
    <xf numFmtId="165" fontId="3" fillId="0" borderId="1" xfId="3" applyFont="1" applyBorder="1"/>
    <xf numFmtId="0" fontId="9" fillId="0" borderId="0" xfId="2" applyFont="1" applyBorder="1" applyAlignment="1" applyProtection="1">
      <alignment horizontal="left"/>
      <protection locked="0"/>
    </xf>
    <xf numFmtId="0" fontId="10" fillId="0" borderId="0" xfId="2" applyFont="1" applyBorder="1" applyAlignment="1" applyProtection="1">
      <protection locked="0"/>
    </xf>
    <xf numFmtId="0" fontId="10" fillId="0" borderId="0" xfId="2" applyFont="1" applyBorder="1" applyAlignment="1">
      <alignment horizontal="left"/>
    </xf>
    <xf numFmtId="0" fontId="9" fillId="3" borderId="3" xfId="2" applyFont="1" applyFill="1" applyBorder="1" applyAlignment="1" applyProtection="1">
      <alignment horizontal="left"/>
      <protection locked="0"/>
    </xf>
    <xf numFmtId="0" fontId="9" fillId="0" borderId="1" xfId="2" applyFont="1" applyBorder="1" applyAlignment="1" applyProtection="1">
      <alignment horizontal="left"/>
      <protection locked="0"/>
    </xf>
    <xf numFmtId="0" fontId="10" fillId="0" borderId="1" xfId="2" applyFont="1" applyBorder="1" applyAlignment="1" applyProtection="1">
      <protection locked="0"/>
    </xf>
    <xf numFmtId="0" fontId="3" fillId="0" borderId="1" xfId="2" applyFont="1" applyBorder="1" applyProtection="1">
      <protection locked="0"/>
    </xf>
    <xf numFmtId="0" fontId="9" fillId="0" borderId="0" xfId="2" applyFont="1" applyBorder="1" applyAlignment="1" applyProtection="1">
      <protection locked="0"/>
    </xf>
    <xf numFmtId="0" fontId="10" fillId="0" borderId="0" xfId="2" applyFont="1" applyBorder="1" applyAlignment="1"/>
    <xf numFmtId="0" fontId="7" fillId="0" borderId="0" xfId="2" applyFont="1" applyBorder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 applyProtection="1">
      <alignment vertical="center"/>
      <protection locked="0"/>
    </xf>
    <xf numFmtId="0" fontId="11" fillId="3" borderId="2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3" fillId="3" borderId="0" xfId="2" applyFont="1" applyFill="1" applyBorder="1" applyAlignment="1"/>
    <xf numFmtId="0" fontId="3" fillId="3" borderId="4" xfId="2" applyFont="1" applyFill="1" applyBorder="1" applyAlignment="1"/>
    <xf numFmtId="0" fontId="3" fillId="0" borderId="15" xfId="2" applyFont="1" applyBorder="1"/>
    <xf numFmtId="165" fontId="3" fillId="0" borderId="3" xfId="3" applyFont="1" applyBorder="1"/>
    <xf numFmtId="0" fontId="3" fillId="0" borderId="3" xfId="2" applyFont="1" applyBorder="1"/>
    <xf numFmtId="0" fontId="3" fillId="0" borderId="16" xfId="2" applyFont="1" applyBorder="1"/>
    <xf numFmtId="0" fontId="12" fillId="0" borderId="0" xfId="2" applyFont="1"/>
    <xf numFmtId="0" fontId="12" fillId="0" borderId="0" xfId="2" applyFont="1" applyBorder="1"/>
    <xf numFmtId="0" fontId="12" fillId="0" borderId="0" xfId="2" applyFont="1" applyBorder="1" applyProtection="1">
      <protection locked="0"/>
    </xf>
    <xf numFmtId="0" fontId="9" fillId="0" borderId="0" xfId="2" applyFont="1" applyBorder="1"/>
    <xf numFmtId="0" fontId="13" fillId="0" borderId="0" xfId="2" applyFont="1" applyBorder="1" applyAlignment="1">
      <alignment horizontal="center"/>
    </xf>
    <xf numFmtId="165" fontId="14" fillId="0" borderId="25" xfId="3" applyFont="1" applyBorder="1" applyProtection="1">
      <protection locked="0"/>
    </xf>
    <xf numFmtId="165" fontId="14" fillId="0" borderId="26" xfId="3" applyFont="1" applyBorder="1" applyProtection="1">
      <protection locked="0"/>
    </xf>
    <xf numFmtId="0" fontId="14" fillId="0" borderId="26" xfId="2" applyFont="1" applyBorder="1" applyAlignment="1" applyProtection="1">
      <alignment horizontal="center"/>
      <protection locked="0"/>
    </xf>
    <xf numFmtId="165" fontId="14" fillId="0" borderId="28" xfId="3" applyFont="1" applyBorder="1" applyProtection="1">
      <protection locked="0"/>
    </xf>
    <xf numFmtId="165" fontId="14" fillId="0" borderId="29" xfId="3" applyFont="1" applyBorder="1" applyProtection="1">
      <protection locked="0"/>
    </xf>
    <xf numFmtId="0" fontId="14" fillId="0" borderId="29" xfId="2" applyFont="1" applyBorder="1" applyAlignment="1" applyProtection="1">
      <alignment horizontal="center"/>
      <protection locked="0"/>
    </xf>
    <xf numFmtId="165" fontId="14" fillId="0" borderId="31" xfId="3" applyFont="1" applyBorder="1" applyProtection="1">
      <protection locked="0"/>
    </xf>
    <xf numFmtId="165" fontId="14" fillId="0" borderId="32" xfId="3" applyFont="1" applyBorder="1" applyProtection="1">
      <protection locked="0"/>
    </xf>
    <xf numFmtId="0" fontId="5" fillId="2" borderId="34" xfId="2" applyFont="1" applyFill="1" applyBorder="1" applyAlignment="1">
      <alignment horizontal="center"/>
    </xf>
    <xf numFmtId="0" fontId="5" fillId="2" borderId="35" xfId="2" applyFont="1" applyFill="1" applyBorder="1" applyAlignment="1">
      <alignment horizontal="center"/>
    </xf>
    <xf numFmtId="0" fontId="9" fillId="2" borderId="36" xfId="2" applyFont="1" applyFill="1" applyBorder="1" applyAlignment="1">
      <alignment horizontal="center"/>
    </xf>
    <xf numFmtId="0" fontId="9" fillId="2" borderId="3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 applyProtection="1">
      <protection locked="0"/>
    </xf>
    <xf numFmtId="0" fontId="9" fillId="0" borderId="0" xfId="2" applyFont="1" applyBorder="1" applyAlignment="1"/>
    <xf numFmtId="0" fontId="6" fillId="0" borderId="0" xfId="2" applyFont="1" applyBorder="1" applyAlignment="1" applyProtection="1">
      <alignment horizont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6" fillId="0" borderId="50" xfId="2" applyFont="1" applyBorder="1" applyAlignment="1" applyProtection="1">
      <alignment horizontal="center"/>
      <protection locked="0"/>
    </xf>
    <xf numFmtId="0" fontId="9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5" fillId="0" borderId="50" xfId="2" applyFont="1" applyBorder="1" applyAlignment="1" applyProtection="1">
      <protection locked="0"/>
    </xf>
    <xf numFmtId="0" fontId="9" fillId="0" borderId="4" xfId="2" applyFont="1" applyBorder="1" applyAlignment="1">
      <alignment horizontal="center"/>
    </xf>
    <xf numFmtId="0" fontId="5" fillId="0" borderId="50" xfId="2" applyFont="1" applyBorder="1" applyAlignment="1" applyProtection="1">
      <alignment horizontal="center"/>
      <protection locked="0"/>
    </xf>
    <xf numFmtId="0" fontId="0" fillId="4" borderId="0" xfId="0" applyFill="1"/>
    <xf numFmtId="0" fontId="12" fillId="3" borderId="0" xfId="0" applyFont="1" applyFill="1"/>
    <xf numFmtId="0" fontId="17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4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3" borderId="0" xfId="0" applyFont="1" applyFill="1"/>
    <xf numFmtId="0" fontId="4" fillId="3" borderId="0" xfId="0" applyFont="1" applyFill="1"/>
    <xf numFmtId="0" fontId="12" fillId="3" borderId="0" xfId="0" applyFont="1" applyFill="1" applyBorder="1"/>
    <xf numFmtId="0" fontId="17" fillId="3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39" fontId="18" fillId="2" borderId="51" xfId="1" applyNumberFormat="1" applyFont="1" applyFill="1" applyBorder="1" applyAlignment="1">
      <alignment horizontal="right"/>
    </xf>
    <xf numFmtId="39" fontId="18" fillId="2" borderId="9" xfId="1" applyNumberFormat="1" applyFont="1" applyFill="1" applyBorder="1" applyAlignment="1">
      <alignment horizontal="right"/>
    </xf>
    <xf numFmtId="39" fontId="18" fillId="2" borderId="52" xfId="1" applyNumberFormat="1" applyFont="1" applyFill="1" applyBorder="1" applyAlignment="1">
      <alignment horizontal="right"/>
    </xf>
    <xf numFmtId="39" fontId="18" fillId="2" borderId="10" xfId="1" applyNumberFormat="1" applyFont="1" applyFill="1" applyBorder="1" applyAlignment="1">
      <alignment horizontal="right"/>
    </xf>
    <xf numFmtId="39" fontId="18" fillId="2" borderId="8" xfId="1" applyNumberFormat="1" applyFont="1" applyFill="1" applyBorder="1" applyAlignment="1">
      <alignment horizontal="right" vertical="center"/>
    </xf>
    <xf numFmtId="39" fontId="18" fillId="2" borderId="53" xfId="1" applyNumberFormat="1" applyFont="1" applyFill="1" applyBorder="1" applyAlignment="1">
      <alignment horizontal="right" vertical="center"/>
    </xf>
    <xf numFmtId="39" fontId="18" fillId="2" borderId="53" xfId="1" applyNumberFormat="1" applyFont="1" applyFill="1" applyBorder="1" applyAlignment="1">
      <alignment horizontal="right"/>
    </xf>
    <xf numFmtId="39" fontId="19" fillId="3" borderId="17" xfId="1" applyNumberFormat="1" applyFont="1" applyFill="1" applyBorder="1" applyAlignment="1"/>
    <xf numFmtId="49" fontId="19" fillId="3" borderId="57" xfId="1" applyNumberFormat="1" applyFont="1" applyFill="1" applyBorder="1" applyAlignment="1">
      <alignment horizontal="center"/>
    </xf>
    <xf numFmtId="49" fontId="19" fillId="3" borderId="48" xfId="1" applyNumberFormat="1" applyFont="1" applyFill="1" applyBorder="1" applyAlignment="1">
      <alignment horizontal="center"/>
    </xf>
    <xf numFmtId="39" fontId="19" fillId="3" borderId="35" xfId="1" applyNumberFormat="1" applyFont="1" applyFill="1" applyBorder="1" applyAlignment="1"/>
    <xf numFmtId="39" fontId="19" fillId="0" borderId="35" xfId="1" applyNumberFormat="1" applyFont="1" applyFill="1" applyBorder="1" applyAlignment="1">
      <alignment horizontal="right"/>
    </xf>
    <xf numFmtId="39" fontId="19" fillId="3" borderId="57" xfId="1" applyNumberFormat="1" applyFont="1" applyFill="1" applyBorder="1" applyAlignment="1"/>
    <xf numFmtId="165" fontId="18" fillId="3" borderId="35" xfId="1" applyFont="1" applyFill="1" applyBorder="1" applyAlignment="1">
      <alignment horizontal="center" vertical="center"/>
    </xf>
    <xf numFmtId="165" fontId="18" fillId="3" borderId="58" xfId="1" applyFont="1" applyFill="1" applyBorder="1" applyAlignment="1">
      <alignment horizontal="center" vertical="center"/>
    </xf>
    <xf numFmtId="39" fontId="19" fillId="3" borderId="58" xfId="1" applyNumberFormat="1" applyFont="1" applyFill="1" applyBorder="1" applyAlignment="1"/>
    <xf numFmtId="39" fontId="19" fillId="0" borderId="35" xfId="1" applyNumberFormat="1" applyFont="1" applyFill="1" applyBorder="1" applyAlignment="1"/>
    <xf numFmtId="0" fontId="19" fillId="3" borderId="35" xfId="0" applyFont="1" applyFill="1" applyBorder="1" applyAlignment="1">
      <alignment horizontal="center"/>
    </xf>
    <xf numFmtId="0" fontId="18" fillId="3" borderId="58" xfId="0" applyFont="1" applyFill="1" applyBorder="1" applyAlignment="1">
      <alignment horizontal="center" vertical="center"/>
    </xf>
    <xf numFmtId="166" fontId="19" fillId="3" borderId="35" xfId="0" applyNumberFormat="1" applyFont="1" applyFill="1" applyBorder="1" applyAlignment="1">
      <alignment horizontal="center"/>
    </xf>
    <xf numFmtId="167" fontId="19" fillId="3" borderId="35" xfId="0" applyNumberFormat="1" applyFont="1" applyFill="1" applyBorder="1" applyAlignment="1">
      <alignment horizontal="center"/>
    </xf>
    <xf numFmtId="167" fontId="19" fillId="3" borderId="59" xfId="0" applyNumberFormat="1" applyFont="1" applyFill="1" applyBorder="1" applyAlignment="1">
      <alignment horizontal="center"/>
    </xf>
    <xf numFmtId="39" fontId="19" fillId="3" borderId="20" xfId="1" applyNumberFormat="1" applyFont="1" applyFill="1" applyBorder="1" applyAlignment="1"/>
    <xf numFmtId="39" fontId="19" fillId="3" borderId="50" xfId="1" applyNumberFormat="1" applyFont="1" applyFill="1" applyBorder="1" applyAlignment="1"/>
    <xf numFmtId="39" fontId="19" fillId="0" borderId="49" xfId="1" applyNumberFormat="1" applyFont="1" applyFill="1" applyBorder="1" applyAlignment="1">
      <alignment horizontal="right"/>
    </xf>
    <xf numFmtId="39" fontId="19" fillId="3" borderId="48" xfId="1" applyNumberFormat="1" applyFont="1" applyFill="1" applyBorder="1" applyAlignment="1"/>
    <xf numFmtId="165" fontId="18" fillId="3" borderId="50" xfId="1" applyFont="1" applyFill="1" applyBorder="1" applyAlignment="1">
      <alignment horizontal="center" vertical="center"/>
    </xf>
    <xf numFmtId="165" fontId="18" fillId="3" borderId="49" xfId="1" applyFont="1" applyFill="1" applyBorder="1" applyAlignment="1">
      <alignment horizontal="center" vertical="center"/>
    </xf>
    <xf numFmtId="39" fontId="19" fillId="3" borderId="49" xfId="1" applyNumberFormat="1" applyFont="1" applyFill="1" applyBorder="1" applyAlignment="1"/>
    <xf numFmtId="39" fontId="19" fillId="0" borderId="50" xfId="1" applyNumberFormat="1" applyFont="1" applyFill="1" applyBorder="1" applyAlignment="1"/>
    <xf numFmtId="0" fontId="19" fillId="3" borderId="50" xfId="0" applyFont="1" applyFill="1" applyBorder="1" applyAlignment="1">
      <alignment horizontal="center"/>
    </xf>
    <xf numFmtId="0" fontId="18" fillId="3" borderId="49" xfId="0" applyFont="1" applyFill="1" applyBorder="1" applyAlignment="1">
      <alignment horizontal="center" vertical="center"/>
    </xf>
    <xf numFmtId="166" fontId="19" fillId="3" borderId="50" xfId="0" applyNumberFormat="1" applyFont="1" applyFill="1" applyBorder="1" applyAlignment="1">
      <alignment horizontal="center"/>
    </xf>
    <xf numFmtId="167" fontId="19" fillId="3" borderId="50" xfId="0" applyNumberFormat="1" applyFont="1" applyFill="1" applyBorder="1" applyAlignment="1">
      <alignment horizontal="center"/>
    </xf>
    <xf numFmtId="167" fontId="19" fillId="3" borderId="60" xfId="0" applyNumberFormat="1" applyFont="1" applyFill="1" applyBorder="1" applyAlignment="1">
      <alignment horizontal="center"/>
    </xf>
    <xf numFmtId="167" fontId="19" fillId="3" borderId="48" xfId="0" applyNumberFormat="1" applyFont="1" applyFill="1" applyBorder="1" applyAlignment="1">
      <alignment horizontal="center"/>
    </xf>
    <xf numFmtId="167" fontId="19" fillId="3" borderId="21" xfId="0" applyNumberFormat="1" applyFont="1" applyFill="1" applyBorder="1" applyAlignment="1">
      <alignment horizontal="center"/>
    </xf>
    <xf numFmtId="167" fontId="19" fillId="3" borderId="49" xfId="0" applyNumberFormat="1" applyFont="1" applyFill="1" applyBorder="1" applyAlignment="1">
      <alignment horizontal="center"/>
    </xf>
    <xf numFmtId="39" fontId="19" fillId="0" borderId="20" xfId="1" applyNumberFormat="1" applyFont="1" applyFill="1" applyBorder="1" applyAlignment="1"/>
    <xf numFmtId="49" fontId="19" fillId="0" borderId="48" xfId="1" applyNumberFormat="1" applyFont="1" applyFill="1" applyBorder="1" applyAlignment="1">
      <alignment horizontal="center"/>
    </xf>
    <xf numFmtId="39" fontId="19" fillId="0" borderId="48" xfId="1" applyNumberFormat="1" applyFont="1" applyFill="1" applyBorder="1" applyAlignment="1"/>
    <xf numFmtId="165" fontId="18" fillId="0" borderId="50" xfId="1" applyFont="1" applyFill="1" applyBorder="1" applyAlignment="1">
      <alignment horizontal="center" vertical="center"/>
    </xf>
    <xf numFmtId="165" fontId="18" fillId="0" borderId="49" xfId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 vertical="center"/>
    </xf>
    <xf numFmtId="166" fontId="19" fillId="0" borderId="50" xfId="0" applyNumberFormat="1" applyFont="1" applyFill="1" applyBorder="1" applyAlignment="1">
      <alignment horizontal="center"/>
    </xf>
    <xf numFmtId="167" fontId="19" fillId="0" borderId="50" xfId="0" applyNumberFormat="1" applyFont="1" applyFill="1" applyBorder="1" applyAlignment="1">
      <alignment horizontal="center"/>
    </xf>
    <xf numFmtId="167" fontId="19" fillId="0" borderId="60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top" wrapText="1"/>
    </xf>
    <xf numFmtId="0" fontId="5" fillId="2" borderId="50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/>
    <xf numFmtId="0" fontId="17" fillId="4" borderId="0" xfId="0" applyFont="1" applyFill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7" fillId="4" borderId="36" xfId="0" applyFont="1" applyFill="1" applyBorder="1" applyAlignment="1"/>
    <xf numFmtId="0" fontId="7" fillId="4" borderId="37" xfId="0" applyFont="1" applyFill="1" applyBorder="1" applyAlignment="1"/>
    <xf numFmtId="0" fontId="7" fillId="4" borderId="48" xfId="0" applyFont="1" applyFill="1" applyBorder="1" applyAlignment="1"/>
    <xf numFmtId="0" fontId="7" fillId="4" borderId="21" xfId="0" applyFont="1" applyFill="1" applyBorder="1" applyAlignment="1"/>
    <xf numFmtId="0" fontId="7" fillId="4" borderId="42" xfId="0" applyFont="1" applyFill="1" applyBorder="1" applyAlignment="1"/>
    <xf numFmtId="0" fontId="7" fillId="4" borderId="43" xfId="0" applyFont="1" applyFill="1" applyBorder="1" applyAlignment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/>
    <xf numFmtId="0" fontId="12" fillId="4" borderId="0" xfId="0" applyFont="1" applyFill="1" applyProtection="1">
      <protection locked="0"/>
    </xf>
    <xf numFmtId="0" fontId="7" fillId="4" borderId="0" xfId="0" applyFont="1" applyFill="1" applyAlignment="1" applyProtection="1">
      <protection locked="0"/>
    </xf>
    <xf numFmtId="0" fontId="18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>
      <alignment horizontal="center"/>
    </xf>
    <xf numFmtId="0" fontId="21" fillId="4" borderId="0" xfId="0" applyFont="1" applyFill="1" applyBorder="1" applyAlignment="1" applyProtection="1">
      <protection locked="0"/>
    </xf>
    <xf numFmtId="0" fontId="16" fillId="4" borderId="0" xfId="0" applyFont="1" applyFill="1" applyBorder="1" applyAlignment="1" applyProtection="1">
      <protection locked="0"/>
    </xf>
    <xf numFmtId="0" fontId="21" fillId="4" borderId="0" xfId="0" applyFont="1" applyFill="1" applyBorder="1" applyAlignment="1">
      <alignment horizontal="center"/>
    </xf>
    <xf numFmtId="0" fontId="12" fillId="4" borderId="0" xfId="0" applyFont="1" applyFill="1"/>
    <xf numFmtId="0" fontId="21" fillId="4" borderId="0" xfId="0" applyFont="1" applyFill="1" applyBorder="1" applyAlignment="1">
      <alignment horizontal="right"/>
    </xf>
    <xf numFmtId="0" fontId="7" fillId="4" borderId="0" xfId="0" applyFont="1" applyFill="1" applyBorder="1"/>
    <xf numFmtId="0" fontId="21" fillId="4" borderId="0" xfId="0" applyFont="1" applyFill="1" applyBorder="1" applyAlignment="1" applyProtection="1">
      <alignment horizontal="right"/>
      <protection locked="0"/>
    </xf>
    <xf numFmtId="0" fontId="7" fillId="4" borderId="0" xfId="0" applyFont="1" applyFill="1" applyBorder="1" applyAlignment="1" applyProtection="1">
      <alignment horizontal="right"/>
      <protection locked="0"/>
    </xf>
    <xf numFmtId="0" fontId="20" fillId="4" borderId="0" xfId="0" applyFont="1" applyFill="1" applyAlignment="1"/>
    <xf numFmtId="0" fontId="0" fillId="4" borderId="0" xfId="0" applyFill="1" applyAlignment="1">
      <alignment horizontal="center"/>
    </xf>
    <xf numFmtId="0" fontId="2" fillId="3" borderId="0" xfId="2" applyFill="1"/>
    <xf numFmtId="0" fontId="2" fillId="3" borderId="0" xfId="2" applyFill="1" applyBorder="1"/>
    <xf numFmtId="0" fontId="12" fillId="3" borderId="17" xfId="2" applyFont="1" applyFill="1" applyBorder="1"/>
    <xf numFmtId="0" fontId="13" fillId="3" borderId="58" xfId="2" applyFont="1" applyFill="1" applyBorder="1" applyAlignment="1">
      <alignment horizontal="right"/>
    </xf>
    <xf numFmtId="0" fontId="12" fillId="3" borderId="35" xfId="2" applyFont="1" applyFill="1" applyBorder="1" applyAlignment="1"/>
    <xf numFmtId="0" fontId="12" fillId="3" borderId="37" xfId="2" applyFont="1" applyFill="1" applyBorder="1" applyAlignment="1"/>
    <xf numFmtId="0" fontId="2" fillId="3" borderId="39" xfId="2" applyFill="1" applyBorder="1"/>
    <xf numFmtId="0" fontId="12" fillId="3" borderId="65" xfId="2" applyFont="1" applyFill="1" applyBorder="1" applyAlignment="1"/>
    <xf numFmtId="0" fontId="2" fillId="3" borderId="68" xfId="2" applyFill="1" applyBorder="1"/>
    <xf numFmtId="0" fontId="12" fillId="3" borderId="0" xfId="2" applyFont="1" applyFill="1" applyBorder="1" applyAlignment="1"/>
    <xf numFmtId="0" fontId="12" fillId="3" borderId="0" xfId="2" applyFont="1" applyFill="1" applyBorder="1"/>
    <xf numFmtId="0" fontId="12" fillId="3" borderId="3" xfId="2" applyFont="1" applyFill="1" applyBorder="1" applyAlignment="1"/>
    <xf numFmtId="0" fontId="12" fillId="3" borderId="70" xfId="2" applyFont="1" applyFill="1" applyBorder="1" applyAlignment="1" applyProtection="1">
      <protection locked="0"/>
    </xf>
    <xf numFmtId="0" fontId="12" fillId="3" borderId="6" xfId="2" applyFont="1" applyFill="1" applyBorder="1" applyAlignment="1"/>
    <xf numFmtId="0" fontId="2" fillId="3" borderId="71" xfId="2" applyFill="1" applyBorder="1"/>
    <xf numFmtId="0" fontId="7" fillId="3" borderId="0" xfId="2" applyFont="1" applyFill="1" applyBorder="1" applyAlignment="1" applyProtection="1">
      <alignment horizontal="center"/>
      <protection locked="0"/>
    </xf>
    <xf numFmtId="0" fontId="12" fillId="3" borderId="65" xfId="2" applyFont="1" applyFill="1" applyBorder="1"/>
    <xf numFmtId="0" fontId="7" fillId="3" borderId="0" xfId="2" applyFont="1" applyFill="1" applyBorder="1" applyAlignment="1"/>
    <xf numFmtId="0" fontId="12" fillId="3" borderId="0" xfId="2" applyFont="1" applyFill="1" applyBorder="1" applyAlignment="1">
      <alignment horizontal="center"/>
    </xf>
    <xf numFmtId="0" fontId="12" fillId="3" borderId="72" xfId="2" applyFont="1" applyFill="1" applyBorder="1"/>
    <xf numFmtId="0" fontId="12" fillId="3" borderId="9" xfId="2" applyFont="1" applyFill="1" applyBorder="1" applyAlignment="1"/>
    <xf numFmtId="0" fontId="12" fillId="3" borderId="9" xfId="2" applyFont="1" applyFill="1" applyBorder="1"/>
    <xf numFmtId="0" fontId="12" fillId="3" borderId="9" xfId="2" applyFont="1" applyFill="1" applyBorder="1" applyAlignment="1">
      <alignment horizontal="center"/>
    </xf>
    <xf numFmtId="0" fontId="2" fillId="3" borderId="74" xfId="2" applyFill="1" applyBorder="1"/>
    <xf numFmtId="0" fontId="12" fillId="3" borderId="1" xfId="2" applyFont="1" applyFill="1" applyBorder="1" applyAlignment="1" applyProtection="1">
      <alignment horizontal="center"/>
      <protection locked="0"/>
    </xf>
    <xf numFmtId="0" fontId="12" fillId="3" borderId="1" xfId="2" applyFont="1" applyFill="1" applyBorder="1" applyProtection="1">
      <protection locked="0"/>
    </xf>
    <xf numFmtId="0" fontId="2" fillId="3" borderId="65" xfId="2" applyFill="1" applyBorder="1"/>
    <xf numFmtId="0" fontId="2" fillId="3" borderId="75" xfId="2" applyFill="1" applyBorder="1"/>
    <xf numFmtId="0" fontId="2" fillId="3" borderId="73" xfId="2" applyFill="1" applyBorder="1" applyAlignment="1"/>
    <xf numFmtId="0" fontId="2" fillId="3" borderId="0" xfId="2" applyFill="1" applyBorder="1" applyAlignment="1"/>
    <xf numFmtId="4" fontId="9" fillId="3" borderId="0" xfId="2" applyNumberFormat="1" applyFont="1" applyFill="1" applyBorder="1" applyAlignment="1"/>
    <xf numFmtId="4" fontId="2" fillId="3" borderId="0" xfId="2" applyNumberFormat="1" applyFill="1" applyBorder="1" applyAlignment="1"/>
    <xf numFmtId="0" fontId="2" fillId="3" borderId="80" xfId="2" applyFill="1" applyBorder="1" applyAlignment="1"/>
    <xf numFmtId="0" fontId="2" fillId="2" borderId="71" xfId="2" applyFill="1" applyBorder="1"/>
    <xf numFmtId="4" fontId="2" fillId="3" borderId="73" xfId="2" applyNumberFormat="1" applyFill="1" applyBorder="1" applyAlignment="1">
      <alignment horizontal="right"/>
    </xf>
    <xf numFmtId="0" fontId="9" fillId="3" borderId="0" xfId="2" applyFont="1" applyFill="1" applyBorder="1" applyAlignment="1"/>
    <xf numFmtId="0" fontId="2" fillId="2" borderId="87" xfId="2" applyFill="1" applyBorder="1"/>
    <xf numFmtId="0" fontId="2" fillId="2" borderId="92" xfId="2" applyFill="1" applyBorder="1"/>
    <xf numFmtId="0" fontId="24" fillId="3" borderId="65" xfId="2" applyFont="1" applyFill="1" applyBorder="1"/>
    <xf numFmtId="0" fontId="24" fillId="3" borderId="0" xfId="2" applyFont="1" applyFill="1" applyBorder="1"/>
    <xf numFmtId="0" fontId="24" fillId="3" borderId="0" xfId="2" applyFont="1" applyFill="1" applyBorder="1" applyAlignment="1" applyProtection="1">
      <alignment horizontal="center"/>
      <protection locked="0"/>
    </xf>
    <xf numFmtId="0" fontId="7" fillId="3" borderId="0" xfId="2" applyFont="1" applyFill="1" applyBorder="1" applyAlignment="1">
      <alignment horizontal="left"/>
    </xf>
    <xf numFmtId="0" fontId="24" fillId="3" borderId="68" xfId="2" applyFont="1" applyFill="1" applyBorder="1"/>
    <xf numFmtId="0" fontId="24" fillId="3" borderId="0" xfId="2" applyFont="1" applyFill="1" applyBorder="1" applyAlignment="1"/>
    <xf numFmtId="0" fontId="12" fillId="3" borderId="29" xfId="2" applyFont="1" applyFill="1" applyBorder="1" applyAlignment="1" applyProtection="1">
      <protection locked="0"/>
    </xf>
    <xf numFmtId="0" fontId="9" fillId="3" borderId="0" xfId="2" applyFont="1" applyFill="1" applyBorder="1" applyAlignment="1">
      <alignment horizontal="right"/>
    </xf>
    <xf numFmtId="0" fontId="7" fillId="3" borderId="0" xfId="2" applyFont="1" applyFill="1" applyBorder="1" applyAlignment="1">
      <alignment horizontal="right"/>
    </xf>
    <xf numFmtId="0" fontId="7" fillId="3" borderId="29" xfId="2" applyFont="1" applyFill="1" applyBorder="1" applyAlignment="1" applyProtection="1">
      <protection locked="0"/>
    </xf>
    <xf numFmtId="0" fontId="24" fillId="3" borderId="65" xfId="2" applyFont="1" applyFill="1" applyBorder="1" applyAlignment="1"/>
    <xf numFmtId="0" fontId="24" fillId="3" borderId="0" xfId="2" applyFont="1" applyFill="1"/>
    <xf numFmtId="0" fontId="4" fillId="3" borderId="0" xfId="2" applyFont="1" applyFill="1" applyBorder="1" applyAlignment="1" applyProtection="1">
      <alignment horizontal="center"/>
      <protection locked="0"/>
    </xf>
    <xf numFmtId="0" fontId="11" fillId="3" borderId="0" xfId="2" applyFont="1" applyFill="1" applyAlignment="1"/>
    <xf numFmtId="0" fontId="25" fillId="3" borderId="0" xfId="2" applyFont="1" applyFill="1" applyAlignment="1"/>
    <xf numFmtId="0" fontId="24" fillId="3" borderId="68" xfId="2" applyFont="1" applyFill="1" applyBorder="1" applyAlignment="1"/>
    <xf numFmtId="0" fontId="10" fillId="3" borderId="0" xfId="2" applyFont="1" applyFill="1" applyBorder="1" applyAlignment="1"/>
    <xf numFmtId="0" fontId="2" fillId="3" borderId="97" xfId="2" applyFill="1" applyBorder="1"/>
    <xf numFmtId="0" fontId="2" fillId="3" borderId="47" xfId="2" applyFill="1" applyBorder="1"/>
    <xf numFmtId="0" fontId="12" fillId="3" borderId="0" xfId="2" applyFont="1" applyFill="1" applyBorder="1" applyAlignment="1" applyProtection="1">
      <alignment horizontal="center"/>
      <protection locked="0"/>
    </xf>
    <xf numFmtId="0" fontId="12" fillId="3" borderId="73" xfId="2" applyFont="1" applyFill="1" applyBorder="1"/>
    <xf numFmtId="0" fontId="2" fillId="3" borderId="0" xfId="2" applyFill="1" applyBorder="1" applyAlignment="1">
      <alignment horizontal="center"/>
    </xf>
    <xf numFmtId="0" fontId="7" fillId="3" borderId="73" xfId="2" applyFont="1" applyFill="1" applyBorder="1" applyAlignment="1">
      <alignment horizontal="center"/>
    </xf>
    <xf numFmtId="0" fontId="7" fillId="2" borderId="86" xfId="2" applyFont="1" applyFill="1" applyBorder="1" applyAlignment="1">
      <alignment horizontal="center"/>
    </xf>
    <xf numFmtId="0" fontId="7" fillId="2" borderId="91" xfId="2" applyFont="1" applyFill="1" applyBorder="1" applyAlignment="1">
      <alignment horizontal="center"/>
    </xf>
    <xf numFmtId="0" fontId="2" fillId="3" borderId="65" xfId="2" applyFill="1" applyBorder="1" applyAlignment="1"/>
    <xf numFmtId="0" fontId="2" fillId="3" borderId="68" xfId="2" applyFill="1" applyBorder="1" applyAlignment="1"/>
    <xf numFmtId="0" fontId="10" fillId="3" borderId="65" xfId="2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68" xfId="2" applyFont="1" applyFill="1" applyBorder="1" applyAlignment="1">
      <alignment horizontal="center"/>
    </xf>
    <xf numFmtId="0" fontId="12" fillId="0" borderId="0" xfId="2" applyFont="1" applyAlignment="1"/>
    <xf numFmtId="0" fontId="17" fillId="0" borderId="0" xfId="2" applyFont="1" applyBorder="1" applyAlignment="1" applyProtection="1">
      <protection locked="0"/>
    </xf>
    <xf numFmtId="0" fontId="17" fillId="0" borderId="0" xfId="2" applyFont="1" applyAlignment="1">
      <alignment horizontal="center"/>
    </xf>
    <xf numFmtId="0" fontId="17" fillId="0" borderId="0" xfId="2" applyFont="1" applyBorder="1" applyAlignment="1"/>
    <xf numFmtId="0" fontId="9" fillId="0" borderId="0" xfId="2" applyFont="1"/>
    <xf numFmtId="0" fontId="4" fillId="0" borderId="0" xfId="2" applyFont="1"/>
    <xf numFmtId="4" fontId="10" fillId="5" borderId="99" xfId="2" applyNumberFormat="1" applyFont="1" applyFill="1" applyBorder="1" applyAlignment="1" applyProtection="1">
      <alignment horizontal="right"/>
    </xf>
    <xf numFmtId="4" fontId="10" fillId="5" borderId="100" xfId="2" applyNumberFormat="1" applyFont="1" applyFill="1" applyBorder="1" applyAlignment="1" applyProtection="1">
      <alignment horizontal="right"/>
    </xf>
    <xf numFmtId="4" fontId="10" fillId="5" borderId="101" xfId="2" applyNumberFormat="1" applyFont="1" applyFill="1" applyBorder="1" applyAlignment="1" applyProtection="1">
      <alignment horizontal="right"/>
    </xf>
    <xf numFmtId="4" fontId="10" fillId="5" borderId="103" xfId="2" applyNumberFormat="1" applyFont="1" applyFill="1" applyBorder="1" applyAlignment="1" applyProtection="1">
      <alignment horizontal="right"/>
    </xf>
    <xf numFmtId="4" fontId="4" fillId="6" borderId="106" xfId="4" applyNumberFormat="1" applyFont="1" applyFill="1" applyBorder="1" applyAlignment="1"/>
    <xf numFmtId="4" fontId="4" fillId="6" borderId="62" xfId="4" applyNumberFormat="1" applyFont="1" applyFill="1" applyBorder="1" applyAlignment="1" applyProtection="1">
      <protection locked="0"/>
    </xf>
    <xf numFmtId="169" fontId="4" fillId="6" borderId="62" xfId="2" applyNumberFormat="1" applyFont="1" applyFill="1" applyBorder="1" applyAlignment="1" applyProtection="1">
      <alignment horizontal="center"/>
      <protection locked="0"/>
    </xf>
    <xf numFmtId="39" fontId="4" fillId="6" borderId="106" xfId="2" applyNumberFormat="1" applyFont="1" applyFill="1" applyBorder="1" applyAlignment="1" applyProtection="1">
      <alignment horizontal="right"/>
      <protection locked="0"/>
    </xf>
    <xf numFmtId="0" fontId="4" fillId="6" borderId="62" xfId="2" applyNumberFormat="1" applyFont="1" applyFill="1" applyBorder="1" applyAlignment="1" applyProtection="1">
      <alignment horizontal="center"/>
      <protection locked="0"/>
    </xf>
    <xf numFmtId="4" fontId="4" fillId="6" borderId="62" xfId="2" applyNumberFormat="1" applyFont="1" applyFill="1" applyBorder="1" applyAlignment="1" applyProtection="1">
      <alignment horizontal="center"/>
      <protection locked="0"/>
    </xf>
    <xf numFmtId="169" fontId="4" fillId="6" borderId="107" xfId="2" applyNumberFormat="1" applyFont="1" applyFill="1" applyBorder="1" applyAlignment="1" applyProtection="1">
      <alignment horizontal="center"/>
      <protection locked="0"/>
    </xf>
    <xf numFmtId="4" fontId="4" fillId="6" borderId="50" xfId="4" applyNumberFormat="1" applyFont="1" applyFill="1" applyBorder="1" applyAlignment="1" applyProtection="1">
      <protection locked="0"/>
    </xf>
    <xf numFmtId="169" fontId="4" fillId="6" borderId="50" xfId="2" applyNumberFormat="1" applyFont="1" applyFill="1" applyBorder="1" applyAlignment="1" applyProtection="1">
      <alignment horizontal="center"/>
      <protection locked="0"/>
    </xf>
    <xf numFmtId="4" fontId="4" fillId="6" borderId="60" xfId="4" applyNumberFormat="1" applyFont="1" applyFill="1" applyBorder="1" applyAlignment="1" applyProtection="1">
      <protection locked="0"/>
    </xf>
    <xf numFmtId="0" fontId="4" fillId="6" borderId="50" xfId="2" applyNumberFormat="1" applyFont="1" applyFill="1" applyBorder="1" applyAlignment="1" applyProtection="1">
      <alignment horizontal="center"/>
      <protection locked="0"/>
    </xf>
    <xf numFmtId="4" fontId="4" fillId="6" borderId="50" xfId="2" applyNumberFormat="1" applyFont="1" applyFill="1" applyBorder="1" applyAlignment="1" applyProtection="1">
      <alignment horizontal="center"/>
      <protection locked="0"/>
    </xf>
    <xf numFmtId="169" fontId="4" fillId="6" borderId="60" xfId="2" applyNumberFormat="1" applyFont="1" applyFill="1" applyBorder="1" applyAlignment="1" applyProtection="1">
      <alignment horizontal="center"/>
      <protection locked="0"/>
    </xf>
    <xf numFmtId="0" fontId="10" fillId="0" borderId="0" xfId="2" applyFont="1" applyAlignment="1">
      <alignment horizontal="center" vertical="center"/>
    </xf>
    <xf numFmtId="0" fontId="9" fillId="2" borderId="50" xfId="2" applyFont="1" applyFill="1" applyBorder="1" applyAlignment="1">
      <alignment horizontal="center" vertical="center" wrapText="1"/>
    </xf>
    <xf numFmtId="4" fontId="10" fillId="5" borderId="50" xfId="2" applyNumberFormat="1" applyFont="1" applyFill="1" applyBorder="1" applyAlignment="1" applyProtection="1">
      <alignment horizontal="center" vertical="center" wrapText="1"/>
      <protection locked="0"/>
    </xf>
    <xf numFmtId="4" fontId="10" fillId="5" borderId="61" xfId="4" applyNumberFormat="1" applyFont="1" applyFill="1" applyBorder="1" applyAlignment="1" applyProtection="1">
      <alignment horizontal="center" vertical="center"/>
      <protection locked="0"/>
    </xf>
    <xf numFmtId="4" fontId="10" fillId="5" borderId="10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109" xfId="2" applyFont="1" applyFill="1" applyBorder="1" applyAlignment="1">
      <alignment horizontal="center" vertical="center" wrapText="1"/>
    </xf>
    <xf numFmtId="4" fontId="10" fillId="5" borderId="6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/>
    <xf numFmtId="39" fontId="7" fillId="0" borderId="110" xfId="2" applyNumberFormat="1" applyFont="1" applyFill="1" applyBorder="1" applyAlignment="1">
      <alignment horizontal="center"/>
    </xf>
    <xf numFmtId="0" fontId="12" fillId="0" borderId="0" xfId="2" applyFont="1" applyFill="1" applyBorder="1"/>
    <xf numFmtId="0" fontId="7" fillId="2" borderId="49" xfId="2" applyFont="1" applyFill="1" applyBorder="1" applyAlignment="1"/>
    <xf numFmtId="0" fontId="7" fillId="0" borderId="0" xfId="2" applyFont="1" applyFill="1" applyBorder="1" applyAlignment="1"/>
    <xf numFmtId="1" fontId="3" fillId="0" borderId="0" xfId="2" applyNumberFormat="1" applyFont="1" applyFill="1" applyBorder="1" applyAlignment="1"/>
    <xf numFmtId="1" fontId="3" fillId="0" borderId="0" xfId="2" applyNumberFormat="1" applyFont="1" applyFill="1" applyBorder="1" applyAlignment="1" applyProtection="1">
      <alignment horizontal="center"/>
      <protection locked="0"/>
    </xf>
    <xf numFmtId="1" fontId="3" fillId="0" borderId="0" xfId="2" applyNumberFormat="1" applyFont="1" applyFill="1" applyBorder="1" applyAlignment="1" applyProtection="1">
      <protection locked="0"/>
    </xf>
    <xf numFmtId="1" fontId="3" fillId="0" borderId="0" xfId="2" applyNumberFormat="1" applyFont="1" applyBorder="1" applyAlignment="1"/>
    <xf numFmtId="1" fontId="10" fillId="0" borderId="50" xfId="2" applyNumberFormat="1" applyFont="1" applyBorder="1" applyAlignment="1" applyProtection="1">
      <alignment horizontal="left"/>
      <protection locked="0"/>
    </xf>
    <xf numFmtId="166" fontId="3" fillId="0" borderId="50" xfId="2" applyNumberFormat="1" applyFont="1" applyBorder="1" applyAlignment="1" applyProtection="1">
      <alignment horizontal="center"/>
      <protection locked="0"/>
    </xf>
    <xf numFmtId="0" fontId="7" fillId="2" borderId="50" xfId="2" applyFont="1" applyFill="1" applyBorder="1" applyAlignment="1"/>
    <xf numFmtId="0" fontId="7" fillId="0" borderId="50" xfId="2" applyFont="1" applyFill="1" applyBorder="1" applyAlignment="1">
      <alignment horizontal="left"/>
    </xf>
    <xf numFmtId="167" fontId="3" fillId="0" borderId="50" xfId="2" applyNumberFormat="1" applyFont="1" applyBorder="1" applyAlignment="1" applyProtection="1">
      <alignment horizontal="center"/>
      <protection locked="0"/>
    </xf>
    <xf numFmtId="0" fontId="27" fillId="0" borderId="0" xfId="2" applyFont="1" applyBorder="1" applyAlignment="1"/>
    <xf numFmtId="1" fontId="3" fillId="0" borderId="0" xfId="2" applyNumberFormat="1" applyFont="1" applyBorder="1" applyAlignment="1" applyProtection="1">
      <protection locked="0"/>
    </xf>
    <xf numFmtId="0" fontId="16" fillId="0" borderId="0" xfId="2" applyFont="1" applyBorder="1" applyAlignment="1"/>
    <xf numFmtId="0" fontId="16" fillId="0" borderId="0" xfId="2" applyFont="1" applyBorder="1" applyAlignment="1">
      <alignment horizontal="center"/>
    </xf>
    <xf numFmtId="0" fontId="0" fillId="0" borderId="0" xfId="0" applyAlignment="1">
      <alignment wrapText="1"/>
    </xf>
    <xf numFmtId="0" fontId="28" fillId="0" borderId="0" xfId="0" applyFont="1" applyFill="1" applyAlignment="1">
      <alignment horizontal="center"/>
    </xf>
    <xf numFmtId="4" fontId="28" fillId="4" borderId="50" xfId="0" applyNumberFormat="1" applyFont="1" applyFill="1" applyBorder="1" applyAlignment="1"/>
    <xf numFmtId="0" fontId="30" fillId="4" borderId="50" xfId="0" applyFont="1" applyFill="1" applyBorder="1" applyAlignment="1">
      <alignment wrapText="1"/>
    </xf>
    <xf numFmtId="170" fontId="30" fillId="4" borderId="50" xfId="0" applyNumberFormat="1" applyFont="1" applyFill="1" applyBorder="1" applyAlignment="1"/>
    <xf numFmtId="0" fontId="30" fillId="4" borderId="50" xfId="0" applyFont="1" applyFill="1" applyBorder="1" applyAlignment="1"/>
    <xf numFmtId="170" fontId="30" fillId="4" borderId="50" xfId="0" applyNumberFormat="1" applyFont="1" applyFill="1" applyBorder="1"/>
    <xf numFmtId="0" fontId="31" fillId="4" borderId="50" xfId="0" applyNumberFormat="1" applyFont="1" applyFill="1" applyBorder="1" applyAlignment="1">
      <alignment horizontal="center"/>
    </xf>
    <xf numFmtId="170" fontId="30" fillId="4" borderId="50" xfId="0" applyNumberFormat="1" applyFont="1" applyFill="1" applyBorder="1" applyAlignment="1">
      <alignment wrapText="1"/>
    </xf>
    <xf numFmtId="0" fontId="31" fillId="4" borderId="50" xfId="0" applyNumberFormat="1" applyFont="1" applyFill="1" applyBorder="1" applyAlignment="1">
      <alignment wrapText="1"/>
    </xf>
    <xf numFmtId="0" fontId="34" fillId="4" borderId="0" xfId="0" applyFont="1" applyFill="1" applyBorder="1"/>
    <xf numFmtId="0" fontId="30" fillId="4" borderId="0" xfId="0" applyFont="1" applyFill="1" applyBorder="1" applyAlignment="1">
      <alignment horizontal="center"/>
    </xf>
    <xf numFmtId="0" fontId="34" fillId="4" borderId="0" xfId="0" applyFont="1" applyFill="1" applyBorder="1" applyAlignment="1">
      <alignment wrapText="1"/>
    </xf>
    <xf numFmtId="0" fontId="35" fillId="4" borderId="0" xfId="0" applyFont="1" applyFill="1" applyBorder="1" applyAlignment="1">
      <alignment wrapText="1"/>
    </xf>
    <xf numFmtId="0" fontId="33" fillId="4" borderId="0" xfId="0" applyFont="1" applyFill="1" applyBorder="1" applyAlignment="1"/>
    <xf numFmtId="0" fontId="30" fillId="4" borderId="0" xfId="0" applyFont="1" applyFill="1" applyBorder="1"/>
    <xf numFmtId="0" fontId="30" fillId="4" borderId="0" xfId="0" applyFont="1" applyFill="1" applyBorder="1" applyAlignment="1">
      <alignment horizontal="center" wrapText="1"/>
    </xf>
    <xf numFmtId="0" fontId="30" fillId="4" borderId="0" xfId="0" applyFont="1" applyFill="1" applyBorder="1" applyAlignment="1"/>
    <xf numFmtId="0" fontId="30" fillId="4" borderId="0" xfId="0" applyFont="1" applyFill="1" applyBorder="1" applyAlignment="1">
      <alignment wrapText="1"/>
    </xf>
    <xf numFmtId="0" fontId="30" fillId="4" borderId="0" xfId="0" applyFont="1" applyFill="1" applyBorder="1" applyAlignment="1">
      <alignment horizontal="left"/>
    </xf>
    <xf numFmtId="170" fontId="30" fillId="4" borderId="0" xfId="0" applyNumberFormat="1" applyFont="1" applyFill="1" applyBorder="1"/>
    <xf numFmtId="0" fontId="12" fillId="0" borderId="0" xfId="2" applyFont="1" applyAlignment="1">
      <alignment horizontal="center"/>
    </xf>
    <xf numFmtId="0" fontId="27" fillId="0" borderId="85" xfId="2" applyFont="1" applyBorder="1" applyAlignment="1" applyProtection="1">
      <alignment horizontal="center"/>
      <protection locked="0"/>
    </xf>
    <xf numFmtId="0" fontId="27" fillId="0" borderId="0" xfId="2" applyFont="1" applyBorder="1" applyAlignment="1" applyProtection="1">
      <alignment horizontal="center"/>
      <protection locked="0"/>
    </xf>
    <xf numFmtId="0" fontId="3" fillId="0" borderId="85" xfId="2" applyFont="1" applyBorder="1" applyAlignment="1" applyProtection="1">
      <alignment horizontal="center"/>
      <protection locked="0"/>
    </xf>
    <xf numFmtId="0" fontId="27" fillId="0" borderId="0" xfId="2" applyFont="1" applyBorder="1" applyAlignment="1">
      <alignment horizontal="center"/>
    </xf>
    <xf numFmtId="0" fontId="27" fillId="0" borderId="0" xfId="2" applyFont="1" applyBorder="1"/>
    <xf numFmtId="0" fontId="3" fillId="0" borderId="0" xfId="2" applyFont="1" applyAlignment="1">
      <alignment horizontal="center"/>
    </xf>
    <xf numFmtId="0" fontId="3" fillId="0" borderId="0" xfId="2" applyFont="1" applyBorder="1" applyAlignment="1" applyProtection="1">
      <alignment horizontal="center"/>
      <protection locked="0"/>
    </xf>
    <xf numFmtId="0" fontId="37" fillId="0" borderId="0" xfId="2" applyFont="1" applyBorder="1" applyAlignme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0" fontId="19" fillId="0" borderId="0" xfId="2" applyFont="1"/>
    <xf numFmtId="165" fontId="38" fillId="0" borderId="0" xfId="3" applyFont="1" applyBorder="1" applyAlignment="1" applyProtection="1">
      <alignment horizontal="right"/>
      <protection locked="0"/>
    </xf>
    <xf numFmtId="165" fontId="38" fillId="0" borderId="113" xfId="3" applyFont="1" applyBorder="1" applyAlignment="1" applyProtection="1">
      <alignment horizontal="right"/>
      <protection locked="0"/>
    </xf>
    <xf numFmtId="49" fontId="38" fillId="0" borderId="50" xfId="2" applyNumberFormat="1" applyFont="1" applyBorder="1" applyAlignment="1" applyProtection="1">
      <alignment horizontal="center"/>
      <protection locked="0"/>
    </xf>
    <xf numFmtId="0" fontId="19" fillId="0" borderId="62" xfId="2" applyFont="1" applyBorder="1" applyProtection="1">
      <protection locked="0"/>
    </xf>
    <xf numFmtId="0" fontId="19" fillId="0" borderId="62" xfId="2" applyFont="1" applyBorder="1" applyAlignment="1" applyProtection="1">
      <alignment horizontal="center"/>
      <protection locked="0"/>
    </xf>
    <xf numFmtId="49" fontId="38" fillId="0" borderId="60" xfId="2" applyNumberFormat="1" applyFont="1" applyBorder="1" applyAlignment="1" applyProtection="1">
      <alignment horizontal="left"/>
      <protection locked="0"/>
    </xf>
    <xf numFmtId="0" fontId="19" fillId="0" borderId="50" xfId="2" applyFont="1" applyBorder="1" applyProtection="1">
      <protection locked="0"/>
    </xf>
    <xf numFmtId="0" fontId="19" fillId="0" borderId="50" xfId="2" applyFont="1" applyBorder="1" applyAlignment="1" applyProtection="1">
      <alignment horizontal="center"/>
      <protection locked="0"/>
    </xf>
    <xf numFmtId="49" fontId="38" fillId="0" borderId="49" xfId="2" applyNumberFormat="1" applyFont="1" applyBorder="1" applyAlignment="1" applyProtection="1">
      <alignment horizontal="center"/>
      <protection locked="0"/>
    </xf>
    <xf numFmtId="0" fontId="19" fillId="0" borderId="0" xfId="2" applyFont="1" applyFill="1" applyBorder="1"/>
    <xf numFmtId="49" fontId="38" fillId="0" borderId="50" xfId="2" applyNumberFormat="1" applyFont="1" applyBorder="1" applyAlignment="1" applyProtection="1">
      <alignment horizontal="left"/>
      <protection locked="0"/>
    </xf>
    <xf numFmtId="49" fontId="38" fillId="0" borderId="61" xfId="2" applyNumberFormat="1" applyFont="1" applyBorder="1" applyAlignment="1" applyProtection="1">
      <alignment horizontal="center"/>
      <protection locked="0"/>
    </xf>
    <xf numFmtId="49" fontId="38" fillId="0" borderId="61" xfId="2" applyNumberFormat="1" applyFont="1" applyBorder="1" applyAlignment="1" applyProtection="1">
      <alignment horizontal="left"/>
      <protection locked="0"/>
    </xf>
    <xf numFmtId="49" fontId="38" fillId="0" borderId="5" xfId="2" applyNumberFormat="1" applyFont="1" applyBorder="1" applyAlignment="1" applyProtection="1">
      <alignment horizontal="center"/>
      <protection locked="0"/>
    </xf>
    <xf numFmtId="0" fontId="18" fillId="0" borderId="0" xfId="2" applyFont="1" applyFill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 wrapText="1"/>
    </xf>
    <xf numFmtId="0" fontId="18" fillId="2" borderId="40" xfId="2" applyFont="1" applyFill="1" applyBorder="1" applyAlignment="1">
      <alignment horizontal="center" vertical="center" wrapText="1"/>
    </xf>
    <xf numFmtId="0" fontId="18" fillId="2" borderId="102" xfId="2" applyFont="1" applyFill="1" applyBorder="1" applyAlignment="1">
      <alignment horizontal="center" vertical="center" wrapText="1"/>
    </xf>
    <xf numFmtId="0" fontId="18" fillId="2" borderId="100" xfId="2" applyFont="1" applyFill="1" applyBorder="1" applyAlignment="1">
      <alignment horizontal="center" vertical="center"/>
    </xf>
    <xf numFmtId="0" fontId="18" fillId="2" borderId="100" xfId="2" applyFont="1" applyFill="1" applyBorder="1" applyAlignment="1">
      <alignment horizontal="center" vertical="center" wrapText="1"/>
    </xf>
    <xf numFmtId="0" fontId="18" fillId="2" borderId="101" xfId="2" applyFont="1" applyFill="1" applyBorder="1" applyAlignment="1">
      <alignment horizontal="center" vertical="center" wrapText="1"/>
    </xf>
    <xf numFmtId="0" fontId="18" fillId="2" borderId="99" xfId="2" applyFont="1" applyFill="1" applyBorder="1" applyAlignment="1">
      <alignment horizontal="center" vertical="center" wrapText="1"/>
    </xf>
    <xf numFmtId="0" fontId="18" fillId="2" borderId="115" xfId="2" applyFont="1" applyFill="1" applyBorder="1" applyAlignment="1">
      <alignment horizontal="center" vertical="center" wrapText="1"/>
    </xf>
    <xf numFmtId="0" fontId="18" fillId="2" borderId="116" xfId="2" applyFont="1" applyFill="1" applyBorder="1" applyAlignment="1">
      <alignment horizontal="center" vertical="center" wrapText="1"/>
    </xf>
    <xf numFmtId="0" fontId="18" fillId="2" borderId="41" xfId="2" applyFont="1" applyFill="1" applyBorder="1" applyAlignment="1">
      <alignment horizontal="center" vertical="center"/>
    </xf>
    <xf numFmtId="0" fontId="18" fillId="2" borderId="67" xfId="2" applyFont="1" applyFill="1" applyBorder="1" applyAlignment="1">
      <alignment horizontal="center" vertical="center"/>
    </xf>
    <xf numFmtId="0" fontId="18" fillId="2" borderId="67" xfId="2" applyFont="1" applyFill="1" applyBorder="1" applyAlignment="1">
      <alignment horizontal="center" vertical="center" wrapText="1"/>
    </xf>
    <xf numFmtId="0" fontId="18" fillId="2" borderId="117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right"/>
    </xf>
    <xf numFmtId="0" fontId="9" fillId="0" borderId="37" xfId="2" applyFont="1" applyBorder="1" applyAlignment="1">
      <alignment horizontal="right"/>
    </xf>
    <xf numFmtId="0" fontId="39" fillId="0" borderId="0" xfId="2" applyFont="1"/>
    <xf numFmtId="0" fontId="39" fillId="0" borderId="0" xfId="2" applyFont="1" applyAlignment="1"/>
    <xf numFmtId="0" fontId="39" fillId="0" borderId="0" xfId="2" applyFont="1" applyBorder="1"/>
    <xf numFmtId="0" fontId="40" fillId="4" borderId="0" xfId="2" applyFont="1" applyFill="1" applyAlignment="1">
      <alignment horizontal="center"/>
    </xf>
    <xf numFmtId="0" fontId="41" fillId="4" borderId="0" xfId="2" applyFont="1" applyFill="1"/>
    <xf numFmtId="0" fontId="21" fillId="0" borderId="0" xfId="2" applyFont="1" applyBorder="1" applyAlignment="1">
      <alignment horizontal="center"/>
    </xf>
    <xf numFmtId="0" fontId="40" fillId="4" borderId="104" xfId="2" applyFont="1" applyFill="1" applyBorder="1" applyAlignment="1">
      <alignment horizontal="center"/>
    </xf>
    <xf numFmtId="0" fontId="42" fillId="4" borderId="0" xfId="2" applyFont="1" applyFill="1"/>
    <xf numFmtId="0" fontId="41" fillId="4" borderId="37" xfId="2" applyFont="1" applyFill="1" applyBorder="1"/>
    <xf numFmtId="0" fontId="42" fillId="4" borderId="0" xfId="2" applyFont="1" applyFill="1" applyBorder="1"/>
    <xf numFmtId="0" fontId="40" fillId="4" borderId="0" xfId="2" applyFont="1" applyFill="1" applyBorder="1"/>
    <xf numFmtId="0" fontId="40" fillId="4" borderId="0" xfId="2" applyFont="1" applyFill="1"/>
    <xf numFmtId="0" fontId="42" fillId="4" borderId="104" xfId="2" applyFont="1" applyFill="1" applyBorder="1"/>
    <xf numFmtId="0" fontId="40" fillId="4" borderId="0" xfId="2" applyFont="1" applyFill="1" applyBorder="1" applyAlignment="1"/>
    <xf numFmtId="0" fontId="41" fillId="4" borderId="0" xfId="2" applyFont="1" applyFill="1" applyBorder="1"/>
    <xf numFmtId="0" fontId="40" fillId="4" borderId="0" xfId="2" applyFont="1" applyFill="1" applyBorder="1" applyAlignment="1">
      <alignment horizontal="center"/>
    </xf>
    <xf numFmtId="0" fontId="44" fillId="0" borderId="0" xfId="2" applyFont="1" applyBorder="1" applyAlignment="1">
      <alignment horizontal="center"/>
    </xf>
    <xf numFmtId="0" fontId="39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6" applyFont="1"/>
    <xf numFmtId="0" fontId="12" fillId="0" borderId="0" xfId="6" applyFont="1" applyBorder="1"/>
    <xf numFmtId="0" fontId="3" fillId="0" borderId="0" xfId="6" applyFont="1"/>
    <xf numFmtId="0" fontId="16" fillId="0" borderId="0" xfId="6" applyFont="1" applyBorder="1" applyAlignment="1">
      <alignment horizontal="center"/>
    </xf>
    <xf numFmtId="0" fontId="16" fillId="0" borderId="0" xfId="6" applyFont="1" applyBorder="1" applyAlignment="1"/>
    <xf numFmtId="0" fontId="27" fillId="0" borderId="0" xfId="6" applyFont="1" applyBorder="1"/>
    <xf numFmtId="0" fontId="3" fillId="0" borderId="0" xfId="6" applyFont="1" applyBorder="1"/>
    <xf numFmtId="0" fontId="27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 applyAlignment="1">
      <alignment horizontal="center"/>
    </xf>
    <xf numFmtId="0" fontId="19" fillId="0" borderId="0" xfId="6" applyFont="1"/>
    <xf numFmtId="0" fontId="18" fillId="2" borderId="100" xfId="6" applyFont="1" applyFill="1" applyBorder="1" applyAlignment="1" applyProtection="1">
      <alignment horizontal="center"/>
      <protection locked="0"/>
    </xf>
    <xf numFmtId="165" fontId="19" fillId="0" borderId="62" xfId="7" applyFont="1" applyBorder="1" applyProtection="1">
      <protection locked="0"/>
    </xf>
    <xf numFmtId="0" fontId="19" fillId="0" borderId="62" xfId="6" applyFont="1" applyBorder="1" applyProtection="1">
      <protection locked="0"/>
    </xf>
    <xf numFmtId="0" fontId="19" fillId="0" borderId="3" xfId="6" applyFont="1" applyBorder="1" applyProtection="1">
      <protection locked="0"/>
    </xf>
    <xf numFmtId="165" fontId="19" fillId="0" borderId="50" xfId="7" applyFont="1" applyBorder="1" applyProtection="1">
      <protection locked="0"/>
    </xf>
    <xf numFmtId="0" fontId="19" fillId="0" borderId="50" xfId="6" applyFont="1" applyBorder="1" applyProtection="1">
      <protection locked="0"/>
    </xf>
    <xf numFmtId="0" fontId="19" fillId="0" borderId="21" xfId="6" applyFont="1" applyBorder="1" applyProtection="1">
      <protection locked="0"/>
    </xf>
    <xf numFmtId="0" fontId="19" fillId="0" borderId="0" xfId="6" applyFont="1" applyFill="1" applyBorder="1"/>
    <xf numFmtId="165" fontId="38" fillId="0" borderId="50" xfId="7" applyFont="1" applyBorder="1" applyAlignment="1" applyProtection="1">
      <alignment horizontal="left"/>
      <protection locked="0"/>
    </xf>
    <xf numFmtId="165" fontId="38" fillId="0" borderId="61" xfId="7" applyFont="1" applyBorder="1" applyAlignment="1" applyProtection="1">
      <alignment horizontal="left"/>
      <protection locked="0"/>
    </xf>
    <xf numFmtId="0" fontId="19" fillId="0" borderId="61" xfId="6" applyFont="1" applyBorder="1" applyAlignment="1" applyProtection="1">
      <protection locked="0"/>
    </xf>
    <xf numFmtId="0" fontId="19" fillId="0" borderId="1" xfId="6" applyFont="1" applyBorder="1" applyAlignment="1" applyProtection="1">
      <protection locked="0"/>
    </xf>
    <xf numFmtId="0" fontId="19" fillId="0" borderId="61" xfId="6" applyFont="1" applyBorder="1" applyProtection="1">
      <protection locked="0"/>
    </xf>
    <xf numFmtId="0" fontId="18" fillId="0" borderId="0" xfId="6" applyFont="1" applyFill="1" applyBorder="1" applyAlignment="1">
      <alignment horizontal="center" vertical="center"/>
    </xf>
    <xf numFmtId="0" fontId="18" fillId="2" borderId="111" xfId="6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/>
    </xf>
    <xf numFmtId="0" fontId="12" fillId="0" borderId="0" xfId="6" applyFont="1" applyBorder="1" applyAlignment="1">
      <alignment horizontal="center"/>
    </xf>
    <xf numFmtId="0" fontId="39" fillId="0" borderId="0" xfId="6" applyFont="1"/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/>
    <xf numFmtId="0" fontId="42" fillId="4" borderId="0" xfId="0" applyFont="1" applyFill="1" applyBorder="1"/>
    <xf numFmtId="0" fontId="40" fillId="4" borderId="0" xfId="0" applyFont="1" applyFill="1" applyBorder="1"/>
    <xf numFmtId="0" fontId="40" fillId="4" borderId="104" xfId="0" applyFont="1" applyFill="1" applyBorder="1" applyAlignment="1">
      <alignment horizontal="center"/>
    </xf>
    <xf numFmtId="0" fontId="41" fillId="4" borderId="37" xfId="0" applyFont="1" applyFill="1" applyBorder="1"/>
    <xf numFmtId="0" fontId="42" fillId="4" borderId="37" xfId="0" applyFont="1" applyFill="1" applyBorder="1"/>
    <xf numFmtId="0" fontId="42" fillId="4" borderId="104" xfId="0" applyFont="1" applyFill="1" applyBorder="1"/>
    <xf numFmtId="0" fontId="40" fillId="4" borderId="0" xfId="0" applyFont="1" applyFill="1" applyBorder="1" applyAlignment="1"/>
    <xf numFmtId="0" fontId="39" fillId="0" borderId="0" xfId="6" applyFont="1" applyBorder="1" applyAlignment="1" applyProtection="1">
      <alignment horizontal="center"/>
      <protection locked="0"/>
    </xf>
    <xf numFmtId="0" fontId="44" fillId="0" borderId="0" xfId="6" applyFont="1" applyBorder="1" applyAlignment="1">
      <alignment horizontal="center"/>
    </xf>
    <xf numFmtId="0" fontId="9" fillId="0" borderId="0" xfId="6" applyFont="1"/>
    <xf numFmtId="0" fontId="7" fillId="0" borderId="0" xfId="6" applyFont="1" applyAlignment="1">
      <alignment horizontal="center"/>
    </xf>
    <xf numFmtId="4" fontId="18" fillId="2" borderId="99" xfId="6" applyNumberFormat="1" applyFont="1" applyFill="1" applyBorder="1" applyProtection="1">
      <protection locked="0"/>
    </xf>
    <xf numFmtId="39" fontId="18" fillId="2" borderId="100" xfId="7" applyNumberFormat="1" applyFont="1" applyFill="1" applyBorder="1" applyAlignment="1" applyProtection="1">
      <alignment horizontal="right"/>
      <protection locked="0"/>
    </xf>
    <xf numFmtId="165" fontId="18" fillId="2" borderId="100" xfId="7" applyFont="1" applyFill="1" applyBorder="1" applyAlignment="1" applyProtection="1">
      <alignment horizontal="center"/>
      <protection locked="0"/>
    </xf>
    <xf numFmtId="0" fontId="18" fillId="2" borderId="100" xfId="6" applyFont="1" applyFill="1" applyBorder="1" applyAlignment="1" applyProtection="1">
      <protection locked="0"/>
    </xf>
    <xf numFmtId="0" fontId="19" fillId="2" borderId="100" xfId="6" applyFont="1" applyFill="1" applyBorder="1" applyAlignment="1" applyProtection="1">
      <alignment horizontal="center"/>
      <protection locked="0"/>
    </xf>
    <xf numFmtId="0" fontId="19" fillId="2" borderId="100" xfId="6" applyFont="1" applyFill="1" applyBorder="1" applyProtection="1">
      <protection locked="0"/>
    </xf>
    <xf numFmtId="165" fontId="19" fillId="0" borderId="62" xfId="7" applyFont="1" applyBorder="1" applyAlignment="1" applyProtection="1">
      <alignment horizontal="right"/>
      <protection locked="0"/>
    </xf>
    <xf numFmtId="0" fontId="19" fillId="0" borderId="16" xfId="6" applyFont="1" applyBorder="1" applyProtection="1">
      <protection locked="0"/>
    </xf>
    <xf numFmtId="165" fontId="19" fillId="0" borderId="16" xfId="7" applyFont="1" applyBorder="1" applyAlignment="1" applyProtection="1">
      <alignment horizontal="right"/>
      <protection locked="0"/>
    </xf>
    <xf numFmtId="165" fontId="19" fillId="0" borderId="16" xfId="7" applyFont="1" applyBorder="1" applyAlignment="1" applyProtection="1">
      <protection locked="0"/>
    </xf>
    <xf numFmtId="0" fontId="19" fillId="0" borderId="16" xfId="6" applyFont="1" applyBorder="1" applyAlignment="1" applyProtection="1">
      <protection locked="0"/>
    </xf>
    <xf numFmtId="0" fontId="19" fillId="0" borderId="62" xfId="6" applyFont="1" applyBorder="1" applyAlignment="1" applyProtection="1">
      <protection locked="0"/>
    </xf>
    <xf numFmtId="0" fontId="19" fillId="0" borderId="62" xfId="6" applyFont="1" applyBorder="1" applyAlignment="1" applyProtection="1">
      <alignment horizontal="center"/>
      <protection locked="0"/>
    </xf>
    <xf numFmtId="49" fontId="38" fillId="0" borderId="16" xfId="6" applyNumberFormat="1" applyFont="1" applyBorder="1" applyAlignment="1" applyProtection="1">
      <alignment horizontal="center"/>
      <protection locked="0"/>
    </xf>
    <xf numFmtId="165" fontId="19" fillId="0" borderId="50" xfId="7" applyFont="1" applyBorder="1" applyAlignment="1" applyProtection="1">
      <alignment horizontal="right"/>
      <protection locked="0"/>
    </xf>
    <xf numFmtId="0" fontId="19" fillId="0" borderId="49" xfId="6" applyFont="1" applyBorder="1" applyProtection="1">
      <protection locked="0"/>
    </xf>
    <xf numFmtId="165" fontId="19" fillId="0" borderId="49" xfId="7" applyFont="1" applyBorder="1" applyAlignment="1" applyProtection="1">
      <alignment horizontal="right"/>
      <protection locked="0"/>
    </xf>
    <xf numFmtId="165" fontId="19" fillId="0" borderId="49" xfId="7" applyFont="1" applyBorder="1" applyAlignment="1" applyProtection="1">
      <protection locked="0"/>
    </xf>
    <xf numFmtId="0" fontId="19" fillId="0" borderId="49" xfId="6" applyFont="1" applyBorder="1" applyAlignment="1" applyProtection="1">
      <protection locked="0"/>
    </xf>
    <xf numFmtId="0" fontId="19" fillId="0" borderId="50" xfId="6" applyFont="1" applyBorder="1" applyAlignment="1" applyProtection="1">
      <protection locked="0"/>
    </xf>
    <xf numFmtId="0" fontId="19" fillId="0" borderId="50" xfId="6" applyFont="1" applyBorder="1" applyAlignment="1" applyProtection="1">
      <alignment horizontal="center"/>
      <protection locked="0"/>
    </xf>
    <xf numFmtId="49" fontId="38" fillId="0" borderId="49" xfId="6" applyNumberFormat="1" applyFont="1" applyBorder="1" applyAlignment="1" applyProtection="1">
      <alignment horizontal="center"/>
      <protection locked="0"/>
    </xf>
    <xf numFmtId="0" fontId="19" fillId="0" borderId="49" xfId="6" applyFont="1" applyFill="1" applyBorder="1" applyProtection="1">
      <protection locked="0"/>
    </xf>
    <xf numFmtId="165" fontId="19" fillId="0" borderId="49" xfId="7" applyFont="1" applyFill="1" applyBorder="1" applyAlignment="1" applyProtection="1">
      <alignment horizontal="right"/>
      <protection locked="0"/>
    </xf>
    <xf numFmtId="0" fontId="19" fillId="0" borderId="21" xfId="6" applyFont="1" applyFill="1" applyBorder="1" applyProtection="1">
      <protection locked="0"/>
    </xf>
    <xf numFmtId="0" fontId="19" fillId="0" borderId="50" xfId="6" applyFont="1" applyFill="1" applyBorder="1" applyProtection="1">
      <protection locked="0"/>
    </xf>
    <xf numFmtId="49" fontId="38" fillId="0" borderId="50" xfId="6" applyNumberFormat="1" applyFont="1" applyBorder="1" applyAlignment="1" applyProtection="1">
      <alignment horizontal="left"/>
      <protection locked="0"/>
    </xf>
    <xf numFmtId="49" fontId="38" fillId="0" borderId="50" xfId="6" applyNumberFormat="1" applyFont="1" applyBorder="1" applyAlignment="1" applyProtection="1">
      <alignment horizontal="center"/>
      <protection locked="0"/>
    </xf>
    <xf numFmtId="165" fontId="38" fillId="0" borderId="50" xfId="7" applyFont="1" applyBorder="1" applyAlignment="1" applyProtection="1">
      <alignment horizontal="right"/>
      <protection locked="0"/>
    </xf>
    <xf numFmtId="165" fontId="38" fillId="0" borderId="61" xfId="7" applyFont="1" applyBorder="1" applyAlignment="1" applyProtection="1">
      <alignment horizontal="right"/>
      <protection locked="0"/>
    </xf>
    <xf numFmtId="0" fontId="19" fillId="0" borderId="5" xfId="6" applyFont="1" applyBorder="1" applyAlignment="1" applyProtection="1">
      <protection locked="0"/>
    </xf>
    <xf numFmtId="165" fontId="19" fillId="0" borderId="5" xfId="7" applyFont="1" applyBorder="1" applyAlignment="1" applyProtection="1">
      <alignment horizontal="right"/>
      <protection locked="0"/>
    </xf>
    <xf numFmtId="165" fontId="19" fillId="0" borderId="5" xfId="7" applyFont="1" applyBorder="1" applyAlignment="1" applyProtection="1">
      <protection locked="0"/>
    </xf>
    <xf numFmtId="49" fontId="38" fillId="0" borderId="61" xfId="6" applyNumberFormat="1" applyFont="1" applyBorder="1" applyAlignment="1" applyProtection="1">
      <alignment horizontal="left"/>
      <protection locked="0"/>
    </xf>
    <xf numFmtId="49" fontId="38" fillId="0" borderId="61" xfId="6" applyNumberFormat="1" applyFont="1" applyBorder="1" applyAlignment="1" applyProtection="1">
      <alignment horizontal="center"/>
      <protection locked="0"/>
    </xf>
    <xf numFmtId="49" fontId="38" fillId="0" borderId="5" xfId="6" applyNumberFormat="1" applyFont="1" applyBorder="1" applyAlignment="1" applyProtection="1">
      <alignment horizontal="center"/>
      <protection locked="0"/>
    </xf>
    <xf numFmtId="0" fontId="18" fillId="2" borderId="115" xfId="6" applyFont="1" applyFill="1" applyBorder="1" applyAlignment="1">
      <alignment horizontal="center" vertical="center" wrapText="1"/>
    </xf>
    <xf numFmtId="0" fontId="18" fillId="2" borderId="120" xfId="6" applyFont="1" applyFill="1" applyBorder="1" applyAlignment="1">
      <alignment horizontal="center" vertical="center" wrapText="1"/>
    </xf>
    <xf numFmtId="0" fontId="18" fillId="2" borderId="119" xfId="6" applyFont="1" applyFill="1" applyBorder="1" applyAlignment="1">
      <alignment horizontal="center" vertical="center" wrapText="1"/>
    </xf>
    <xf numFmtId="0" fontId="18" fillId="2" borderId="118" xfId="6" applyFont="1" applyFill="1" applyBorder="1" applyAlignment="1">
      <alignment horizontal="center" vertical="center" wrapText="1"/>
    </xf>
    <xf numFmtId="0" fontId="18" fillId="2" borderId="39" xfId="6" applyFont="1" applyFill="1" applyBorder="1" applyAlignment="1">
      <alignment horizontal="center" vertical="center" wrapText="1"/>
    </xf>
    <xf numFmtId="0" fontId="18" fillId="2" borderId="111" xfId="6" applyFont="1" applyFill="1" applyBorder="1" applyAlignment="1">
      <alignment horizontal="center" vertical="center"/>
    </xf>
    <xf numFmtId="0" fontId="18" fillId="2" borderId="110" xfId="6" applyFont="1" applyFill="1" applyBorder="1" applyAlignment="1">
      <alignment vertical="center" wrapText="1"/>
    </xf>
    <xf numFmtId="0" fontId="5" fillId="0" borderId="0" xfId="6" applyFont="1" applyFill="1" applyBorder="1" applyAlignment="1"/>
    <xf numFmtId="0" fontId="18" fillId="0" borderId="0" xfId="6" applyFont="1" applyFill="1" applyBorder="1" applyAlignment="1"/>
    <xf numFmtId="0" fontId="21" fillId="0" borderId="0" xfId="0" applyFont="1" applyBorder="1" applyAlignment="1">
      <alignment horizontal="center"/>
    </xf>
    <xf numFmtId="0" fontId="42" fillId="4" borderId="0" xfId="0" applyFont="1" applyFill="1"/>
    <xf numFmtId="0" fontId="39" fillId="0" borderId="0" xfId="6" applyFont="1" applyAlignment="1"/>
    <xf numFmtId="0" fontId="40" fillId="4" borderId="0" xfId="0" applyFont="1" applyFill="1"/>
    <xf numFmtId="0" fontId="43" fillId="0" borderId="0" xfId="6" applyFont="1"/>
    <xf numFmtId="0" fontId="39" fillId="0" borderId="0" xfId="6" applyFont="1" applyAlignment="1">
      <alignment horizontal="right"/>
    </xf>
    <xf numFmtId="0" fontId="39" fillId="0" borderId="0" xfId="6" applyFont="1" applyAlignment="1">
      <alignment horizontal="center"/>
    </xf>
    <xf numFmtId="0" fontId="27" fillId="0" borderId="0" xfId="6" applyFont="1" applyBorder="1" applyAlignment="1"/>
    <xf numFmtId="0" fontId="9" fillId="0" borderId="0" xfId="6" applyFont="1" applyAlignment="1">
      <alignment horizontal="center"/>
    </xf>
    <xf numFmtId="39" fontId="18" fillId="2" borderId="99" xfId="7" applyNumberFormat="1" applyFont="1" applyFill="1" applyBorder="1" applyProtection="1">
      <protection locked="0"/>
    </xf>
    <xf numFmtId="0" fontId="19" fillId="0" borderId="5" xfId="6" applyFont="1" applyBorder="1" applyProtection="1">
      <protection locked="0"/>
    </xf>
    <xf numFmtId="0" fontId="40" fillId="4" borderId="0" xfId="0" applyFont="1" applyFill="1" applyAlignment="1">
      <alignment horizontal="center"/>
    </xf>
    <xf numFmtId="0" fontId="41" fillId="4" borderId="0" xfId="0" applyFont="1" applyFill="1"/>
    <xf numFmtId="0" fontId="43" fillId="0" borderId="0" xfId="6" applyFont="1" applyBorder="1" applyAlignment="1">
      <alignment horizontal="center"/>
    </xf>
    <xf numFmtId="0" fontId="12" fillId="0" borderId="0" xfId="2" applyFont="1" applyAlignment="1">
      <alignment horizontal="right"/>
    </xf>
    <xf numFmtId="0" fontId="6" fillId="0" borderId="0" xfId="2" applyFont="1"/>
    <xf numFmtId="0" fontId="12" fillId="0" borderId="0" xfId="2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right" vertical="center" wrapText="1"/>
    </xf>
    <xf numFmtId="0" fontId="9" fillId="0" borderId="0" xfId="2" applyFont="1" applyFill="1" applyBorder="1"/>
    <xf numFmtId="0" fontId="12" fillId="0" borderId="0" xfId="2" applyFont="1" applyBorder="1" applyAlignment="1">
      <alignment horizontal="right"/>
    </xf>
    <xf numFmtId="0" fontId="12" fillId="0" borderId="0" xfId="2" applyFont="1" applyBorder="1" applyAlignment="1" applyProtection="1">
      <alignment horizontal="center"/>
      <protection locked="0"/>
    </xf>
    <xf numFmtId="165" fontId="9" fillId="0" borderId="11" xfId="3" applyFont="1" applyBorder="1" applyAlignment="1">
      <alignment horizontal="right"/>
    </xf>
    <xf numFmtId="0" fontId="5" fillId="0" borderId="45" xfId="2" applyFont="1" applyBorder="1" applyAlignment="1">
      <alignment horizontal="right" vertical="center" wrapText="1"/>
    </xf>
    <xf numFmtId="165" fontId="9" fillId="0" borderId="1" xfId="3" applyFont="1" applyBorder="1" applyAlignment="1" applyProtection="1">
      <alignment horizontal="right"/>
      <protection locked="0"/>
    </xf>
    <xf numFmtId="0" fontId="12" fillId="0" borderId="99" xfId="2" applyFont="1" applyBorder="1" applyAlignment="1" applyProtection="1">
      <alignment horizontal="center"/>
    </xf>
    <xf numFmtId="39" fontId="10" fillId="0" borderId="100" xfId="2" applyNumberFormat="1" applyFont="1" applyBorder="1" applyAlignment="1" applyProtection="1"/>
    <xf numFmtId="39" fontId="12" fillId="0" borderId="100" xfId="2" applyNumberFormat="1" applyFont="1" applyBorder="1" applyAlignment="1" applyProtection="1"/>
    <xf numFmtId="165" fontId="9" fillId="0" borderId="103" xfId="3" applyFont="1" applyBorder="1" applyAlignment="1" applyProtection="1">
      <alignment horizontal="right"/>
    </xf>
    <xf numFmtId="0" fontId="12" fillId="0" borderId="25" xfId="2" applyFont="1" applyBorder="1" applyAlignment="1" applyProtection="1">
      <alignment horizontal="center"/>
      <protection locked="0"/>
    </xf>
    <xf numFmtId="39" fontId="12" fillId="0" borderId="26" xfId="2" applyNumberFormat="1" applyFont="1" applyBorder="1" applyAlignment="1" applyProtection="1">
      <protection locked="0"/>
    </xf>
    <xf numFmtId="0" fontId="12" fillId="0" borderId="26" xfId="2" applyFont="1" applyBorder="1" applyAlignment="1" applyProtection="1">
      <alignment wrapText="1"/>
      <protection locked="0"/>
    </xf>
    <xf numFmtId="39" fontId="12" fillId="0" borderId="26" xfId="2" applyNumberFormat="1" applyFont="1" applyBorder="1" applyAlignment="1" applyProtection="1">
      <alignment horizontal="right"/>
      <protection locked="0"/>
    </xf>
    <xf numFmtId="0" fontId="12" fillId="0" borderId="90" xfId="2" applyFont="1" applyBorder="1" applyAlignment="1" applyProtection="1">
      <alignment horizontal="center"/>
      <protection locked="0"/>
    </xf>
    <xf numFmtId="0" fontId="12" fillId="0" borderId="90" xfId="2" applyFont="1" applyBorder="1" applyAlignment="1" applyProtection="1">
      <alignment horizontal="right" vertical="justify"/>
      <protection locked="0"/>
    </xf>
    <xf numFmtId="0" fontId="12" fillId="0" borderId="90" xfId="2" applyFont="1" applyBorder="1" applyAlignment="1" applyProtection="1">
      <alignment horizontal="right" wrapText="1"/>
      <protection locked="0"/>
    </xf>
    <xf numFmtId="0" fontId="12" fillId="0" borderId="91" xfId="2" applyFont="1" applyBorder="1" applyAlignment="1" applyProtection="1">
      <alignment horizontal="right" vertical="justify"/>
      <protection locked="0"/>
    </xf>
    <xf numFmtId="0" fontId="6" fillId="0" borderId="119" xfId="2" applyFont="1" applyBorder="1" applyAlignment="1">
      <alignment horizontal="center"/>
    </xf>
    <xf numFmtId="0" fontId="12" fillId="0" borderId="28" xfId="2" applyFont="1" applyBorder="1" applyAlignment="1" applyProtection="1">
      <alignment horizontal="center"/>
      <protection locked="0"/>
    </xf>
    <xf numFmtId="39" fontId="12" fillId="0" borderId="29" xfId="2" applyNumberFormat="1" applyFont="1" applyBorder="1" applyAlignment="1" applyProtection="1">
      <protection locked="0"/>
    </xf>
    <xf numFmtId="0" fontId="12" fillId="0" borderId="29" xfId="2" applyFont="1" applyBorder="1" applyAlignment="1" applyProtection="1">
      <alignment wrapText="1"/>
      <protection locked="0"/>
    </xf>
    <xf numFmtId="39" fontId="12" fillId="0" borderId="29" xfId="2" applyNumberFormat="1" applyFont="1" applyBorder="1" applyAlignment="1" applyProtection="1">
      <alignment horizontal="right"/>
      <protection locked="0"/>
    </xf>
    <xf numFmtId="0" fontId="12" fillId="0" borderId="29" xfId="2" applyFont="1" applyBorder="1" applyAlignment="1" applyProtection="1">
      <alignment horizontal="center"/>
      <protection locked="0"/>
    </xf>
    <xf numFmtId="0" fontId="12" fillId="0" borderId="29" xfId="2" applyFont="1" applyBorder="1" applyAlignment="1" applyProtection="1">
      <alignment horizontal="right" vertical="justify"/>
      <protection locked="0"/>
    </xf>
    <xf numFmtId="0" fontId="12" fillId="0" borderId="29" xfId="2" applyFont="1" applyBorder="1" applyAlignment="1" applyProtection="1">
      <alignment horizontal="right" wrapText="1"/>
      <protection locked="0"/>
    </xf>
    <xf numFmtId="0" fontId="12" fillId="0" borderId="124" xfId="2" applyFont="1" applyBorder="1" applyAlignment="1" applyProtection="1">
      <alignment horizontal="right" vertical="justify"/>
      <protection locked="0"/>
    </xf>
    <xf numFmtId="0" fontId="6" fillId="0" borderId="125" xfId="2" applyFont="1" applyBorder="1" applyAlignment="1">
      <alignment horizontal="center"/>
    </xf>
    <xf numFmtId="0" fontId="12" fillId="0" borderId="126" xfId="2" applyFont="1" applyBorder="1" applyAlignment="1" applyProtection="1">
      <alignment horizontal="center"/>
      <protection locked="0"/>
    </xf>
    <xf numFmtId="39" fontId="12" fillId="0" borderId="127" xfId="2" applyNumberFormat="1" applyFont="1" applyBorder="1" applyAlignment="1" applyProtection="1">
      <protection locked="0"/>
    </xf>
    <xf numFmtId="0" fontId="12" fillId="0" borderId="127" xfId="2" applyFont="1" applyBorder="1" applyAlignment="1" applyProtection="1">
      <alignment wrapText="1"/>
      <protection locked="0"/>
    </xf>
    <xf numFmtId="39" fontId="12" fillId="0" borderId="127" xfId="2" applyNumberFormat="1" applyFont="1" applyBorder="1" applyAlignment="1" applyProtection="1">
      <alignment horizontal="right"/>
      <protection locked="0"/>
    </xf>
    <xf numFmtId="0" fontId="12" fillId="0" borderId="127" xfId="2" applyFont="1" applyBorder="1" applyAlignment="1" applyProtection="1">
      <alignment horizontal="center"/>
      <protection locked="0"/>
    </xf>
    <xf numFmtId="0" fontId="12" fillId="0" borderId="127" xfId="2" applyFont="1" applyBorder="1" applyAlignment="1" applyProtection="1">
      <alignment horizontal="right" wrapText="1"/>
      <protection locked="0"/>
    </xf>
    <xf numFmtId="0" fontId="6" fillId="0" borderId="128" xfId="2" applyFont="1" applyBorder="1" applyAlignment="1">
      <alignment horizontal="center"/>
    </xf>
    <xf numFmtId="0" fontId="7" fillId="2" borderId="99" xfId="2" applyFont="1" applyFill="1" applyBorder="1" applyAlignment="1">
      <alignment horizontal="center" vertical="center" wrapText="1"/>
    </xf>
    <xf numFmtId="0" fontId="7" fillId="2" borderId="10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/>
    </xf>
    <xf numFmtId="0" fontId="6" fillId="0" borderId="0" xfId="2" applyFont="1" applyFill="1"/>
    <xf numFmtId="0" fontId="3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7" fillId="3" borderId="0" xfId="2" applyFont="1" applyFill="1" applyBorder="1" applyAlignment="1" applyProtection="1">
      <alignment horizontal="left"/>
    </xf>
    <xf numFmtId="0" fontId="7" fillId="3" borderId="0" xfId="2" applyFont="1" applyFill="1" applyBorder="1" applyAlignment="1" applyProtection="1"/>
    <xf numFmtId="0" fontId="12" fillId="0" borderId="0" xfId="2" applyFont="1" applyFill="1"/>
    <xf numFmtId="165" fontId="3" fillId="3" borderId="0" xfId="3" applyFont="1" applyFill="1" applyBorder="1" applyAlignment="1"/>
    <xf numFmtId="0" fontId="9" fillId="0" borderId="0" xfId="2" applyFont="1" applyAlignment="1"/>
    <xf numFmtId="0" fontId="3" fillId="3" borderId="0" xfId="2" quotePrefix="1" applyFont="1" applyFill="1" applyBorder="1" applyAlignment="1">
      <alignment horizontal="center"/>
    </xf>
    <xf numFmtId="0" fontId="47" fillId="0" borderId="0" xfId="2" applyFont="1" applyAlignment="1">
      <alignment horizontal="center"/>
    </xf>
    <xf numFmtId="0" fontId="16" fillId="0" borderId="0" xfId="2" applyFont="1" applyAlignment="1"/>
    <xf numFmtId="0" fontId="3" fillId="3" borderId="0" xfId="2" applyFont="1" applyFill="1" applyBorder="1"/>
    <xf numFmtId="0" fontId="16" fillId="3" borderId="0" xfId="2" applyFont="1" applyFill="1" applyBorder="1" applyAlignment="1">
      <alignment horizontal="center"/>
    </xf>
    <xf numFmtId="0" fontId="16" fillId="3" borderId="0" xfId="2" applyFont="1" applyFill="1" applyBorder="1" applyAlignment="1"/>
    <xf numFmtId="0" fontId="27" fillId="3" borderId="0" xfId="2" applyFont="1" applyFill="1" applyBorder="1"/>
    <xf numFmtId="0" fontId="16" fillId="3" borderId="0" xfId="2" applyFont="1" applyFill="1" applyBorder="1" applyAlignment="1" applyProtection="1">
      <alignment horizontal="center"/>
    </xf>
    <xf numFmtId="0" fontId="27" fillId="3" borderId="0" xfId="2" applyFont="1" applyFill="1" applyBorder="1" applyAlignment="1" applyProtection="1">
      <alignment horizontal="center"/>
      <protection locked="0"/>
    </xf>
    <xf numFmtId="0" fontId="9" fillId="0" borderId="0" xfId="2" applyFont="1" applyAlignment="1" applyProtection="1">
      <alignment horizontal="center"/>
    </xf>
    <xf numFmtId="39" fontId="18" fillId="2" borderId="99" xfId="8" applyNumberFormat="1" applyFont="1" applyFill="1" applyBorder="1" applyProtection="1">
      <protection locked="0"/>
    </xf>
    <xf numFmtId="39" fontId="18" fillId="2" borderId="38" xfId="8" applyNumberFormat="1" applyFont="1" applyFill="1" applyBorder="1" applyAlignment="1" applyProtection="1">
      <alignment horizontal="right"/>
      <protection locked="0"/>
    </xf>
    <xf numFmtId="39" fontId="18" fillId="2" borderId="100" xfId="8" applyNumberFormat="1" applyFont="1" applyFill="1" applyBorder="1" applyAlignment="1" applyProtection="1">
      <alignment horizontal="right"/>
      <protection locked="0"/>
    </xf>
    <xf numFmtId="0" fontId="18" fillId="2" borderId="100" xfId="2" applyFont="1" applyFill="1" applyBorder="1" applyAlignment="1" applyProtection="1">
      <alignment horizontal="center"/>
      <protection locked="0"/>
    </xf>
    <xf numFmtId="0" fontId="18" fillId="2" borderId="100" xfId="2" applyFont="1" applyFill="1" applyBorder="1" applyAlignment="1" applyProtection="1">
      <protection locked="0"/>
    </xf>
    <xf numFmtId="0" fontId="19" fillId="2" borderId="100" xfId="2" applyFont="1" applyFill="1" applyBorder="1" applyProtection="1">
      <protection locked="0"/>
    </xf>
    <xf numFmtId="0" fontId="19" fillId="2" borderId="100" xfId="2" applyFont="1" applyFill="1" applyBorder="1" applyAlignment="1" applyProtection="1">
      <alignment horizontal="center"/>
      <protection locked="0"/>
    </xf>
    <xf numFmtId="165" fontId="19" fillId="0" borderId="114" xfId="8" applyFont="1" applyBorder="1" applyAlignment="1">
      <alignment horizontal="right"/>
    </xf>
    <xf numFmtId="165" fontId="19" fillId="0" borderId="50" xfId="8" applyFont="1" applyBorder="1" applyAlignment="1" applyProtection="1">
      <protection locked="0"/>
    </xf>
    <xf numFmtId="165" fontId="19" fillId="0" borderId="63" xfId="8" applyFont="1" applyBorder="1" applyAlignment="1" applyProtection="1">
      <protection locked="0"/>
    </xf>
    <xf numFmtId="0" fontId="19" fillId="0" borderId="2" xfId="2" applyFont="1" applyBorder="1" applyProtection="1">
      <protection locked="0"/>
    </xf>
    <xf numFmtId="0" fontId="19" fillId="0" borderId="15" xfId="2" applyFont="1" applyBorder="1" applyProtection="1">
      <protection locked="0"/>
    </xf>
    <xf numFmtId="0" fontId="19" fillId="4" borderId="62" xfId="2" applyFont="1" applyFill="1" applyBorder="1" applyProtection="1">
      <protection locked="0"/>
    </xf>
    <xf numFmtId="49" fontId="38" fillId="0" borderId="16" xfId="2" applyNumberFormat="1" applyFont="1" applyBorder="1" applyAlignment="1" applyProtection="1">
      <alignment horizontal="center"/>
      <protection locked="0"/>
    </xf>
    <xf numFmtId="165" fontId="19" fillId="0" borderId="20" xfId="8" applyFont="1" applyBorder="1" applyAlignment="1">
      <alignment horizontal="right"/>
    </xf>
    <xf numFmtId="165" fontId="19" fillId="0" borderId="61" xfId="8" applyFont="1" applyBorder="1" applyAlignment="1" applyProtection="1">
      <protection locked="0"/>
    </xf>
    <xf numFmtId="0" fontId="19" fillId="0" borderId="14" xfId="2" applyFont="1" applyBorder="1" applyProtection="1">
      <protection locked="0"/>
    </xf>
    <xf numFmtId="0" fontId="19" fillId="0" borderId="48" xfId="2" applyFont="1" applyBorder="1" applyProtection="1">
      <protection locked="0"/>
    </xf>
    <xf numFmtId="0" fontId="19" fillId="4" borderId="50" xfId="2" applyFont="1" applyFill="1" applyBorder="1" applyProtection="1">
      <protection locked="0"/>
    </xf>
    <xf numFmtId="0" fontId="19" fillId="0" borderId="14" xfId="2" applyFont="1" applyFill="1" applyBorder="1" applyProtection="1">
      <protection locked="0"/>
    </xf>
    <xf numFmtId="0" fontId="19" fillId="0" borderId="48" xfId="2" applyFont="1" applyFill="1" applyBorder="1" applyProtection="1">
      <protection locked="0"/>
    </xf>
    <xf numFmtId="49" fontId="38" fillId="4" borderId="50" xfId="2" applyNumberFormat="1" applyFont="1" applyFill="1" applyBorder="1" applyAlignment="1" applyProtection="1">
      <alignment horizontal="left"/>
      <protection locked="0"/>
    </xf>
    <xf numFmtId="165" fontId="38" fillId="0" borderId="20" xfId="8" applyFont="1" applyBorder="1" applyAlignment="1">
      <alignment horizontal="right"/>
    </xf>
    <xf numFmtId="165" fontId="38" fillId="0" borderId="23" xfId="8" applyFont="1" applyBorder="1" applyAlignment="1">
      <alignment horizontal="right"/>
    </xf>
    <xf numFmtId="0" fontId="19" fillId="0" borderId="14" xfId="2" applyFont="1" applyBorder="1" applyAlignment="1" applyProtection="1">
      <protection locked="0"/>
    </xf>
    <xf numFmtId="49" fontId="38" fillId="4" borderId="61" xfId="2" applyNumberFormat="1" applyFont="1" applyFill="1" applyBorder="1" applyAlignment="1" applyProtection="1">
      <alignment horizontal="left"/>
      <protection locked="0"/>
    </xf>
    <xf numFmtId="0" fontId="5" fillId="2" borderId="111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 applyProtection="1">
      <alignment horizontal="center" vertical="center"/>
    </xf>
    <xf numFmtId="0" fontId="5" fillId="2" borderId="35" xfId="2" applyFont="1" applyFill="1" applyBorder="1" applyAlignment="1" applyProtection="1">
      <alignment horizontal="center" vertical="center" wrapText="1"/>
    </xf>
    <xf numFmtId="0" fontId="39" fillId="0" borderId="0" xfId="2" applyFont="1" applyBorder="1" applyAlignment="1">
      <alignment horizontal="center"/>
    </xf>
    <xf numFmtId="0" fontId="39" fillId="0" borderId="0" xfId="2" applyFont="1" applyBorder="1" applyAlignment="1" applyProtection="1">
      <alignment horizontal="center"/>
      <protection locked="0"/>
    </xf>
    <xf numFmtId="0" fontId="39" fillId="0" borderId="0" xfId="2" applyFont="1" applyBorder="1" applyAlignment="1" applyProtection="1">
      <alignment horizontal="left"/>
    </xf>
    <xf numFmtId="0" fontId="39" fillId="0" borderId="0" xfId="2" applyFont="1" applyBorder="1" applyAlignment="1"/>
    <xf numFmtId="0" fontId="39" fillId="0" borderId="0" xfId="2" applyFont="1" applyBorder="1" applyAlignment="1" applyProtection="1">
      <protection locked="0"/>
    </xf>
    <xf numFmtId="0" fontId="39" fillId="0" borderId="0" xfId="2" applyFont="1" applyAlignment="1" applyProtection="1">
      <alignment horizontal="right"/>
    </xf>
    <xf numFmtId="4" fontId="10" fillId="5" borderId="104" xfId="2" applyNumberFormat="1" applyFont="1" applyFill="1" applyBorder="1" applyAlignment="1" applyProtection="1">
      <alignment horizontal="right"/>
    </xf>
    <xf numFmtId="4" fontId="10" fillId="5" borderId="67" xfId="2" applyNumberFormat="1" applyFont="1" applyFill="1" applyBorder="1" applyAlignment="1" applyProtection="1">
      <alignment horizontal="right"/>
    </xf>
    <xf numFmtId="4" fontId="4" fillId="6" borderId="106" xfId="3" applyNumberFormat="1" applyFont="1" applyFill="1" applyBorder="1" applyAlignment="1"/>
    <xf numFmtId="4" fontId="4" fillId="6" borderId="62" xfId="3" applyNumberFormat="1" applyFont="1" applyFill="1" applyBorder="1" applyAlignment="1" applyProtection="1">
      <protection locked="0"/>
    </xf>
    <xf numFmtId="4" fontId="4" fillId="6" borderId="107" xfId="3" applyNumberFormat="1" applyFont="1" applyFill="1" applyBorder="1" applyAlignment="1" applyProtection="1">
      <protection locked="0"/>
    </xf>
    <xf numFmtId="39" fontId="4" fillId="6" borderId="0" xfId="2" applyNumberFormat="1" applyFont="1" applyFill="1" applyBorder="1" applyAlignment="1" applyProtection="1">
      <alignment horizontal="right"/>
      <protection locked="0"/>
    </xf>
    <xf numFmtId="39" fontId="4" fillId="6" borderId="63" xfId="2" applyNumberFormat="1" applyFont="1" applyFill="1" applyBorder="1" applyAlignment="1" applyProtection="1">
      <alignment horizontal="right"/>
      <protection locked="0"/>
    </xf>
    <xf numFmtId="39" fontId="4" fillId="6" borderId="5" xfId="2" applyNumberFormat="1" applyFont="1" applyFill="1" applyBorder="1" applyAlignment="1" applyProtection="1">
      <alignment horizontal="right"/>
      <protection locked="0"/>
    </xf>
    <xf numFmtId="4" fontId="4" fillId="6" borderId="62" xfId="2" applyNumberFormat="1" applyFont="1" applyFill="1" applyBorder="1" applyAlignment="1" applyProtection="1">
      <alignment horizontal="right"/>
      <protection locked="0"/>
    </xf>
    <xf numFmtId="169" fontId="4" fillId="6" borderId="15" xfId="2" applyNumberFormat="1" applyFont="1" applyFill="1" applyBorder="1" applyAlignment="1" applyProtection="1">
      <alignment horizontal="center"/>
      <protection locked="0"/>
    </xf>
    <xf numFmtId="4" fontId="4" fillId="6" borderId="50" xfId="3" applyNumberFormat="1" applyFont="1" applyFill="1" applyBorder="1" applyAlignment="1" applyProtection="1">
      <protection locked="0"/>
    </xf>
    <xf numFmtId="4" fontId="4" fillId="6" borderId="60" xfId="3" applyNumberFormat="1" applyFont="1" applyFill="1" applyBorder="1" applyAlignment="1" applyProtection="1">
      <protection locked="0"/>
    </xf>
    <xf numFmtId="39" fontId="4" fillId="6" borderId="1" xfId="2" applyNumberFormat="1" applyFont="1" applyFill="1" applyBorder="1" applyAlignment="1" applyProtection="1">
      <alignment horizontal="right"/>
      <protection locked="0"/>
    </xf>
    <xf numFmtId="39" fontId="4" fillId="6" borderId="61" xfId="2" applyNumberFormat="1" applyFont="1" applyFill="1" applyBorder="1" applyAlignment="1" applyProtection="1">
      <alignment horizontal="right"/>
      <protection locked="0"/>
    </xf>
    <xf numFmtId="4" fontId="4" fillId="6" borderId="50" xfId="2" applyNumberFormat="1" applyFont="1" applyFill="1" applyBorder="1" applyAlignment="1" applyProtection="1">
      <alignment horizontal="right"/>
      <protection locked="0"/>
    </xf>
    <xf numFmtId="169" fontId="4" fillId="6" borderId="48" xfId="2" applyNumberFormat="1" applyFont="1" applyFill="1" applyBorder="1" applyAlignment="1" applyProtection="1">
      <alignment horizontal="center"/>
      <protection locked="0"/>
    </xf>
    <xf numFmtId="4" fontId="4" fillId="6" borderId="61" xfId="3" applyNumberFormat="1" applyFont="1" applyFill="1" applyBorder="1" applyAlignment="1" applyProtection="1">
      <protection locked="0"/>
    </xf>
    <xf numFmtId="169" fontId="4" fillId="6" borderId="61" xfId="2" applyNumberFormat="1" applyFont="1" applyFill="1" applyBorder="1" applyAlignment="1" applyProtection="1">
      <alignment horizontal="center"/>
      <protection locked="0"/>
    </xf>
    <xf numFmtId="4" fontId="4" fillId="6" borderId="108" xfId="3" applyNumberFormat="1" applyFont="1" applyFill="1" applyBorder="1" applyAlignment="1" applyProtection="1">
      <protection locked="0"/>
    </xf>
    <xf numFmtId="4" fontId="4" fillId="6" borderId="61" xfId="2" applyNumberFormat="1" applyFont="1" applyFill="1" applyBorder="1" applyAlignment="1" applyProtection="1">
      <alignment horizontal="right"/>
      <protection locked="0"/>
    </xf>
    <xf numFmtId="4" fontId="4" fillId="6" borderId="61" xfId="2" applyNumberFormat="1" applyFont="1" applyFill="1" applyBorder="1" applyAlignment="1" applyProtection="1">
      <alignment horizontal="center"/>
      <protection locked="0"/>
    </xf>
    <xf numFmtId="169" fontId="4" fillId="6" borderId="14" xfId="2" applyNumberFormat="1" applyFont="1" applyFill="1" applyBorder="1" applyAlignment="1" applyProtection="1">
      <alignment horizontal="center"/>
      <protection locked="0"/>
    </xf>
    <xf numFmtId="169" fontId="4" fillId="6" borderId="108" xfId="2" applyNumberFormat="1" applyFont="1" applyFill="1" applyBorder="1" applyAlignment="1" applyProtection="1">
      <alignment horizontal="center"/>
      <protection locked="0"/>
    </xf>
    <xf numFmtId="0" fontId="9" fillId="2" borderId="35" xfId="2" applyFont="1" applyFill="1" applyBorder="1" applyAlignment="1">
      <alignment horizontal="center" vertical="center" wrapText="1"/>
    </xf>
    <xf numFmtId="4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4" fontId="10" fillId="5" borderId="35" xfId="3" applyNumberFormat="1" applyFont="1" applyFill="1" applyBorder="1" applyAlignment="1" applyProtection="1">
      <alignment horizontal="center" vertical="center"/>
      <protection locked="0"/>
    </xf>
    <xf numFmtId="4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4" fontId="10" fillId="5" borderId="59" xfId="2" applyNumberFormat="1" applyFont="1" applyFill="1" applyBorder="1" applyAlignment="1" applyProtection="1">
      <alignment horizontal="center" vertical="center" wrapText="1"/>
      <protection locked="0"/>
    </xf>
    <xf numFmtId="0" fontId="9" fillId="7" borderId="67" xfId="2" applyFont="1" applyFill="1" applyBorder="1" applyAlignment="1">
      <alignment wrapText="1"/>
    </xf>
    <xf numFmtId="0" fontId="7" fillId="7" borderId="67" xfId="2" applyFont="1" applyFill="1" applyBorder="1" applyAlignment="1">
      <alignment wrapText="1"/>
    </xf>
    <xf numFmtId="0" fontId="6" fillId="0" borderId="0" xfId="2" applyFont="1" applyFill="1" applyBorder="1" applyAlignment="1"/>
    <xf numFmtId="0" fontId="7" fillId="0" borderId="97" xfId="2" applyFont="1" applyFill="1" applyBorder="1" applyAlignment="1">
      <alignment horizontal="left"/>
    </xf>
    <xf numFmtId="0" fontId="7" fillId="4" borderId="0" xfId="2" applyFont="1" applyFill="1" applyBorder="1" applyAlignment="1"/>
    <xf numFmtId="0" fontId="7" fillId="4" borderId="0" xfId="2" applyFont="1" applyFill="1" applyBorder="1" applyAlignment="1">
      <alignment horizontal="left"/>
    </xf>
    <xf numFmtId="0" fontId="12" fillId="3" borderId="0" xfId="2" applyFont="1" applyFill="1"/>
    <xf numFmtId="4" fontId="12" fillId="3" borderId="0" xfId="2" applyNumberFormat="1" applyFont="1" applyFill="1"/>
    <xf numFmtId="0" fontId="9" fillId="3" borderId="0" xfId="2" applyFont="1" applyFill="1" applyAlignment="1">
      <alignment horizontal="center"/>
    </xf>
    <xf numFmtId="4" fontId="3" fillId="3" borderId="0" xfId="2" applyNumberFormat="1" applyFont="1" applyFill="1" applyBorder="1" applyAlignment="1" applyProtection="1">
      <alignment horizontal="center"/>
      <protection locked="0"/>
    </xf>
    <xf numFmtId="4" fontId="7" fillId="3" borderId="0" xfId="2" applyNumberFormat="1" applyFont="1" applyFill="1" applyBorder="1" applyAlignment="1">
      <alignment horizontal="right"/>
    </xf>
    <xf numFmtId="0" fontId="47" fillId="3" borderId="0" xfId="2" applyFont="1" applyFill="1" applyAlignment="1" applyProtection="1">
      <protection locked="0"/>
    </xf>
    <xf numFmtId="0" fontId="7" fillId="3" borderId="0" xfId="2" applyFont="1" applyFill="1" applyAlignment="1"/>
    <xf numFmtId="0" fontId="16" fillId="3" borderId="0" xfId="2" applyFont="1" applyFill="1" applyAlignment="1"/>
    <xf numFmtId="0" fontId="12" fillId="4" borderId="0" xfId="6" applyFont="1" applyFill="1"/>
    <xf numFmtId="0" fontId="12" fillId="4" borderId="0" xfId="6" applyFont="1" applyFill="1" applyBorder="1"/>
    <xf numFmtId="0" fontId="9" fillId="4" borderId="0" xfId="6" applyFont="1" applyFill="1" applyBorder="1" applyAlignment="1">
      <alignment horizontal="center"/>
    </xf>
    <xf numFmtId="0" fontId="17" fillId="4" borderId="0" xfId="6" applyFont="1" applyFill="1" applyAlignment="1">
      <alignment horizontal="center"/>
    </xf>
    <xf numFmtId="0" fontId="9" fillId="4" borderId="0" xfId="6" applyFont="1" applyFill="1" applyBorder="1" applyAlignment="1" applyProtection="1">
      <alignment horizontal="center"/>
      <protection locked="0"/>
    </xf>
    <xf numFmtId="0" fontId="41" fillId="4" borderId="50" xfId="0" applyFont="1" applyFill="1" applyBorder="1"/>
    <xf numFmtId="0" fontId="48" fillId="4" borderId="0" xfId="0" applyFont="1" applyFill="1"/>
    <xf numFmtId="0" fontId="49" fillId="4" borderId="0" xfId="0" applyFont="1" applyFill="1"/>
    <xf numFmtId="0" fontId="49" fillId="9" borderId="50" xfId="0" applyFont="1" applyFill="1" applyBorder="1" applyAlignment="1">
      <alignment horizontal="center" vertical="center" wrapText="1"/>
    </xf>
    <xf numFmtId="0" fontId="41" fillId="4" borderId="21" xfId="0" applyFont="1" applyFill="1" applyBorder="1"/>
    <xf numFmtId="0" fontId="50" fillId="4" borderId="0" xfId="0" applyFont="1" applyFill="1"/>
    <xf numFmtId="0" fontId="41" fillId="4" borderId="1" xfId="0" applyFont="1" applyFill="1" applyBorder="1"/>
    <xf numFmtId="0" fontId="42" fillId="4" borderId="1" xfId="0" applyFont="1" applyFill="1" applyBorder="1" applyAlignment="1"/>
    <xf numFmtId="0" fontId="50" fillId="4" borderId="0" xfId="0" applyFont="1" applyFill="1" applyBorder="1" applyAlignment="1"/>
    <xf numFmtId="0" fontId="42" fillId="4" borderId="0" xfId="0" applyFont="1" applyFill="1" applyBorder="1" applyAlignment="1"/>
    <xf numFmtId="0" fontId="12" fillId="4" borderId="0" xfId="6" applyFont="1" applyFill="1" applyBorder="1" applyAlignment="1">
      <alignment horizontal="left"/>
    </xf>
    <xf numFmtId="0" fontId="12" fillId="4" borderId="0" xfId="6" applyFont="1" applyFill="1" applyBorder="1" applyAlignment="1"/>
    <xf numFmtId="0" fontId="2" fillId="0" borderId="0" xfId="2"/>
    <xf numFmtId="0" fontId="2" fillId="4" borderId="0" xfId="2" applyFill="1"/>
    <xf numFmtId="0" fontId="12" fillId="4" borderId="0" xfId="10" applyFont="1" applyFill="1"/>
    <xf numFmtId="0" fontId="12" fillId="4" borderId="0" xfId="10" applyFont="1" applyFill="1" applyBorder="1"/>
    <xf numFmtId="0" fontId="18" fillId="11" borderId="50" xfId="2" applyFont="1" applyFill="1" applyBorder="1" applyAlignment="1">
      <alignment horizontal="right"/>
    </xf>
    <xf numFmtId="4" fontId="51" fillId="12" borderId="50" xfId="2" applyNumberFormat="1" applyFont="1" applyFill="1" applyBorder="1" applyAlignment="1">
      <alignment vertical="center" wrapText="1"/>
    </xf>
    <xf numFmtId="165" fontId="53" fillId="0" borderId="50" xfId="11" applyFont="1" applyFill="1" applyBorder="1"/>
    <xf numFmtId="14" fontId="54" fillId="0" borderId="50" xfId="10" applyNumberFormat="1" applyFont="1" applyFill="1" applyBorder="1" applyAlignment="1">
      <alignment horizontal="center"/>
    </xf>
    <xf numFmtId="10" fontId="54" fillId="0" borderId="50" xfId="12" applyNumberFormat="1" applyFont="1" applyFill="1" applyBorder="1" applyAlignment="1">
      <alignment horizontal="center"/>
    </xf>
    <xf numFmtId="12" fontId="54" fillId="0" borderId="50" xfId="12" applyNumberFormat="1" applyFont="1" applyFill="1" applyBorder="1" applyAlignment="1">
      <alignment horizontal="center"/>
    </xf>
    <xf numFmtId="165" fontId="54" fillId="0" borderId="50" xfId="12" applyFont="1" applyFill="1" applyBorder="1"/>
    <xf numFmtId="14" fontId="54" fillId="0" borderId="50" xfId="10" applyNumberFormat="1" applyFont="1" applyFill="1" applyBorder="1" applyAlignment="1">
      <alignment horizontal="left"/>
    </xf>
    <xf numFmtId="12" fontId="55" fillId="0" borderId="50" xfId="12" applyNumberFormat="1" applyFont="1" applyFill="1" applyBorder="1" applyAlignment="1">
      <alignment horizontal="center"/>
    </xf>
    <xf numFmtId="14" fontId="55" fillId="0" borderId="50" xfId="10" applyNumberFormat="1" applyFont="1" applyFill="1" applyBorder="1" applyAlignment="1">
      <alignment horizontal="left"/>
    </xf>
    <xf numFmtId="0" fontId="51" fillId="12" borderId="50" xfId="2" applyFont="1" applyFill="1" applyBorder="1" applyAlignment="1">
      <alignment horizontal="center" vertical="center" wrapText="1"/>
    </xf>
    <xf numFmtId="0" fontId="58" fillId="4" borderId="0" xfId="2" applyFont="1" applyFill="1" applyAlignment="1"/>
    <xf numFmtId="0" fontId="58" fillId="4" borderId="1" xfId="2" applyFont="1" applyFill="1" applyBorder="1" applyAlignment="1"/>
    <xf numFmtId="0" fontId="59" fillId="4" borderId="0" xfId="2" applyFont="1" applyFill="1" applyAlignment="1"/>
    <xf numFmtId="0" fontId="16" fillId="3" borderId="50" xfId="2" applyFont="1" applyFill="1" applyBorder="1" applyAlignment="1"/>
    <xf numFmtId="0" fontId="2" fillId="4" borderId="50" xfId="2" applyFill="1" applyBorder="1"/>
    <xf numFmtId="0" fontId="2" fillId="0" borderId="50" xfId="2" applyBorder="1"/>
    <xf numFmtId="0" fontId="2" fillId="4" borderId="50" xfId="2" applyFill="1" applyBorder="1" applyAlignment="1"/>
    <xf numFmtId="4" fontId="0" fillId="0" borderId="0" xfId="0" applyNumberFormat="1"/>
    <xf numFmtId="0" fontId="0" fillId="0" borderId="0" xfId="0" applyBorder="1"/>
    <xf numFmtId="0" fontId="30" fillId="4" borderId="0" xfId="0" applyFont="1" applyFill="1"/>
    <xf numFmtId="0" fontId="48" fillId="4" borderId="0" xfId="13" applyFont="1" applyFill="1" applyBorder="1"/>
    <xf numFmtId="0" fontId="30" fillId="4" borderId="0" xfId="14" applyFont="1" applyFill="1" applyBorder="1" applyAlignment="1">
      <alignment horizontal="center"/>
    </xf>
    <xf numFmtId="0" fontId="30" fillId="4" borderId="0" xfId="14" applyFont="1" applyFill="1" applyBorder="1" applyAlignment="1">
      <alignment horizontal="center" wrapText="1"/>
    </xf>
    <xf numFmtId="0" fontId="61" fillId="4" borderId="0" xfId="14" applyFont="1" applyFill="1" applyBorder="1" applyAlignment="1">
      <alignment horizontal="center"/>
    </xf>
    <xf numFmtId="0" fontId="35" fillId="4" borderId="0" xfId="13" applyFont="1" applyFill="1" applyBorder="1"/>
    <xf numFmtId="0" fontId="62" fillId="4" borderId="0" xfId="14" applyFont="1" applyFill="1" applyBorder="1" applyAlignment="1">
      <alignment horizontal="center"/>
    </xf>
    <xf numFmtId="0" fontId="62" fillId="4" borderId="0" xfId="14" applyFont="1" applyFill="1" applyBorder="1" applyAlignment="1"/>
    <xf numFmtId="0" fontId="48" fillId="4" borderId="0" xfId="14" applyFont="1" applyFill="1" applyBorder="1" applyAlignment="1">
      <alignment horizontal="center"/>
    </xf>
    <xf numFmtId="0" fontId="62" fillId="4" borderId="0" xfId="14" applyFont="1" applyFill="1" applyBorder="1" applyAlignment="1">
      <alignment horizontal="center" vertical="center"/>
    </xf>
    <xf numFmtId="0" fontId="0" fillId="4" borderId="1" xfId="0" applyFill="1" applyBorder="1"/>
    <xf numFmtId="0" fontId="41" fillId="4" borderId="1" xfId="13" applyFont="1" applyFill="1" applyBorder="1"/>
    <xf numFmtId="0" fontId="41" fillId="4" borderId="0" xfId="13" applyFont="1" applyFill="1" applyBorder="1" applyAlignment="1">
      <alignment horizontal="center"/>
    </xf>
    <xf numFmtId="0" fontId="41" fillId="4" borderId="0" xfId="13" applyFont="1" applyFill="1" applyBorder="1"/>
    <xf numFmtId="4" fontId="41" fillId="4" borderId="0" xfId="13" applyNumberFormat="1" applyFont="1" applyFill="1" applyBorder="1"/>
    <xf numFmtId="4" fontId="42" fillId="4" borderId="0" xfId="13" applyNumberFormat="1" applyFont="1" applyFill="1" applyBorder="1"/>
    <xf numFmtId="0" fontId="42" fillId="4" borderId="0" xfId="13" applyFont="1" applyFill="1" applyBorder="1" applyAlignment="1">
      <alignment horizontal="right"/>
    </xf>
    <xf numFmtId="0" fontId="42" fillId="4" borderId="0" xfId="13" applyFont="1" applyFill="1" applyBorder="1"/>
    <xf numFmtId="0" fontId="41" fillId="4" borderId="50" xfId="13" applyFont="1" applyFill="1" applyBorder="1"/>
    <xf numFmtId="4" fontId="42" fillId="4" borderId="50" xfId="13" applyNumberFormat="1" applyFont="1" applyFill="1" applyBorder="1"/>
    <xf numFmtId="0" fontId="42" fillId="4" borderId="49" xfId="13" applyFont="1" applyFill="1" applyBorder="1"/>
    <xf numFmtId="0" fontId="65" fillId="4" borderId="50" xfId="13" applyFont="1" applyFill="1" applyBorder="1" applyAlignment="1">
      <alignment wrapText="1"/>
    </xf>
    <xf numFmtId="4" fontId="32" fillId="4" borderId="50" xfId="15" applyNumberFormat="1" applyFont="1" applyFill="1" applyBorder="1" applyAlignment="1">
      <alignment wrapText="1"/>
    </xf>
    <xf numFmtId="0" fontId="9" fillId="4" borderId="50" xfId="16" applyFont="1" applyFill="1" applyBorder="1" applyAlignment="1">
      <alignment horizontal="center"/>
    </xf>
    <xf numFmtId="49" fontId="12" fillId="4" borderId="50" xfId="16" applyNumberFormat="1" applyFont="1" applyFill="1" applyBorder="1" applyAlignment="1">
      <alignment wrapText="1"/>
    </xf>
    <xf numFmtId="49" fontId="12" fillId="4" borderId="50" xfId="16" applyNumberFormat="1" applyFont="1" applyFill="1" applyBorder="1" applyAlignment="1">
      <alignment horizontal="center" wrapText="1"/>
    </xf>
    <xf numFmtId="0" fontId="12" fillId="4" borderId="50" xfId="16" applyNumberFormat="1" applyFont="1" applyFill="1" applyBorder="1" applyAlignment="1">
      <alignment wrapText="1"/>
    </xf>
    <xf numFmtId="49" fontId="12" fillId="4" borderId="0" xfId="16" applyNumberFormat="1" applyFont="1" applyFill="1" applyBorder="1" applyAlignment="1">
      <alignment wrapText="1"/>
    </xf>
    <xf numFmtId="49" fontId="12" fillId="4" borderId="49" xfId="16" applyNumberFormat="1" applyFont="1" applyFill="1" applyBorder="1" applyAlignment="1">
      <alignment wrapText="1"/>
    </xf>
    <xf numFmtId="0" fontId="65" fillId="4" borderId="50" xfId="13" applyFont="1" applyFill="1" applyBorder="1"/>
    <xf numFmtId="4" fontId="66" fillId="4" borderId="50" xfId="15" applyNumberFormat="1" applyFont="1" applyFill="1" applyBorder="1" applyAlignment="1">
      <alignment wrapText="1"/>
    </xf>
    <xf numFmtId="4" fontId="65" fillId="4" borderId="50" xfId="15" applyNumberFormat="1" applyFont="1" applyFill="1" applyBorder="1" applyAlignment="1">
      <alignment wrapText="1"/>
    </xf>
    <xf numFmtId="49" fontId="65" fillId="4" borderId="50" xfId="13" applyNumberFormat="1" applyFont="1" applyFill="1" applyBorder="1" applyAlignment="1">
      <alignment horizontal="center" vertical="center"/>
    </xf>
    <xf numFmtId="49" fontId="60" fillId="4" borderId="50" xfId="14" applyNumberFormat="1" applyFill="1" applyBorder="1" applyAlignment="1">
      <alignment horizontal="right"/>
    </xf>
    <xf numFmtId="49" fontId="5" fillId="4" borderId="50" xfId="6" applyNumberFormat="1" applyFont="1" applyFill="1" applyBorder="1" applyAlignment="1">
      <alignment horizontal="center"/>
    </xf>
    <xf numFmtId="0" fontId="6" fillId="4" borderId="50" xfId="6" applyNumberFormat="1" applyFont="1" applyFill="1" applyBorder="1" applyAlignment="1">
      <alignment horizontal="right" wrapText="1"/>
    </xf>
    <xf numFmtId="49" fontId="5" fillId="4" borderId="0" xfId="6" applyNumberFormat="1" applyFont="1" applyFill="1" applyBorder="1" applyAlignment="1">
      <alignment horizontal="center" wrapText="1"/>
    </xf>
    <xf numFmtId="49" fontId="5" fillId="4" borderId="49" xfId="6" applyNumberFormat="1" applyFont="1" applyFill="1" applyBorder="1" applyAlignment="1">
      <alignment horizontal="center" wrapText="1"/>
    </xf>
    <xf numFmtId="49" fontId="9" fillId="13" borderId="50" xfId="6" applyNumberFormat="1" applyFont="1" applyFill="1" applyBorder="1" applyAlignment="1">
      <alignment horizontal="center" wrapText="1"/>
    </xf>
    <xf numFmtId="49" fontId="9" fillId="13" borderId="50" xfId="6" applyNumberFormat="1" applyFont="1" applyFill="1" applyBorder="1" applyAlignment="1">
      <alignment horizontal="center"/>
    </xf>
    <xf numFmtId="1" fontId="68" fillId="4" borderId="0" xfId="13" applyNumberFormat="1" applyFont="1" applyFill="1" applyBorder="1" applyAlignment="1">
      <alignment horizontal="center"/>
    </xf>
    <xf numFmtId="1" fontId="68" fillId="4" borderId="5" xfId="13" applyNumberFormat="1" applyFont="1" applyFill="1" applyBorder="1" applyAlignment="1">
      <alignment horizontal="center"/>
    </xf>
    <xf numFmtId="0" fontId="33" fillId="13" borderId="50" xfId="13" applyFont="1" applyFill="1" applyBorder="1" applyAlignment="1">
      <alignment horizontal="center" wrapText="1"/>
    </xf>
    <xf numFmtId="49" fontId="33" fillId="13" borderId="50" xfId="13" applyNumberFormat="1" applyFont="1" applyFill="1" applyBorder="1" applyAlignment="1">
      <alignment horizontal="center" wrapText="1"/>
    </xf>
    <xf numFmtId="49" fontId="35" fillId="13" borderId="50" xfId="13" applyNumberFormat="1" applyFont="1" applyFill="1" applyBorder="1" applyAlignment="1">
      <alignment horizontal="center" wrapText="1"/>
    </xf>
    <xf numFmtId="1" fontId="68" fillId="4" borderId="16" xfId="13" applyNumberFormat="1" applyFont="1" applyFill="1" applyBorder="1" applyAlignment="1">
      <alignment horizontal="center"/>
    </xf>
    <xf numFmtId="0" fontId="41" fillId="4" borderId="0" xfId="13" applyFont="1" applyFill="1"/>
    <xf numFmtId="4" fontId="41" fillId="4" borderId="0" xfId="13" applyNumberFormat="1" applyFont="1" applyFill="1"/>
    <xf numFmtId="1" fontId="67" fillId="4" borderId="0" xfId="17" applyNumberFormat="1" applyFont="1" applyFill="1" applyBorder="1" applyAlignment="1">
      <alignment wrapText="1"/>
    </xf>
    <xf numFmtId="1" fontId="9" fillId="4" borderId="0" xfId="17" applyNumberFormat="1" applyFont="1" applyFill="1" applyBorder="1" applyAlignment="1">
      <alignment horizontal="center"/>
    </xf>
    <xf numFmtId="1" fontId="9" fillId="4" borderId="0" xfId="17" applyNumberFormat="1" applyFont="1" applyFill="1" applyBorder="1" applyAlignment="1">
      <alignment horizontal="left"/>
    </xf>
    <xf numFmtId="1" fontId="67" fillId="4" borderId="0" xfId="17" applyNumberFormat="1" applyFont="1" applyFill="1" applyBorder="1" applyAlignment="1">
      <alignment horizontal="center"/>
    </xf>
    <xf numFmtId="1" fontId="67" fillId="4" borderId="0" xfId="17" applyNumberFormat="1" applyFont="1" applyFill="1" applyBorder="1" applyAlignment="1">
      <alignment horizontal="left"/>
    </xf>
    <xf numFmtId="1" fontId="69" fillId="4" borderId="0" xfId="17" applyNumberFormat="1" applyFont="1" applyFill="1" applyBorder="1" applyAlignment="1"/>
    <xf numFmtId="1" fontId="70" fillId="4" borderId="0" xfId="17" applyNumberFormat="1" applyFont="1" applyFill="1" applyBorder="1" applyAlignment="1">
      <alignment horizontal="left"/>
    </xf>
    <xf numFmtId="0" fontId="71" fillId="4" borderId="0" xfId="0" applyFont="1" applyFill="1" applyAlignment="1"/>
    <xf numFmtId="0" fontId="41" fillId="4" borderId="0" xfId="0" applyFont="1" applyFill="1" applyBorder="1" applyAlignment="1">
      <alignment horizontal="center"/>
    </xf>
    <xf numFmtId="0" fontId="72" fillId="4" borderId="0" xfId="0" applyFont="1" applyFill="1"/>
    <xf numFmtId="0" fontId="43" fillId="4" borderId="0" xfId="6" applyFont="1" applyFill="1" applyAlignment="1">
      <alignment horizontal="center"/>
    </xf>
    <xf numFmtId="0" fontId="42" fillId="4" borderId="0" xfId="0" applyFont="1" applyFill="1" applyBorder="1" applyAlignment="1">
      <alignment horizontal="center"/>
    </xf>
    <xf numFmtId="0" fontId="50" fillId="4" borderId="0" xfId="0" applyFont="1" applyFill="1" applyBorder="1"/>
    <xf numFmtId="0" fontId="16" fillId="4" borderId="0" xfId="0" applyFont="1" applyFill="1" applyBorder="1" applyAlignment="1">
      <alignment horizontal="center"/>
    </xf>
    <xf numFmtId="0" fontId="50" fillId="4" borderId="0" xfId="0" applyFont="1" applyFill="1" applyAlignment="1"/>
    <xf numFmtId="0" fontId="50" fillId="4" borderId="0" xfId="0" applyFont="1" applyFill="1" applyAlignment="1">
      <alignment horizontal="center"/>
    </xf>
    <xf numFmtId="4" fontId="0" fillId="4" borderId="0" xfId="0" applyNumberFormat="1" applyFill="1"/>
    <xf numFmtId="0" fontId="12" fillId="0" borderId="0" xfId="10" applyFont="1"/>
    <xf numFmtId="0" fontId="12" fillId="0" borderId="0" xfId="10" applyFont="1" applyBorder="1"/>
    <xf numFmtId="0" fontId="9" fillId="0" borderId="0" xfId="10" applyFont="1" applyBorder="1" applyAlignment="1"/>
    <xf numFmtId="0" fontId="12" fillId="0" borderId="0" xfId="10" applyFont="1" applyBorder="1" applyAlignment="1" applyProtection="1">
      <protection locked="0"/>
    </xf>
    <xf numFmtId="0" fontId="9" fillId="0" borderId="0" xfId="10" applyFont="1" applyBorder="1" applyAlignment="1">
      <alignment horizontal="center"/>
    </xf>
    <xf numFmtId="0" fontId="12" fillId="0" borderId="0" xfId="10" applyFont="1" applyAlignment="1"/>
    <xf numFmtId="0" fontId="17" fillId="0" borderId="0" xfId="10" applyFont="1" applyAlignment="1">
      <alignment horizontal="center"/>
    </xf>
    <xf numFmtId="0" fontId="17" fillId="0" borderId="0" xfId="10" applyFont="1" applyBorder="1" applyAlignment="1" applyProtection="1">
      <protection locked="0"/>
    </xf>
    <xf numFmtId="0" fontId="9" fillId="0" borderId="0" xfId="10" applyFont="1" applyAlignment="1">
      <alignment horizontal="right"/>
    </xf>
    <xf numFmtId="0" fontId="4" fillId="0" borderId="0" xfId="10" applyFont="1"/>
    <xf numFmtId="4" fontId="10" fillId="5" borderId="102" xfId="10" applyNumberFormat="1" applyFont="1" applyFill="1" applyBorder="1" applyAlignment="1" applyProtection="1">
      <alignment horizontal="right"/>
    </xf>
    <xf numFmtId="4" fontId="10" fillId="5" borderId="103" xfId="10" applyNumberFormat="1" applyFont="1" applyFill="1" applyBorder="1" applyAlignment="1" applyProtection="1">
      <alignment horizontal="right"/>
    </xf>
    <xf numFmtId="39" fontId="4" fillId="6" borderId="106" xfId="10" applyNumberFormat="1" applyFont="1" applyFill="1" applyBorder="1" applyAlignment="1" applyProtection="1">
      <alignment horizontal="right"/>
      <protection locked="0"/>
    </xf>
    <xf numFmtId="0" fontId="4" fillId="6" borderId="62" xfId="10" applyNumberFormat="1" applyFont="1" applyFill="1" applyBorder="1" applyAlignment="1" applyProtection="1">
      <alignment horizontal="center"/>
      <protection locked="0"/>
    </xf>
    <xf numFmtId="4" fontId="4" fillId="6" borderId="62" xfId="10" applyNumberFormat="1" applyFont="1" applyFill="1" applyBorder="1" applyAlignment="1" applyProtection="1">
      <alignment horizontal="center"/>
      <protection locked="0"/>
    </xf>
    <xf numFmtId="169" fontId="4" fillId="6" borderId="107" xfId="10" applyNumberFormat="1" applyFont="1" applyFill="1" applyBorder="1" applyAlignment="1" applyProtection="1">
      <alignment horizontal="center"/>
      <protection locked="0"/>
    </xf>
    <xf numFmtId="0" fontId="4" fillId="6" borderId="50" xfId="10" applyNumberFormat="1" applyFont="1" applyFill="1" applyBorder="1" applyAlignment="1" applyProtection="1">
      <alignment horizontal="center"/>
      <protection locked="0"/>
    </xf>
    <xf numFmtId="4" fontId="4" fillId="6" borderId="50" xfId="10" applyNumberFormat="1" applyFont="1" applyFill="1" applyBorder="1" applyAlignment="1" applyProtection="1">
      <alignment horizontal="center"/>
      <protection locked="0"/>
    </xf>
    <xf numFmtId="169" fontId="4" fillId="6" borderId="60" xfId="10" applyNumberFormat="1" applyFont="1" applyFill="1" applyBorder="1" applyAlignment="1" applyProtection="1">
      <alignment horizontal="center"/>
      <protection locked="0"/>
    </xf>
    <xf numFmtId="0" fontId="10" fillId="0" borderId="0" xfId="10" applyFont="1" applyAlignment="1">
      <alignment horizontal="center" vertical="center"/>
    </xf>
    <xf numFmtId="0" fontId="9" fillId="2" borderId="109" xfId="10" applyFont="1" applyFill="1" applyBorder="1" applyAlignment="1">
      <alignment horizontal="center" vertical="center" wrapText="1"/>
    </xf>
    <xf numFmtId="0" fontId="9" fillId="2" borderId="50" xfId="10" applyFont="1" applyFill="1" applyBorder="1" applyAlignment="1">
      <alignment horizontal="center" vertical="center" wrapText="1"/>
    </xf>
    <xf numFmtId="4" fontId="10" fillId="5" borderId="50" xfId="10" applyNumberFormat="1" applyFont="1" applyFill="1" applyBorder="1" applyAlignment="1" applyProtection="1">
      <alignment horizontal="center" vertical="center" wrapText="1"/>
      <protection locked="0"/>
    </xf>
    <xf numFmtId="4" fontId="10" fillId="5" borderId="60" xfId="1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0" applyFont="1" applyAlignment="1"/>
    <xf numFmtId="0" fontId="12" fillId="0" borderId="0" xfId="10" applyFont="1" applyFill="1" applyBorder="1"/>
    <xf numFmtId="0" fontId="7" fillId="0" borderId="0" xfId="10" applyFont="1" applyFill="1" applyBorder="1" applyAlignment="1">
      <alignment horizontal="left"/>
    </xf>
    <xf numFmtId="1" fontId="3" fillId="0" borderId="0" xfId="10" applyNumberFormat="1" applyFont="1" applyFill="1" applyBorder="1" applyAlignment="1">
      <alignment horizontal="left"/>
    </xf>
    <xf numFmtId="1" fontId="3" fillId="0" borderId="0" xfId="10" applyNumberFormat="1" applyFont="1" applyFill="1" applyBorder="1" applyAlignment="1" applyProtection="1">
      <alignment horizontal="left"/>
      <protection locked="0"/>
    </xf>
    <xf numFmtId="0" fontId="7" fillId="0" borderId="0" xfId="10" applyFont="1" applyFill="1" applyBorder="1" applyAlignment="1"/>
    <xf numFmtId="0" fontId="73" fillId="0" borderId="0" xfId="10" applyFont="1" applyBorder="1" applyAlignment="1">
      <alignment horizontal="center"/>
    </xf>
    <xf numFmtId="1" fontId="3" fillId="0" borderId="0" xfId="10" applyNumberFormat="1" applyFont="1" applyBorder="1" applyAlignment="1"/>
    <xf numFmtId="1" fontId="10" fillId="0" borderId="50" xfId="10" applyNumberFormat="1" applyFont="1" applyBorder="1" applyAlignment="1" applyProtection="1">
      <alignment horizontal="left"/>
      <protection locked="0"/>
    </xf>
    <xf numFmtId="166" fontId="3" fillId="0" borderId="50" xfId="10" applyNumberFormat="1" applyFont="1" applyBorder="1" applyAlignment="1" applyProtection="1">
      <alignment horizontal="center"/>
      <protection locked="0"/>
    </xf>
    <xf numFmtId="0" fontId="7" fillId="2" borderId="50" xfId="10" applyFont="1" applyFill="1" applyBorder="1" applyAlignment="1"/>
    <xf numFmtId="167" fontId="3" fillId="0" borderId="50" xfId="10" applyNumberFormat="1" applyFont="1" applyBorder="1" applyAlignment="1" applyProtection="1">
      <alignment horizontal="center"/>
      <protection locked="0"/>
    </xf>
    <xf numFmtId="0" fontId="16" fillId="0" borderId="0" xfId="10" applyFont="1" applyBorder="1" applyAlignment="1">
      <alignment horizontal="center"/>
    </xf>
    <xf numFmtId="0" fontId="12" fillId="0" borderId="0" xfId="10" applyFont="1" applyBorder="1" applyAlignment="1"/>
    <xf numFmtId="0" fontId="74" fillId="0" borderId="0" xfId="0" applyFont="1"/>
    <xf numFmtId="0" fontId="74" fillId="0" borderId="0" xfId="0" applyFont="1" applyAlignment="1">
      <alignment wrapText="1"/>
    </xf>
    <xf numFmtId="0" fontId="74" fillId="0" borderId="0" xfId="0" applyFont="1" applyAlignment="1">
      <alignment horizontal="center"/>
    </xf>
    <xf numFmtId="165" fontId="74" fillId="0" borderId="0" xfId="1" applyFont="1"/>
    <xf numFmtId="0" fontId="16" fillId="4" borderId="0" xfId="6" applyFont="1" applyFill="1" applyBorder="1" applyAlignment="1"/>
    <xf numFmtId="0" fontId="3" fillId="0" borderId="0" xfId="6" applyFont="1" applyBorder="1" applyAlignment="1" applyProtection="1">
      <protection locked="0"/>
    </xf>
    <xf numFmtId="43" fontId="74" fillId="4" borderId="0" xfId="0" applyNumberFormat="1" applyFont="1" applyFill="1" applyAlignment="1">
      <alignment wrapText="1"/>
    </xf>
    <xf numFmtId="43" fontId="74" fillId="4" borderId="0" xfId="0" applyNumberFormat="1" applyFont="1" applyFill="1"/>
    <xf numFmtId="0" fontId="74" fillId="4" borderId="0" xfId="0" applyFont="1" applyFill="1"/>
    <xf numFmtId="0" fontId="27" fillId="4" borderId="0" xfId="6" applyFont="1" applyFill="1"/>
    <xf numFmtId="0" fontId="74" fillId="0" borderId="0" xfId="0" applyFont="1" applyBorder="1"/>
    <xf numFmtId="0" fontId="74" fillId="4" borderId="0" xfId="0" applyFont="1" applyFill="1" applyBorder="1" applyAlignment="1">
      <alignment wrapText="1"/>
    </xf>
    <xf numFmtId="0" fontId="74" fillId="4" borderId="0" xfId="0" applyFont="1" applyFill="1" applyBorder="1"/>
    <xf numFmtId="0" fontId="74" fillId="4" borderId="0" xfId="0" applyFont="1" applyFill="1" applyBorder="1" applyAlignment="1">
      <alignment horizontal="center"/>
    </xf>
    <xf numFmtId="0" fontId="3" fillId="4" borderId="0" xfId="6" applyFont="1" applyFill="1" applyAlignment="1">
      <alignment horizontal="center"/>
    </xf>
    <xf numFmtId="0" fontId="3" fillId="4" borderId="0" xfId="6" applyFont="1" applyFill="1" applyBorder="1"/>
    <xf numFmtId="0" fontId="74" fillId="0" borderId="0" xfId="0" applyFont="1" applyFill="1"/>
    <xf numFmtId="165" fontId="75" fillId="0" borderId="20" xfId="0" applyNumberFormat="1" applyFont="1" applyFill="1" applyBorder="1" applyAlignment="1">
      <alignment wrapText="1"/>
    </xf>
    <xf numFmtId="165" fontId="75" fillId="0" borderId="21" xfId="0" applyNumberFormat="1" applyFont="1" applyFill="1" applyBorder="1" applyAlignment="1">
      <alignment wrapText="1"/>
    </xf>
    <xf numFmtId="165" fontId="75" fillId="0" borderId="21" xfId="0" applyNumberFormat="1" applyFont="1" applyFill="1" applyBorder="1"/>
    <xf numFmtId="165" fontId="75" fillId="0" borderId="133" xfId="0" applyNumberFormat="1" applyFont="1" applyFill="1" applyBorder="1"/>
    <xf numFmtId="0" fontId="75" fillId="0" borderId="21" xfId="0" applyFont="1" applyFill="1" applyBorder="1" applyAlignment="1">
      <alignment horizontal="center"/>
    </xf>
    <xf numFmtId="43" fontId="75" fillId="0" borderId="21" xfId="0" applyNumberFormat="1" applyFont="1" applyFill="1" applyBorder="1"/>
    <xf numFmtId="0" fontId="75" fillId="0" borderId="21" xfId="0" applyFont="1" applyFill="1" applyBorder="1"/>
    <xf numFmtId="0" fontId="75" fillId="0" borderId="49" xfId="0" applyFont="1" applyFill="1" applyBorder="1" applyAlignment="1">
      <alignment horizontal="center" wrapText="1"/>
    </xf>
    <xf numFmtId="165" fontId="76" fillId="0" borderId="65" xfId="15" applyFont="1" applyBorder="1" applyAlignment="1">
      <alignment wrapText="1"/>
    </xf>
    <xf numFmtId="165" fontId="76" fillId="0" borderId="0" xfId="15" applyFont="1" applyBorder="1" applyAlignment="1">
      <alignment wrapText="1"/>
    </xf>
    <xf numFmtId="165" fontId="76" fillId="0" borderId="0" xfId="15" applyFont="1" applyBorder="1"/>
    <xf numFmtId="165" fontId="76" fillId="0" borderId="68" xfId="15" applyFont="1" applyBorder="1"/>
    <xf numFmtId="165" fontId="76" fillId="0" borderId="0" xfId="15" applyFont="1" applyBorder="1" applyAlignment="1">
      <alignment horizontal="center"/>
    </xf>
    <xf numFmtId="165" fontId="76" fillId="0" borderId="65" xfId="15" applyFont="1" applyBorder="1"/>
    <xf numFmtId="165" fontId="76" fillId="0" borderId="0" xfId="1" applyFont="1" applyBorder="1"/>
    <xf numFmtId="165" fontId="76" fillId="0" borderId="68" xfId="15" applyFont="1" applyBorder="1" applyAlignment="1">
      <alignment wrapText="1"/>
    </xf>
    <xf numFmtId="49" fontId="74" fillId="0" borderId="109" xfId="0" applyNumberFormat="1" applyFont="1" applyBorder="1" applyAlignment="1">
      <alignment horizontal="left" vertical="center" wrapText="1"/>
    </xf>
    <xf numFmtId="49" fontId="74" fillId="0" borderId="49" xfId="0" applyNumberFormat="1" applyFont="1" applyBorder="1" applyAlignment="1">
      <alignment horizontal="left" vertical="center" wrapText="1"/>
    </xf>
    <xf numFmtId="49" fontId="74" fillId="0" borderId="49" xfId="0" applyNumberFormat="1" applyFont="1" applyBorder="1" applyAlignment="1">
      <alignment horizontal="left" vertical="center"/>
    </xf>
    <xf numFmtId="165" fontId="55" fillId="0" borderId="60" xfId="15" applyFont="1" applyBorder="1" applyAlignment="1">
      <alignment vertical="center"/>
    </xf>
    <xf numFmtId="43" fontId="74" fillId="0" borderId="49" xfId="0" applyNumberFormat="1" applyFont="1" applyBorder="1" applyAlignment="1">
      <alignment vertical="center"/>
    </xf>
    <xf numFmtId="1" fontId="74" fillId="0" borderId="50" xfId="0" applyNumberFormat="1" applyFont="1" applyBorder="1" applyAlignment="1">
      <alignment horizontal="center" vertical="center"/>
    </xf>
    <xf numFmtId="165" fontId="74" fillId="0" borderId="50" xfId="15" applyFont="1" applyBorder="1" applyAlignment="1">
      <alignment vertical="center"/>
    </xf>
    <xf numFmtId="14" fontId="74" fillId="0" borderId="50" xfId="0" applyNumberFormat="1" applyFont="1" applyBorder="1" applyAlignment="1">
      <alignment vertical="center"/>
    </xf>
    <xf numFmtId="171" fontId="74" fillId="0" borderId="50" xfId="0" applyNumberFormat="1" applyFont="1" applyBorder="1" applyAlignment="1">
      <alignment vertical="center"/>
    </xf>
    <xf numFmtId="171" fontId="74" fillId="0" borderId="48" xfId="0" applyNumberFormat="1" applyFont="1" applyBorder="1" applyAlignment="1">
      <alignment vertical="center"/>
    </xf>
    <xf numFmtId="4" fontId="74" fillId="0" borderId="109" xfId="0" applyNumberFormat="1" applyFont="1" applyBorder="1" applyAlignment="1">
      <alignment vertical="center"/>
    </xf>
    <xf numFmtId="49" fontId="74" fillId="0" borderId="50" xfId="0" applyNumberFormat="1" applyFont="1" applyBorder="1" applyAlignment="1">
      <alignment horizontal="right" vertical="center"/>
    </xf>
    <xf numFmtId="0" fontId="74" fillId="0" borderId="50" xfId="0" applyFont="1" applyBorder="1" applyAlignment="1">
      <alignment vertical="center"/>
    </xf>
    <xf numFmtId="165" fontId="74" fillId="0" borderId="50" xfId="1" applyFont="1" applyBorder="1" applyAlignment="1">
      <alignment vertical="center" wrapText="1"/>
    </xf>
    <xf numFmtId="0" fontId="74" fillId="0" borderId="50" xfId="0" applyFont="1" applyBorder="1" applyAlignment="1">
      <alignment vertical="center" wrapText="1"/>
    </xf>
    <xf numFmtId="0" fontId="74" fillId="0" borderId="48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 wrapText="1"/>
    </xf>
    <xf numFmtId="49" fontId="74" fillId="0" borderId="50" xfId="0" applyNumberFormat="1" applyFont="1" applyBorder="1" applyAlignment="1">
      <alignment horizontal="left" vertical="center" wrapText="1"/>
    </xf>
    <xf numFmtId="49" fontId="74" fillId="0" borderId="50" xfId="0" applyNumberFormat="1" applyFont="1" applyBorder="1" applyAlignment="1">
      <alignment horizontal="left" vertical="center"/>
    </xf>
    <xf numFmtId="165" fontId="55" fillId="4" borderId="60" xfId="15" applyFont="1" applyFill="1" applyBorder="1" applyAlignment="1">
      <alignment vertical="center"/>
    </xf>
    <xf numFmtId="43" fontId="74" fillId="4" borderId="49" xfId="0" applyNumberFormat="1" applyFont="1" applyFill="1" applyBorder="1" applyAlignment="1">
      <alignment vertical="center"/>
    </xf>
    <xf numFmtId="1" fontId="74" fillId="4" borderId="50" xfId="0" applyNumberFormat="1" applyFont="1" applyFill="1" applyBorder="1" applyAlignment="1">
      <alignment horizontal="center" vertical="center"/>
    </xf>
    <xf numFmtId="165" fontId="74" fillId="4" borderId="50" xfId="15" applyFont="1" applyFill="1" applyBorder="1" applyAlignment="1">
      <alignment vertical="center"/>
    </xf>
    <xf numFmtId="14" fontId="74" fillId="4" borderId="50" xfId="0" applyNumberFormat="1" applyFont="1" applyFill="1" applyBorder="1" applyAlignment="1">
      <alignment vertical="center"/>
    </xf>
    <xf numFmtId="171" fontId="74" fillId="4" borderId="50" xfId="0" applyNumberFormat="1" applyFont="1" applyFill="1" applyBorder="1" applyAlignment="1">
      <alignment vertical="center"/>
    </xf>
    <xf numFmtId="171" fontId="74" fillId="4" borderId="48" xfId="0" applyNumberFormat="1" applyFont="1" applyFill="1" applyBorder="1" applyAlignment="1">
      <alignment vertical="center"/>
    </xf>
    <xf numFmtId="4" fontId="74" fillId="4" borderId="109" xfId="0" applyNumberFormat="1" applyFont="1" applyFill="1" applyBorder="1" applyAlignment="1">
      <alignment vertical="center"/>
    </xf>
    <xf numFmtId="49" fontId="74" fillId="4" borderId="50" xfId="0" applyNumberFormat="1" applyFont="1" applyFill="1" applyBorder="1" applyAlignment="1">
      <alignment horizontal="right" vertical="center"/>
    </xf>
    <xf numFmtId="0" fontId="74" fillId="4" borderId="50" xfId="0" applyFont="1" applyFill="1" applyBorder="1" applyAlignment="1">
      <alignment vertical="center"/>
    </xf>
    <xf numFmtId="165" fontId="74" fillId="4" borderId="50" xfId="1" applyFont="1" applyFill="1" applyBorder="1" applyAlignment="1">
      <alignment vertical="center" wrapText="1"/>
    </xf>
    <xf numFmtId="0" fontId="74" fillId="4" borderId="50" xfId="0" applyFont="1" applyFill="1" applyBorder="1" applyAlignment="1">
      <alignment vertical="center" wrapText="1"/>
    </xf>
    <xf numFmtId="0" fontId="74" fillId="4" borderId="48" xfId="0" applyFont="1" applyFill="1" applyBorder="1" applyAlignment="1">
      <alignment horizontal="center" vertical="center"/>
    </xf>
    <xf numFmtId="49" fontId="74" fillId="0" borderId="50" xfId="0" applyNumberFormat="1" applyFont="1" applyBorder="1" applyAlignment="1">
      <alignment horizontal="center" vertical="center"/>
    </xf>
    <xf numFmtId="49" fontId="74" fillId="0" borderId="109" xfId="0" applyNumberFormat="1" applyFont="1" applyBorder="1" applyAlignment="1">
      <alignment horizontal="center" vertical="center" wrapText="1"/>
    </xf>
    <xf numFmtId="49" fontId="18" fillId="10" borderId="109" xfId="6" applyNumberFormat="1" applyFont="1" applyFill="1" applyBorder="1" applyAlignment="1">
      <alignment horizontal="center" wrapText="1"/>
    </xf>
    <xf numFmtId="0" fontId="18" fillId="10" borderId="61" xfId="0" applyFont="1" applyFill="1" applyBorder="1" applyAlignment="1">
      <alignment horizontal="center" vertical="center" wrapText="1"/>
    </xf>
    <xf numFmtId="165" fontId="18" fillId="10" borderId="108" xfId="15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67" xfId="0" applyFont="1" applyFill="1" applyBorder="1" applyAlignment="1">
      <alignment horizontal="center" vertical="center" wrapText="1"/>
    </xf>
    <xf numFmtId="165" fontId="18" fillId="10" borderId="42" xfId="15" applyFont="1" applyFill="1" applyBorder="1" applyAlignment="1">
      <alignment horizontal="center" vertical="center" wrapText="1"/>
    </xf>
    <xf numFmtId="165" fontId="18" fillId="10" borderId="121" xfId="15" applyFont="1" applyFill="1" applyBorder="1" applyAlignment="1">
      <alignment horizontal="center" vertical="center" wrapText="1"/>
    </xf>
    <xf numFmtId="165" fontId="18" fillId="10" borderId="67" xfId="15" applyFont="1" applyFill="1" applyBorder="1" applyAlignment="1">
      <alignment horizontal="center" vertical="center" wrapText="1"/>
    </xf>
    <xf numFmtId="165" fontId="18" fillId="10" borderId="117" xfId="15" applyFont="1" applyFill="1" applyBorder="1" applyAlignment="1">
      <alignment horizontal="center" vertical="center" wrapText="1"/>
    </xf>
    <xf numFmtId="0" fontId="74" fillId="4" borderId="0" xfId="0" applyFont="1" applyFill="1" applyAlignment="1">
      <alignment wrapText="1"/>
    </xf>
    <xf numFmtId="0" fontId="50" fillId="4" borderId="0" xfId="0" applyFont="1" applyFill="1" applyBorder="1" applyAlignment="1">
      <alignment horizontal="center"/>
    </xf>
    <xf numFmtId="0" fontId="39" fillId="4" borderId="0" xfId="6" applyFont="1" applyFill="1"/>
    <xf numFmtId="0" fontId="43" fillId="4" borderId="0" xfId="6" applyFont="1" applyFill="1"/>
    <xf numFmtId="0" fontId="39" fillId="4" borderId="0" xfId="6" applyFont="1" applyFill="1" applyBorder="1" applyAlignment="1" applyProtection="1">
      <alignment horizontal="center"/>
      <protection locked="0"/>
    </xf>
    <xf numFmtId="0" fontId="39" fillId="4" borderId="0" xfId="6" applyFont="1" applyFill="1" applyAlignment="1">
      <alignment horizontal="right"/>
    </xf>
    <xf numFmtId="0" fontId="39" fillId="4" borderId="0" xfId="6" applyFont="1" applyFill="1" applyAlignment="1"/>
    <xf numFmtId="0" fontId="16" fillId="0" borderId="0" xfId="6" applyFont="1"/>
    <xf numFmtId="0" fontId="74" fillId="4" borderId="0" xfId="0" applyFont="1" applyFill="1" applyAlignment="1">
      <alignment horizontal="center"/>
    </xf>
    <xf numFmtId="4" fontId="74" fillId="4" borderId="0" xfId="0" applyNumberFormat="1" applyFont="1" applyFill="1"/>
    <xf numFmtId="165" fontId="74" fillId="4" borderId="0" xfId="1" applyFont="1" applyFill="1"/>
    <xf numFmtId="0" fontId="3" fillId="4" borderId="0" xfId="6" applyFont="1" applyFill="1" applyBorder="1" applyAlignment="1" applyProtection="1">
      <protection locked="0"/>
    </xf>
    <xf numFmtId="0" fontId="75" fillId="0" borderId="3" xfId="0" applyFont="1" applyFill="1" applyBorder="1" applyAlignment="1">
      <alignment horizontal="center"/>
    </xf>
    <xf numFmtId="165" fontId="75" fillId="0" borderId="3" xfId="0" applyNumberFormat="1" applyFont="1" applyFill="1" applyBorder="1"/>
    <xf numFmtId="0" fontId="75" fillId="0" borderId="16" xfId="0" applyFont="1" applyFill="1" applyBorder="1" applyAlignment="1">
      <alignment horizontal="center" wrapText="1"/>
    </xf>
    <xf numFmtId="0" fontId="14" fillId="0" borderId="0" xfId="2" applyFont="1" applyBorder="1" applyAlignment="1" applyProtection="1">
      <alignment horizontal="left"/>
      <protection locked="0"/>
    </xf>
    <xf numFmtId="0" fontId="15" fillId="0" borderId="0" xfId="2" applyFont="1" applyBorder="1" applyAlignment="1" applyProtection="1">
      <alignment horizontal="left"/>
      <protection locked="0"/>
    </xf>
    <xf numFmtId="0" fontId="15" fillId="0" borderId="0" xfId="2" applyFont="1" applyBorder="1" applyAlignment="1">
      <alignment horizontal="left"/>
    </xf>
    <xf numFmtId="165" fontId="14" fillId="0" borderId="0" xfId="3" applyFont="1" applyBorder="1" applyProtection="1">
      <protection locked="0"/>
    </xf>
    <xf numFmtId="0" fontId="14" fillId="0" borderId="134" xfId="2" applyFont="1" applyBorder="1" applyAlignment="1" applyProtection="1">
      <alignment horizontal="center"/>
      <protection locked="0"/>
    </xf>
    <xf numFmtId="0" fontId="14" fillId="0" borderId="137" xfId="2" applyFont="1" applyBorder="1" applyAlignment="1" applyProtection="1">
      <alignment horizontal="center"/>
      <protection locked="0"/>
    </xf>
    <xf numFmtId="0" fontId="14" fillId="0" borderId="139" xfId="2" applyFont="1" applyBorder="1" applyAlignment="1" applyProtection="1">
      <alignment horizontal="center"/>
      <protection locked="0"/>
    </xf>
    <xf numFmtId="0" fontId="14" fillId="0" borderId="140" xfId="2" applyFont="1" applyBorder="1" applyAlignment="1" applyProtection="1">
      <protection locked="0"/>
    </xf>
    <xf numFmtId="0" fontId="14" fillId="0" borderId="139" xfId="2" applyFont="1" applyBorder="1" applyAlignment="1" applyProtection="1">
      <protection locked="0"/>
    </xf>
    <xf numFmtId="0" fontId="14" fillId="0" borderId="141" xfId="2" applyFont="1" applyBorder="1" applyAlignment="1" applyProtection="1">
      <protection locked="0"/>
    </xf>
    <xf numFmtId="0" fontId="9" fillId="2" borderId="0" xfId="2" applyFont="1" applyFill="1" applyBorder="1" applyAlignment="1">
      <alignment horizontal="center"/>
    </xf>
    <xf numFmtId="0" fontId="9" fillId="2" borderId="34" xfId="2" applyFont="1" applyFill="1" applyBorder="1" applyAlignment="1">
      <alignment horizontal="center"/>
    </xf>
    <xf numFmtId="0" fontId="9" fillId="2" borderId="58" xfId="2" applyFont="1" applyFill="1" applyBorder="1" applyAlignment="1">
      <alignment horizontal="center"/>
    </xf>
    <xf numFmtId="0" fontId="9" fillId="2" borderId="59" xfId="2" applyFont="1" applyFill="1" applyBorder="1" applyAlignment="1">
      <alignment horizontal="center"/>
    </xf>
    <xf numFmtId="0" fontId="9" fillId="2" borderId="37" xfId="2" applyFont="1" applyFill="1" applyBorder="1" applyAlignment="1">
      <alignment horizontal="center" vertical="center"/>
    </xf>
    <xf numFmtId="0" fontId="9" fillId="2" borderId="4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12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7" fillId="0" borderId="0" xfId="2" applyFont="1" applyBorder="1" applyAlignment="1">
      <alignment horizontal="center"/>
    </xf>
    <xf numFmtId="0" fontId="12" fillId="0" borderId="118" xfId="2" applyFont="1" applyBorder="1"/>
    <xf numFmtId="0" fontId="12" fillId="0" borderId="37" xfId="2" applyFont="1" applyBorder="1"/>
    <xf numFmtId="0" fontId="12" fillId="0" borderId="39" xfId="2" applyFont="1" applyBorder="1"/>
    <xf numFmtId="0" fontId="12" fillId="0" borderId="65" xfId="2" applyFont="1" applyBorder="1"/>
    <xf numFmtId="0" fontId="12" fillId="0" borderId="68" xfId="2" applyFont="1" applyBorder="1"/>
    <xf numFmtId="0" fontId="12" fillId="0" borderId="65" xfId="2" applyFont="1" applyBorder="1" applyAlignment="1"/>
    <xf numFmtId="0" fontId="12" fillId="0" borderId="65" xfId="2" applyFont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2" fillId="0" borderId="68" xfId="2" applyFont="1" applyBorder="1" applyAlignment="1">
      <alignment horizontal="left"/>
    </xf>
    <xf numFmtId="0" fontId="12" fillId="0" borderId="65" xfId="2" applyFont="1" applyBorder="1" applyAlignment="1">
      <alignment horizontal="center"/>
    </xf>
    <xf numFmtId="0" fontId="12" fillId="0" borderId="68" xfId="2" applyFont="1" applyBorder="1" applyAlignment="1"/>
    <xf numFmtId="0" fontId="12" fillId="0" borderId="68" xfId="2" applyFont="1" applyBorder="1" applyAlignment="1">
      <alignment horizontal="center"/>
    </xf>
    <xf numFmtId="0" fontId="12" fillId="0" borderId="97" xfId="2" applyFont="1" applyBorder="1" applyAlignment="1"/>
    <xf numFmtId="0" fontId="12" fillId="0" borderId="45" xfId="2" applyFont="1" applyBorder="1" applyAlignment="1"/>
    <xf numFmtId="0" fontId="12" fillId="0" borderId="47" xfId="2" applyFont="1" applyBorder="1"/>
    <xf numFmtId="165" fontId="9" fillId="0" borderId="0" xfId="3" applyFont="1" applyBorder="1" applyAlignment="1">
      <alignment horizontal="right"/>
    </xf>
    <xf numFmtId="165" fontId="9" fillId="0" borderId="0" xfId="3" applyFont="1" applyBorder="1" applyAlignment="1" applyProtection="1">
      <alignment horizontal="right"/>
      <protection locked="0"/>
    </xf>
    <xf numFmtId="39" fontId="10" fillId="0" borderId="0" xfId="2" applyNumberFormat="1" applyFont="1" applyBorder="1" applyAlignment="1" applyProtection="1"/>
    <xf numFmtId="165" fontId="9" fillId="0" borderId="0" xfId="3" applyFont="1" applyBorder="1" applyAlignment="1" applyProtection="1">
      <alignment horizontal="right"/>
    </xf>
    <xf numFmtId="39" fontId="12" fillId="0" borderId="142" xfId="2" applyNumberFormat="1" applyFont="1" applyBorder="1" applyAlignment="1" applyProtection="1">
      <protection locked="0"/>
    </xf>
    <xf numFmtId="39" fontId="12" fillId="0" borderId="142" xfId="2" applyNumberFormat="1" applyFont="1" applyBorder="1" applyAlignment="1" applyProtection="1">
      <alignment horizontal="right"/>
      <protection locked="0"/>
    </xf>
    <xf numFmtId="0" fontId="12" fillId="0" borderId="142" xfId="2" applyFont="1" applyBorder="1" applyAlignment="1" applyProtection="1">
      <alignment horizontal="center"/>
      <protection locked="0"/>
    </xf>
    <xf numFmtId="0" fontId="12" fillId="0" borderId="142" xfId="2" applyFont="1" applyBorder="1" applyAlignment="1" applyProtection="1">
      <alignment horizontal="right" vertical="justify"/>
      <protection locked="0"/>
    </xf>
    <xf numFmtId="0" fontId="12" fillId="0" borderId="142" xfId="2" applyFont="1" applyBorder="1" applyAlignment="1" applyProtection="1">
      <alignment horizontal="right" wrapText="1"/>
      <protection locked="0"/>
    </xf>
    <xf numFmtId="0" fontId="12" fillId="0" borderId="143" xfId="2" applyFont="1" applyBorder="1" applyAlignment="1" applyProtection="1">
      <alignment horizontal="right" vertical="justify"/>
      <protection locked="0"/>
    </xf>
    <xf numFmtId="0" fontId="7" fillId="0" borderId="0" xfId="2" applyFont="1" applyAlignment="1">
      <alignment horizontal="right"/>
    </xf>
    <xf numFmtId="0" fontId="7" fillId="0" borderId="0" xfId="2" applyFont="1"/>
    <xf numFmtId="0" fontId="10" fillId="0" borderId="0" xfId="2" applyFont="1" applyAlignment="1" applyProtection="1">
      <protection locked="0"/>
    </xf>
    <xf numFmtId="0" fontId="16" fillId="0" borderId="0" xfId="2" applyFont="1" applyAlignment="1" applyProtection="1"/>
    <xf numFmtId="0" fontId="10" fillId="0" borderId="0" xfId="2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7" fillId="2" borderId="103" xfId="2" applyFont="1" applyFill="1" applyBorder="1" applyAlignment="1">
      <alignment horizontal="center" vertical="center" wrapText="1"/>
    </xf>
    <xf numFmtId="0" fontId="10" fillId="0" borderId="0" xfId="2" applyFont="1" applyAlignment="1" applyProtection="1">
      <alignment horizontal="center"/>
      <protection locked="0"/>
    </xf>
    <xf numFmtId="0" fontId="16" fillId="4" borderId="0" xfId="6" applyFont="1" applyFill="1" applyBorder="1" applyAlignment="1">
      <alignment horizontal="center"/>
    </xf>
    <xf numFmtId="0" fontId="50" fillId="4" borderId="0" xfId="0" applyFont="1" applyFill="1" applyBorder="1" applyAlignment="1">
      <alignment horizontal="right"/>
    </xf>
    <xf numFmtId="0" fontId="3" fillId="4" borderId="0" xfId="6" applyFont="1" applyFill="1" applyBorder="1" applyAlignment="1" applyProtection="1">
      <alignment horizontal="center"/>
      <protection locked="0"/>
    </xf>
    <xf numFmtId="0" fontId="3" fillId="0" borderId="0" xfId="6" applyFont="1" applyBorder="1" applyAlignment="1" applyProtection="1">
      <alignment horizontal="center"/>
      <protection locked="0"/>
    </xf>
    <xf numFmtId="0" fontId="43" fillId="4" borderId="0" xfId="6" applyFont="1" applyFill="1" applyAlignment="1">
      <alignment horizontal="center"/>
    </xf>
    <xf numFmtId="0" fontId="0" fillId="4" borderId="0" xfId="0" applyFill="1" applyAlignment="1">
      <alignment wrapText="1"/>
    </xf>
    <xf numFmtId="0" fontId="27" fillId="4" borderId="0" xfId="6" applyFont="1" applyFill="1" applyBorder="1"/>
    <xf numFmtId="0" fontId="3" fillId="4" borderId="0" xfId="6" applyFont="1" applyFill="1" applyBorder="1" applyAlignment="1">
      <alignment horizontal="center"/>
    </xf>
    <xf numFmtId="0" fontId="3" fillId="4" borderId="0" xfId="6" applyFont="1" applyFill="1"/>
    <xf numFmtId="0" fontId="3" fillId="4" borderId="1" xfId="6" applyFont="1" applyFill="1" applyBorder="1" applyAlignment="1" applyProtection="1">
      <protection locked="0"/>
    </xf>
    <xf numFmtId="0" fontId="3" fillId="4" borderId="0" xfId="6" applyFont="1" applyFill="1" applyAlignment="1"/>
    <xf numFmtId="0" fontId="7" fillId="4" borderId="0" xfId="6" applyFont="1" applyFill="1"/>
    <xf numFmtId="0" fontId="7" fillId="4" borderId="0" xfId="6" applyFont="1" applyFill="1" applyAlignment="1"/>
    <xf numFmtId="0" fontId="7" fillId="4" borderId="0" xfId="6" applyFont="1" applyFill="1" applyAlignment="1">
      <alignment horizontal="center"/>
    </xf>
    <xf numFmtId="0" fontId="7" fillId="4" borderId="1" xfId="6" applyFont="1" applyFill="1" applyBorder="1" applyAlignment="1">
      <alignment horizontal="center"/>
    </xf>
    <xf numFmtId="0" fontId="43" fillId="4" borderId="1" xfId="6" applyFont="1" applyFill="1" applyBorder="1" applyAlignment="1">
      <alignment horizontal="center"/>
    </xf>
    <xf numFmtId="49" fontId="18" fillId="10" borderId="109" xfId="6" applyNumberFormat="1" applyFont="1" applyFill="1" applyBorder="1" applyAlignment="1">
      <alignment horizontal="center" vertical="center" wrapText="1"/>
    </xf>
    <xf numFmtId="49" fontId="18" fillId="10" borderId="5" xfId="6" applyNumberFormat="1" applyFont="1" applyFill="1" applyBorder="1" applyAlignment="1">
      <alignment horizontal="center" vertical="center" wrapText="1"/>
    </xf>
    <xf numFmtId="49" fontId="18" fillId="10" borderId="61" xfId="6" applyNumberFormat="1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left"/>
    </xf>
    <xf numFmtId="0" fontId="43" fillId="4" borderId="0" xfId="6" applyFont="1" applyFill="1" applyBorder="1" applyAlignment="1" applyProtection="1">
      <alignment horizontal="center"/>
      <protection locked="0"/>
    </xf>
    <xf numFmtId="0" fontId="0" fillId="4" borderId="0" xfId="0" applyFill="1" applyBorder="1"/>
    <xf numFmtId="165" fontId="75" fillId="0" borderId="0" xfId="0" applyNumberFormat="1" applyFont="1" applyFill="1" applyBorder="1" applyAlignment="1">
      <alignment wrapText="1"/>
    </xf>
    <xf numFmtId="165" fontId="75" fillId="0" borderId="0" xfId="0" applyNumberFormat="1" applyFont="1" applyFill="1" applyBorder="1"/>
    <xf numFmtId="0" fontId="75" fillId="0" borderId="0" xfId="0" applyFont="1" applyFill="1" applyBorder="1" applyAlignment="1">
      <alignment horizontal="center"/>
    </xf>
    <xf numFmtId="0" fontId="75" fillId="0" borderId="0" xfId="0" applyFont="1" applyFill="1" applyBorder="1" applyAlignment="1">
      <alignment horizontal="center" wrapText="1"/>
    </xf>
    <xf numFmtId="165" fontId="75" fillId="0" borderId="17" xfId="0" applyNumberFormat="1" applyFont="1" applyFill="1" applyBorder="1" applyAlignment="1">
      <alignment wrapText="1"/>
    </xf>
    <xf numFmtId="165" fontId="75" fillId="0" borderId="18" xfId="0" applyNumberFormat="1" applyFont="1" applyFill="1" applyBorder="1" applyAlignment="1">
      <alignment wrapText="1"/>
    </xf>
    <xf numFmtId="165" fontId="75" fillId="0" borderId="18" xfId="0" applyNumberFormat="1" applyFont="1" applyFill="1" applyBorder="1"/>
    <xf numFmtId="0" fontId="75" fillId="0" borderId="18" xfId="0" applyFont="1" applyFill="1" applyBorder="1" applyAlignment="1">
      <alignment horizontal="center"/>
    </xf>
    <xf numFmtId="0" fontId="75" fillId="0" borderId="19" xfId="0" applyFont="1" applyFill="1" applyBorder="1" applyAlignment="1">
      <alignment horizontal="center" wrapText="1"/>
    </xf>
    <xf numFmtId="0" fontId="71" fillId="4" borderId="0" xfId="0" applyFont="1" applyFill="1" applyBorder="1" applyAlignment="1"/>
    <xf numFmtId="0" fontId="9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9" fillId="2" borderId="115" xfId="2" applyFont="1" applyFill="1" applyBorder="1" applyAlignment="1">
      <alignment vertical="center"/>
    </xf>
    <xf numFmtId="0" fontId="9" fillId="2" borderId="101" xfId="2" applyFont="1" applyFill="1" applyBorder="1" applyAlignment="1">
      <alignment horizontal="center"/>
    </xf>
    <xf numFmtId="0" fontId="9" fillId="2" borderId="100" xfId="2" applyFont="1" applyFill="1" applyBorder="1" applyAlignment="1">
      <alignment horizontal="center"/>
    </xf>
    <xf numFmtId="0" fontId="9" fillId="2" borderId="115" xfId="2" applyFont="1" applyFill="1" applyBorder="1" applyAlignment="1">
      <alignment horizontal="center" vertical="center"/>
    </xf>
    <xf numFmtId="0" fontId="78" fillId="4" borderId="0" xfId="0" applyFont="1" applyFill="1"/>
    <xf numFmtId="0" fontId="79" fillId="4" borderId="0" xfId="0" applyFont="1" applyFill="1"/>
    <xf numFmtId="0" fontId="81" fillId="3" borderId="0" xfId="0" applyFont="1" applyFill="1" applyAlignment="1" applyProtection="1"/>
    <xf numFmtId="0" fontId="78" fillId="0" borderId="0" xfId="0" applyFont="1"/>
    <xf numFmtId="0" fontId="79" fillId="3" borderId="0" xfId="0" applyFont="1" applyFill="1" applyAlignment="1"/>
    <xf numFmtId="0" fontId="79" fillId="3" borderId="0" xfId="0" applyFont="1" applyFill="1" applyBorder="1" applyAlignment="1">
      <alignment horizontal="center"/>
    </xf>
    <xf numFmtId="0" fontId="79" fillId="3" borderId="0" xfId="0" applyFont="1" applyFill="1" applyBorder="1" applyAlignment="1" applyProtection="1">
      <protection locked="0"/>
    </xf>
    <xf numFmtId="165" fontId="82" fillId="0" borderId="50" xfId="0" applyNumberFormat="1" applyFont="1" applyFill="1" applyBorder="1"/>
    <xf numFmtId="0" fontId="79" fillId="0" borderId="0" xfId="0" applyFont="1" applyFill="1"/>
    <xf numFmtId="0" fontId="79" fillId="0" borderId="0" xfId="0" applyFont="1" applyFill="1" applyAlignment="1"/>
    <xf numFmtId="0" fontId="78" fillId="0" borderId="0" xfId="0" applyFont="1" applyFill="1"/>
    <xf numFmtId="0" fontId="79" fillId="0" borderId="0" xfId="0" applyFont="1" applyFill="1" applyAlignment="1" applyProtection="1"/>
    <xf numFmtId="0" fontId="79" fillId="0" borderId="0" xfId="0" applyFont="1" applyFill="1" applyBorder="1" applyAlignment="1" applyProtection="1"/>
    <xf numFmtId="14" fontId="79" fillId="0" borderId="0" xfId="0" applyNumberFormat="1" applyFont="1" applyFill="1" applyBorder="1" applyAlignment="1" applyProtection="1">
      <protection locked="0"/>
    </xf>
    <xf numFmtId="0" fontId="79" fillId="0" borderId="0" xfId="0" applyFont="1" applyFill="1" applyAlignment="1" applyProtection="1">
      <alignment horizontal="right"/>
    </xf>
    <xf numFmtId="0" fontId="79" fillId="0" borderId="1" xfId="0" applyFont="1" applyFill="1" applyBorder="1" applyAlignment="1" applyProtection="1">
      <alignment horizontal="center"/>
    </xf>
    <xf numFmtId="0" fontId="79" fillId="0" borderId="0" xfId="0" applyFont="1" applyFill="1" applyAlignment="1" applyProtection="1">
      <alignment horizontal="center"/>
    </xf>
    <xf numFmtId="0" fontId="79" fillId="0" borderId="0" xfId="0" applyFont="1" applyFill="1" applyBorder="1" applyAlignment="1" applyProtection="1">
      <alignment horizontal="center"/>
      <protection locked="0"/>
    </xf>
    <xf numFmtId="0" fontId="79" fillId="0" borderId="49" xfId="0" applyFont="1" applyFill="1" applyBorder="1" applyAlignment="1" applyProtection="1">
      <protection locked="0"/>
    </xf>
    <xf numFmtId="0" fontId="79" fillId="0" borderId="21" xfId="0" applyFont="1" applyFill="1" applyBorder="1" applyAlignment="1" applyProtection="1">
      <protection locked="0"/>
    </xf>
    <xf numFmtId="0" fontId="79" fillId="0" borderId="48" xfId="0" applyFont="1" applyFill="1" applyBorder="1" applyAlignment="1" applyProtection="1">
      <protection locked="0"/>
    </xf>
    <xf numFmtId="0" fontId="79" fillId="0" borderId="0" xfId="0" applyFont="1" applyFill="1" applyBorder="1" applyAlignment="1">
      <alignment horizontal="center"/>
    </xf>
    <xf numFmtId="0" fontId="79" fillId="0" borderId="0" xfId="0" applyFont="1" applyFill="1" applyAlignment="1">
      <alignment horizontal="right"/>
    </xf>
    <xf numFmtId="0" fontId="79" fillId="0" borderId="0" xfId="0" applyFont="1" applyFill="1" applyBorder="1" applyAlignment="1" applyProtection="1">
      <protection locked="0"/>
    </xf>
    <xf numFmtId="0" fontId="82" fillId="0" borderId="0" xfId="0" applyFont="1" applyFill="1" applyAlignment="1">
      <alignment horizontal="center"/>
    </xf>
    <xf numFmtId="0" fontId="82" fillId="0" borderId="50" xfId="0" applyFont="1" applyFill="1" applyBorder="1" applyAlignment="1">
      <alignment horizontal="center" vertical="center" wrapText="1"/>
    </xf>
    <xf numFmtId="49" fontId="78" fillId="0" borderId="50" xfId="0" applyNumberFormat="1" applyFont="1" applyFill="1" applyBorder="1" applyAlignment="1">
      <alignment horizontal="center" vertical="center"/>
    </xf>
    <xf numFmtId="0" fontId="78" fillId="0" borderId="50" xfId="0" applyFont="1" applyFill="1" applyBorder="1" applyAlignment="1">
      <alignment horizontal="left" vertical="center" wrapText="1"/>
    </xf>
    <xf numFmtId="0" fontId="78" fillId="0" borderId="50" xfId="0" applyFont="1" applyFill="1" applyBorder="1"/>
    <xf numFmtId="165" fontId="78" fillId="0" borderId="50" xfId="0" applyNumberFormat="1" applyFont="1" applyFill="1" applyBorder="1"/>
    <xf numFmtId="0" fontId="82" fillId="0" borderId="50" xfId="0" applyFont="1" applyFill="1" applyBorder="1" applyAlignment="1">
      <alignment horizontal="center" vertical="center"/>
    </xf>
    <xf numFmtId="0" fontId="78" fillId="0" borderId="1" xfId="0" applyFont="1" applyFill="1" applyBorder="1"/>
    <xf numFmtId="0" fontId="2" fillId="3" borderId="0" xfId="2" applyFont="1" applyFill="1" applyBorder="1" applyAlignment="1" applyProtection="1">
      <alignment horizontal="center"/>
      <protection locked="0"/>
    </xf>
    <xf numFmtId="49" fontId="18" fillId="3" borderId="48" xfId="1" applyNumberFormat="1" applyFont="1" applyFill="1" applyBorder="1" applyAlignment="1">
      <alignment horizontal="center"/>
    </xf>
    <xf numFmtId="49" fontId="83" fillId="4" borderId="50" xfId="2" applyNumberFormat="1" applyFont="1" applyFill="1" applyBorder="1" applyAlignment="1" applyProtection="1">
      <alignment horizontal="left"/>
      <protection locked="0"/>
    </xf>
    <xf numFmtId="0" fontId="18" fillId="0" borderId="14" xfId="2" applyFont="1" applyBorder="1" applyProtection="1">
      <protection locked="0"/>
    </xf>
    <xf numFmtId="12" fontId="84" fillId="0" borderId="50" xfId="12" applyNumberFormat="1" applyFont="1" applyFill="1" applyBorder="1" applyAlignment="1">
      <alignment horizontal="center"/>
    </xf>
    <xf numFmtId="165" fontId="85" fillId="0" borderId="50" xfId="11" applyFont="1" applyFill="1" applyBorder="1"/>
    <xf numFmtId="165" fontId="15" fillId="0" borderId="29" xfId="3" applyFont="1" applyBorder="1" applyProtection="1">
      <protection locked="0"/>
    </xf>
    <xf numFmtId="0" fontId="82" fillId="0" borderId="50" xfId="0" applyFont="1" applyFill="1" applyBorder="1" applyAlignment="1">
      <alignment horizontal="center"/>
    </xf>
    <xf numFmtId="49" fontId="9" fillId="0" borderId="50" xfId="2" applyNumberFormat="1" applyFont="1" applyBorder="1" applyAlignment="1">
      <alignment horizontal="left"/>
    </xf>
    <xf numFmtId="0" fontId="9" fillId="0" borderId="50" xfId="2" applyFont="1" applyBorder="1" applyAlignment="1">
      <alignment horizontal="left"/>
    </xf>
    <xf numFmtId="0" fontId="16" fillId="0" borderId="50" xfId="2" applyFont="1" applyBorder="1" applyAlignment="1">
      <alignment horizontal="left"/>
    </xf>
    <xf numFmtId="0" fontId="43" fillId="0" borderId="49" xfId="6" applyFont="1" applyBorder="1" applyProtection="1">
      <protection locked="0"/>
    </xf>
    <xf numFmtId="0" fontId="86" fillId="4" borderId="50" xfId="0" applyFont="1" applyFill="1" applyBorder="1" applyAlignment="1">
      <alignment vertical="center"/>
    </xf>
    <xf numFmtId="4" fontId="86" fillId="4" borderId="109" xfId="0" applyNumberFormat="1" applyFont="1" applyFill="1" applyBorder="1" applyAlignment="1">
      <alignment vertical="center"/>
    </xf>
    <xf numFmtId="165" fontId="7" fillId="0" borderId="29" xfId="3" applyFont="1" applyBorder="1" applyAlignment="1" applyProtection="1">
      <alignment horizontal="center"/>
      <protection locked="0"/>
    </xf>
    <xf numFmtId="0" fontId="14" fillId="0" borderId="32" xfId="2" applyFont="1" applyBorder="1" applyAlignment="1" applyProtection="1">
      <alignment horizontal="center"/>
      <protection locked="0"/>
    </xf>
    <xf numFmtId="14" fontId="42" fillId="4" borderId="104" xfId="0" applyNumberFormat="1" applyFont="1" applyFill="1" applyBorder="1"/>
    <xf numFmtId="0" fontId="9" fillId="0" borderId="0" xfId="2" applyFont="1" applyBorder="1" applyAlignment="1">
      <alignment horizontal="center"/>
    </xf>
    <xf numFmtId="49" fontId="4" fillId="6" borderId="60" xfId="4" applyNumberFormat="1" applyFont="1" applyFill="1" applyBorder="1" applyAlignment="1" applyProtection="1">
      <alignment horizontal="center"/>
      <protection locked="0"/>
    </xf>
    <xf numFmtId="49" fontId="4" fillId="6" borderId="107" xfId="4" applyNumberFormat="1" applyFont="1" applyFill="1" applyBorder="1" applyAlignment="1" applyProtection="1">
      <alignment horizontal="center"/>
      <protection locked="0"/>
    </xf>
    <xf numFmtId="4" fontId="6" fillId="6" borderId="50" xfId="2" applyNumberFormat="1" applyFont="1" applyFill="1" applyBorder="1" applyAlignment="1" applyProtection="1">
      <alignment horizontal="center"/>
      <protection locked="0"/>
    </xf>
    <xf numFmtId="39" fontId="4" fillId="6" borderId="50" xfId="2" applyNumberFormat="1" applyFont="1" applyFill="1" applyBorder="1" applyAlignment="1" applyProtection="1">
      <alignment horizontal="right"/>
      <protection locked="0"/>
    </xf>
    <xf numFmtId="49" fontId="4" fillId="6" borderId="50" xfId="4" applyNumberFormat="1" applyFont="1" applyFill="1" applyBorder="1" applyAlignment="1" applyProtection="1">
      <alignment horizontal="center"/>
      <protection locked="0"/>
    </xf>
    <xf numFmtId="4" fontId="4" fillId="6" borderId="50" xfId="4" applyNumberFormat="1" applyFont="1" applyFill="1" applyBorder="1" applyAlignment="1"/>
    <xf numFmtId="49" fontId="4" fillId="6" borderId="15" xfId="4" applyNumberFormat="1" applyFont="1" applyFill="1" applyBorder="1" applyAlignment="1" applyProtection="1">
      <alignment horizontal="center"/>
      <protection locked="0"/>
    </xf>
    <xf numFmtId="172" fontId="12" fillId="0" borderId="0" xfId="2" applyNumberFormat="1" applyFont="1"/>
    <xf numFmtId="4" fontId="12" fillId="0" borderId="0" xfId="2" applyNumberFormat="1" applyFont="1" applyAlignment="1">
      <alignment horizontal="center"/>
    </xf>
    <xf numFmtId="4" fontId="12" fillId="0" borderId="0" xfId="2" applyNumberFormat="1" applyFont="1" applyBorder="1"/>
    <xf numFmtId="4" fontId="12" fillId="6" borderId="50" xfId="4" applyNumberFormat="1" applyFont="1" applyFill="1" applyBorder="1" applyAlignment="1" applyProtection="1">
      <protection locked="0"/>
    </xf>
    <xf numFmtId="1" fontId="18" fillId="0" borderId="50" xfId="2" applyNumberFormat="1" applyFont="1" applyBorder="1" applyAlignment="1" applyProtection="1">
      <alignment horizontal="left"/>
      <protection locked="0"/>
    </xf>
    <xf numFmtId="4" fontId="12" fillId="0" borderId="0" xfId="2" applyNumberFormat="1" applyFont="1"/>
    <xf numFmtId="4" fontId="10" fillId="6" borderId="50" xfId="3" applyNumberFormat="1" applyFont="1" applyFill="1" applyBorder="1" applyAlignment="1" applyProtection="1">
      <alignment horizontal="center"/>
      <protection locked="0"/>
    </xf>
    <xf numFmtId="4" fontId="10" fillId="6" borderId="50" xfId="2" applyNumberFormat="1" applyFont="1" applyFill="1" applyBorder="1" applyAlignment="1" applyProtection="1">
      <alignment horizontal="center"/>
      <protection locked="0"/>
    </xf>
    <xf numFmtId="14" fontId="42" fillId="4" borderId="21" xfId="0" applyNumberFormat="1" applyFont="1" applyFill="1" applyBorder="1" applyAlignment="1">
      <alignment horizontal="left"/>
    </xf>
    <xf numFmtId="0" fontId="41" fillId="4" borderId="0" xfId="0" applyFont="1" applyFill="1" applyAlignment="1">
      <alignment horizontal="right"/>
    </xf>
    <xf numFmtId="0" fontId="4" fillId="4" borderId="0" xfId="0" applyFont="1" applyFill="1"/>
    <xf numFmtId="0" fontId="10" fillId="0" borderId="50" xfId="6" applyFont="1" applyBorder="1" applyProtection="1">
      <protection locked="0"/>
    </xf>
    <xf numFmtId="4" fontId="10" fillId="6" borderId="50" xfId="10" applyNumberFormat="1" applyFont="1" applyFill="1" applyBorder="1" applyAlignment="1" applyProtection="1">
      <alignment horizontal="center"/>
      <protection locked="0"/>
    </xf>
    <xf numFmtId="39" fontId="10" fillId="6" borderId="106" xfId="10" applyNumberFormat="1" applyFont="1" applyFill="1" applyBorder="1" applyAlignment="1" applyProtection="1">
      <alignment horizontal="center"/>
      <protection locked="0"/>
    </xf>
    <xf numFmtId="165" fontId="41" fillId="4" borderId="50" xfId="1" applyFont="1" applyFill="1" applyBorder="1" applyAlignment="1"/>
    <xf numFmtId="14" fontId="41" fillId="4" borderId="50" xfId="0" applyNumberFormat="1" applyFont="1" applyFill="1" applyBorder="1" applyAlignment="1">
      <alignment horizontal="center"/>
    </xf>
    <xf numFmtId="165" fontId="41" fillId="4" borderId="50" xfId="1" applyFont="1" applyFill="1" applyBorder="1"/>
    <xf numFmtId="14" fontId="42" fillId="4" borderId="104" xfId="2" applyNumberFormat="1" applyFont="1" applyFill="1" applyBorder="1"/>
    <xf numFmtId="14" fontId="41" fillId="4" borderId="0" xfId="0" applyNumberFormat="1" applyFont="1" applyFill="1" applyBorder="1"/>
    <xf numFmtId="0" fontId="87" fillId="4" borderId="0" xfId="0" applyFont="1" applyFill="1" applyBorder="1"/>
    <xf numFmtId="14" fontId="7" fillId="4" borderId="1" xfId="6" applyNumberFormat="1" applyFont="1" applyFill="1" applyBorder="1" applyAlignment="1">
      <alignment horizontal="center"/>
    </xf>
    <xf numFmtId="1" fontId="7" fillId="0" borderId="50" xfId="10" applyNumberFormat="1" applyFont="1" applyBorder="1" applyAlignment="1"/>
    <xf numFmtId="0" fontId="35" fillId="4" borderId="37" xfId="2" applyFont="1" applyFill="1" applyBorder="1"/>
    <xf numFmtId="0" fontId="35" fillId="4" borderId="37" xfId="0" applyFont="1" applyFill="1" applyBorder="1"/>
    <xf numFmtId="39" fontId="9" fillId="0" borderId="0" xfId="2" applyNumberFormat="1" applyFont="1" applyBorder="1"/>
    <xf numFmtId="165" fontId="4" fillId="0" borderId="0" xfId="1" applyFont="1"/>
    <xf numFmtId="165" fontId="4" fillId="0" borderId="50" xfId="1" applyFont="1" applyBorder="1"/>
    <xf numFmtId="14" fontId="79" fillId="0" borderId="1" xfId="0" applyNumberFormat="1" applyFont="1" applyFill="1" applyBorder="1" applyAlignment="1" applyProtection="1">
      <alignment horizontal="center"/>
    </xf>
    <xf numFmtId="14" fontId="79" fillId="0" borderId="1" xfId="0" applyNumberFormat="1" applyFont="1" applyFill="1" applyBorder="1" applyAlignment="1"/>
    <xf numFmtId="0" fontId="43" fillId="0" borderId="21" xfId="6" applyFont="1" applyBorder="1" applyProtection="1">
      <protection locked="0"/>
    </xf>
    <xf numFmtId="0" fontId="65" fillId="4" borderId="50" xfId="0" applyFont="1" applyFill="1" applyBorder="1"/>
    <xf numFmtId="14" fontId="74" fillId="0" borderId="60" xfId="0" applyNumberFormat="1" applyFont="1" applyBorder="1" applyAlignment="1">
      <alignment horizontal="center" vertical="center" wrapText="1"/>
    </xf>
    <xf numFmtId="49" fontId="74" fillId="0" borderId="49" xfId="0" applyNumberFormat="1" applyFont="1" applyBorder="1" applyAlignment="1">
      <alignment horizontal="center" vertical="center"/>
    </xf>
    <xf numFmtId="0" fontId="33" fillId="4" borderId="0" xfId="0" applyFont="1" applyFill="1" applyBorder="1"/>
    <xf numFmtId="14" fontId="42" fillId="4" borderId="0" xfId="0" applyNumberFormat="1" applyFont="1" applyFill="1" applyBorder="1"/>
    <xf numFmtId="0" fontId="7" fillId="3" borderId="0" xfId="2" applyFont="1" applyFill="1" applyBorder="1" applyAlignment="1" applyProtection="1">
      <alignment horizontal="center"/>
      <protection locked="0"/>
    </xf>
    <xf numFmtId="39" fontId="12" fillId="0" borderId="0" xfId="2" applyNumberFormat="1" applyFont="1" applyBorder="1"/>
    <xf numFmtId="0" fontId="12" fillId="3" borderId="0" xfId="2" applyFont="1" applyFill="1" applyBorder="1" applyAlignment="1" applyProtection="1">
      <protection locked="0"/>
    </xf>
    <xf numFmtId="0" fontId="9" fillId="0" borderId="29" xfId="2" applyFont="1" applyBorder="1" applyAlignment="1" applyProtection="1">
      <alignment horizontal="center" wrapText="1"/>
      <protection locked="0"/>
    </xf>
    <xf numFmtId="165" fontId="12" fillId="0" borderId="0" xfId="2" applyNumberFormat="1" applyFont="1"/>
    <xf numFmtId="0" fontId="9" fillId="0" borderId="124" xfId="2" applyFont="1" applyBorder="1" applyAlignment="1" applyProtection="1">
      <alignment horizontal="left" vertical="justify"/>
      <protection locked="0"/>
    </xf>
    <xf numFmtId="165" fontId="9" fillId="0" borderId="29" xfId="1" applyFont="1" applyBorder="1" applyAlignment="1" applyProtection="1">
      <alignment horizontal="center" wrapText="1"/>
      <protection locked="0"/>
    </xf>
    <xf numFmtId="165" fontId="9" fillId="0" borderId="29" xfId="1" applyFont="1" applyBorder="1" applyAlignment="1" applyProtection="1">
      <alignment horizontal="right" vertical="justify"/>
      <protection locked="0"/>
    </xf>
    <xf numFmtId="165" fontId="9" fillId="0" borderId="29" xfId="1" applyFont="1" applyBorder="1" applyAlignment="1" applyProtection="1">
      <alignment horizontal="center"/>
      <protection locked="0"/>
    </xf>
    <xf numFmtId="165" fontId="9" fillId="0" borderId="29" xfId="1" applyFont="1" applyBorder="1" applyAlignment="1" applyProtection="1">
      <alignment horizontal="right"/>
      <protection locked="0"/>
    </xf>
    <xf numFmtId="0" fontId="9" fillId="0" borderId="29" xfId="2" applyFont="1" applyBorder="1" applyAlignment="1" applyProtection="1">
      <alignment horizontal="right" wrapText="1"/>
      <protection locked="0"/>
    </xf>
    <xf numFmtId="0" fontId="9" fillId="0" borderId="29" xfId="2" applyFont="1" applyBorder="1" applyAlignment="1" applyProtection="1">
      <alignment horizontal="right" vertical="justify"/>
      <protection locked="0"/>
    </xf>
    <xf numFmtId="0" fontId="9" fillId="0" borderId="29" xfId="2" applyFont="1" applyBorder="1" applyAlignment="1" applyProtection="1">
      <alignment horizontal="center"/>
      <protection locked="0"/>
    </xf>
    <xf numFmtId="39" fontId="9" fillId="0" borderId="29" xfId="2" applyNumberFormat="1" applyFont="1" applyBorder="1" applyAlignment="1" applyProtection="1">
      <alignment horizontal="right"/>
      <protection locked="0"/>
    </xf>
    <xf numFmtId="165" fontId="12" fillId="3" borderId="0" xfId="1" applyFont="1" applyFill="1" applyBorder="1" applyAlignment="1"/>
    <xf numFmtId="165" fontId="12" fillId="3" borderId="9" xfId="2" applyNumberFormat="1" applyFont="1" applyFill="1" applyBorder="1" applyAlignment="1"/>
    <xf numFmtId="0" fontId="9" fillId="3" borderId="0" xfId="2" applyFont="1" applyFill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3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43" fillId="0" borderId="0" xfId="2" applyFont="1" applyBorder="1" applyAlignment="1">
      <alignment horizontal="center"/>
    </xf>
    <xf numFmtId="0" fontId="7" fillId="2" borderId="104" xfId="2" applyFont="1" applyFill="1" applyBorder="1" applyAlignment="1">
      <alignment horizontal="center" vertical="center" wrapText="1"/>
    </xf>
    <xf numFmtId="0" fontId="7" fillId="2" borderId="105" xfId="2" applyFont="1" applyFill="1" applyBorder="1" applyAlignment="1">
      <alignment horizontal="center" vertical="center" wrapText="1"/>
    </xf>
    <xf numFmtId="0" fontId="18" fillId="2" borderId="112" xfId="2" applyFont="1" applyFill="1" applyBorder="1" applyAlignment="1">
      <alignment horizontal="center" vertical="center"/>
    </xf>
    <xf numFmtId="0" fontId="40" fillId="4" borderId="0" xfId="2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/>
    </xf>
    <xf numFmtId="49" fontId="65" fillId="4" borderId="50" xfId="13" applyNumberFormat="1" applyFont="1" applyFill="1" applyBorder="1" applyAlignment="1">
      <alignment horizontal="center" vertical="center"/>
    </xf>
    <xf numFmtId="0" fontId="9" fillId="4" borderId="50" xfId="16" applyFont="1" applyFill="1" applyBorder="1" applyAlignment="1">
      <alignment horizontal="center"/>
    </xf>
    <xf numFmtId="0" fontId="50" fillId="4" borderId="0" xfId="0" applyFont="1" applyFill="1" applyBorder="1" applyAlignment="1">
      <alignment horizontal="right"/>
    </xf>
    <xf numFmtId="0" fontId="43" fillId="4" borderId="0" xfId="6" applyFont="1" applyFill="1" applyAlignment="1">
      <alignment horizontal="center"/>
    </xf>
    <xf numFmtId="0" fontId="12" fillId="3" borderId="0" xfId="2" applyFont="1" applyFill="1" applyAlignment="1">
      <alignment wrapText="1"/>
    </xf>
    <xf numFmtId="4" fontId="65" fillId="3" borderId="0" xfId="2" applyNumberFormat="1" applyFont="1" applyFill="1"/>
    <xf numFmtId="49" fontId="3" fillId="3" borderId="50" xfId="2" applyNumberFormat="1" applyFont="1" applyFill="1" applyBorder="1" applyAlignment="1" applyProtection="1">
      <alignment horizontal="left"/>
      <protection locked="0"/>
    </xf>
    <xf numFmtId="49" fontId="12" fillId="3" borderId="0" xfId="2" applyNumberFormat="1" applyFont="1" applyFill="1" applyAlignment="1">
      <alignment wrapText="1"/>
    </xf>
    <xf numFmtId="49" fontId="12" fillId="3" borderId="0" xfId="2" applyNumberFormat="1" applyFont="1" applyFill="1"/>
    <xf numFmtId="49" fontId="33" fillId="3" borderId="0" xfId="2" applyNumberFormat="1" applyFont="1" applyFill="1" applyBorder="1" applyAlignment="1">
      <alignment horizontal="right"/>
    </xf>
    <xf numFmtId="0" fontId="7" fillId="3" borderId="1" xfId="2" applyFont="1" applyFill="1" applyBorder="1" applyAlignment="1"/>
    <xf numFmtId="0" fontId="12" fillId="3" borderId="1" xfId="2" applyFont="1" applyFill="1" applyBorder="1" applyAlignment="1">
      <alignment wrapText="1"/>
    </xf>
    <xf numFmtId="4" fontId="7" fillId="3" borderId="1" xfId="2" applyNumberFormat="1" applyFont="1" applyFill="1" applyBorder="1" applyAlignment="1"/>
    <xf numFmtId="4" fontId="33" fillId="3" borderId="1" xfId="2" applyNumberFormat="1" applyFont="1" applyFill="1" applyBorder="1" applyAlignment="1"/>
    <xf numFmtId="0" fontId="7" fillId="3" borderId="0" xfId="2" applyFont="1" applyFill="1" applyBorder="1" applyAlignment="1">
      <alignment wrapText="1"/>
    </xf>
    <xf numFmtId="4" fontId="33" fillId="3" borderId="0" xfId="2" applyNumberFormat="1" applyFont="1" applyFill="1" applyBorder="1" applyAlignment="1">
      <alignment horizontal="left"/>
    </xf>
    <xf numFmtId="0" fontId="9" fillId="10" borderId="62" xfId="2" applyFont="1" applyFill="1" applyBorder="1" applyAlignment="1">
      <alignment horizontal="center" vertical="center" wrapText="1"/>
    </xf>
    <xf numFmtId="0" fontId="9" fillId="10" borderId="49" xfId="2" applyFont="1" applyFill="1" applyBorder="1" applyAlignment="1">
      <alignment horizontal="center" wrapText="1"/>
    </xf>
    <xf numFmtId="4" fontId="9" fillId="10" borderId="50" xfId="2" applyNumberFormat="1" applyFont="1" applyFill="1" applyBorder="1" applyAlignment="1">
      <alignment horizontal="center" wrapText="1"/>
    </xf>
    <xf numFmtId="4" fontId="32" fillId="10" borderId="50" xfId="2" applyNumberFormat="1" applyFont="1" applyFill="1" applyBorder="1" applyAlignment="1">
      <alignment horizontal="center" wrapText="1"/>
    </xf>
    <xf numFmtId="0" fontId="90" fillId="4" borderId="50" xfId="2" applyFont="1" applyFill="1" applyBorder="1" applyAlignment="1" applyProtection="1">
      <alignment horizontal="center"/>
      <protection locked="0"/>
    </xf>
    <xf numFmtId="0" fontId="90" fillId="4" borderId="50" xfId="0" applyFont="1" applyFill="1" applyBorder="1"/>
    <xf numFmtId="0" fontId="65" fillId="4" borderId="50" xfId="18" applyNumberFormat="1" applyFont="1" applyFill="1" applyBorder="1" applyAlignment="1">
      <alignment horizontal="right" wrapText="1"/>
    </xf>
    <xf numFmtId="4" fontId="90" fillId="4" borderId="50" xfId="0" applyNumberFormat="1" applyFont="1" applyFill="1" applyBorder="1"/>
    <xf numFmtId="173" fontId="90" fillId="4" borderId="50" xfId="19" applyNumberFormat="1" applyFont="1" applyFill="1" applyBorder="1"/>
    <xf numFmtId="49" fontId="55" fillId="4" borderId="50" xfId="0" applyNumberFormat="1" applyFont="1" applyFill="1" applyBorder="1"/>
    <xf numFmtId="0" fontId="55" fillId="4" borderId="50" xfId="0" applyFont="1" applyFill="1" applyBorder="1"/>
    <xf numFmtId="165" fontId="12" fillId="4" borderId="50" xfId="18" applyNumberFormat="1" applyFont="1" applyFill="1" applyBorder="1"/>
    <xf numFmtId="165" fontId="55" fillId="4" borderId="50" xfId="0" applyNumberFormat="1" applyFont="1" applyFill="1" applyBorder="1"/>
    <xf numFmtId="173" fontId="55" fillId="4" borderId="50" xfId="19" applyNumberFormat="1" applyFont="1" applyFill="1" applyBorder="1"/>
    <xf numFmtId="4" fontId="55" fillId="4" borderId="50" xfId="20" applyNumberFormat="1" applyFont="1" applyFill="1" applyBorder="1" applyProtection="1">
      <protection locked="0"/>
    </xf>
    <xf numFmtId="0" fontId="12" fillId="4" borderId="50" xfId="18" applyNumberFormat="1" applyFont="1" applyFill="1" applyBorder="1"/>
    <xf numFmtId="4" fontId="55" fillId="4" borderId="50" xfId="0" applyNumberFormat="1" applyFont="1" applyFill="1" applyBorder="1"/>
    <xf numFmtId="0" fontId="55" fillId="4" borderId="50" xfId="0" applyFont="1" applyFill="1" applyBorder="1" applyAlignment="1">
      <alignment horizontal="justify" vertical="center"/>
    </xf>
    <xf numFmtId="0" fontId="12" fillId="4" borderId="50" xfId="2" applyFont="1" applyFill="1" applyBorder="1" applyAlignment="1">
      <alignment wrapText="1"/>
    </xf>
    <xf numFmtId="4" fontId="12" fillId="4" borderId="50" xfId="2" applyNumberFormat="1" applyFont="1" applyFill="1" applyBorder="1"/>
    <xf numFmtId="4" fontId="65" fillId="4" borderId="50" xfId="2" applyNumberFormat="1" applyFont="1" applyFill="1" applyBorder="1"/>
    <xf numFmtId="0" fontId="12" fillId="3" borderId="49" xfId="2" applyFont="1" applyFill="1" applyBorder="1"/>
    <xf numFmtId="165" fontId="9" fillId="9" borderId="50" xfId="18" applyNumberFormat="1" applyFont="1" applyFill="1" applyBorder="1"/>
    <xf numFmtId="4" fontId="91" fillId="9" borderId="50" xfId="20" applyNumberFormat="1" applyFont="1" applyFill="1" applyBorder="1" applyProtection="1">
      <protection locked="0"/>
    </xf>
    <xf numFmtId="4" fontId="76" fillId="9" borderId="50" xfId="20" applyNumberFormat="1" applyFont="1" applyFill="1" applyBorder="1" applyProtection="1">
      <protection locked="0"/>
    </xf>
    <xf numFmtId="4" fontId="9" fillId="3" borderId="0" xfId="20" applyNumberFormat="1" applyFont="1" applyFill="1" applyBorder="1" applyProtection="1">
      <protection locked="0"/>
    </xf>
    <xf numFmtId="4" fontId="32" fillId="3" borderId="0" xfId="20" applyNumberFormat="1" applyFont="1" applyFill="1" applyBorder="1" applyProtection="1">
      <protection locked="0"/>
    </xf>
    <xf numFmtId="0" fontId="12" fillId="4" borderId="0" xfId="2" applyFont="1" applyFill="1"/>
    <xf numFmtId="0" fontId="12" fillId="4" borderId="0" xfId="2" applyFont="1" applyFill="1" applyAlignment="1">
      <alignment horizontal="right" wrapText="1"/>
    </xf>
    <xf numFmtId="4" fontId="12" fillId="4" borderId="0" xfId="2" applyNumberFormat="1" applyFont="1" applyFill="1"/>
    <xf numFmtId="4" fontId="65" fillId="4" borderId="0" xfId="2" applyNumberFormat="1" applyFont="1" applyFill="1"/>
    <xf numFmtId="0" fontId="5" fillId="4" borderId="0" xfId="2" applyFont="1" applyFill="1" applyAlignment="1">
      <alignment horizontal="right"/>
    </xf>
    <xf numFmtId="0" fontId="12" fillId="4" borderId="0" xfId="2" applyFont="1" applyFill="1" applyAlignment="1">
      <alignment wrapText="1"/>
    </xf>
    <xf numFmtId="0" fontId="65" fillId="4" borderId="0" xfId="19" applyFont="1" applyFill="1" applyAlignment="1">
      <alignment horizontal="center"/>
    </xf>
    <xf numFmtId="0" fontId="89" fillId="4" borderId="0" xfId="0" applyFont="1" applyFill="1" applyAlignment="1">
      <alignment horizontal="center"/>
    </xf>
    <xf numFmtId="175" fontId="48" fillId="4" borderId="0" xfId="19" applyNumberFormat="1" applyFont="1" applyFill="1" applyAlignment="1">
      <alignment horizontal="center"/>
    </xf>
    <xf numFmtId="175" fontId="96" fillId="4" borderId="85" xfId="0" applyNumberFormat="1" applyFont="1" applyFill="1" applyBorder="1" applyAlignment="1">
      <alignment horizontal="center"/>
    </xf>
    <xf numFmtId="175" fontId="30" fillId="4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1" fillId="4" borderId="0" xfId="0" applyFont="1" applyFill="1"/>
    <xf numFmtId="170" fontId="30" fillId="4" borderId="0" xfId="0" applyNumberFormat="1" applyFont="1" applyFill="1" applyBorder="1" applyAlignment="1">
      <alignment horizontal="center"/>
    </xf>
    <xf numFmtId="0" fontId="3" fillId="0" borderId="0" xfId="19" applyFont="1"/>
    <xf numFmtId="170" fontId="35" fillId="4" borderId="0" xfId="19" applyNumberFormat="1" applyFont="1" applyFill="1" applyBorder="1"/>
    <xf numFmtId="170" fontId="33" fillId="4" borderId="0" xfId="0" applyNumberFormat="1" applyFont="1" applyFill="1" applyBorder="1" applyAlignment="1">
      <alignment horizontal="right"/>
    </xf>
    <xf numFmtId="0" fontId="12" fillId="0" borderId="1" xfId="19" applyFont="1" applyBorder="1" applyAlignment="1">
      <alignment horizontal="center"/>
    </xf>
    <xf numFmtId="0" fontId="33" fillId="4" borderId="0" xfId="19" quotePrefix="1" applyFont="1" applyFill="1" applyBorder="1" applyAlignment="1">
      <alignment horizontal="center"/>
    </xf>
    <xf numFmtId="0" fontId="12" fillId="0" borderId="1" xfId="19" applyFont="1" applyBorder="1"/>
    <xf numFmtId="175" fontId="6" fillId="0" borderId="0" xfId="19" applyNumberFormat="1" applyFont="1"/>
    <xf numFmtId="170" fontId="33" fillId="4" borderId="0" xfId="19" applyNumberFormat="1" applyFont="1" applyFill="1" applyBorder="1"/>
    <xf numFmtId="0" fontId="97" fillId="0" borderId="0" xfId="0" applyFont="1"/>
    <xf numFmtId="170" fontId="35" fillId="4" borderId="0" xfId="19" applyNumberFormat="1" applyFont="1" applyFill="1" applyBorder="1" applyAlignment="1"/>
    <xf numFmtId="49" fontId="33" fillId="4" borderId="0" xfId="19" quotePrefix="1" applyNumberFormat="1" applyFont="1" applyFill="1" applyBorder="1" applyAlignment="1">
      <alignment horizontal="center"/>
    </xf>
    <xf numFmtId="0" fontId="32" fillId="9" borderId="50" xfId="0" applyFont="1" applyFill="1" applyBorder="1" applyAlignment="1"/>
    <xf numFmtId="170" fontId="32" fillId="9" borderId="50" xfId="0" applyNumberFormat="1" applyFont="1" applyFill="1" applyBorder="1"/>
    <xf numFmtId="0" fontId="32" fillId="9" borderId="50" xfId="0" applyFont="1" applyFill="1" applyBorder="1"/>
    <xf numFmtId="0" fontId="32" fillId="9" borderId="50" xfId="0" applyFont="1" applyFill="1" applyBorder="1" applyAlignment="1">
      <alignment horizontal="left"/>
    </xf>
    <xf numFmtId="0" fontId="32" fillId="9" borderId="50" xfId="0" applyFont="1" applyFill="1" applyBorder="1" applyAlignment="1">
      <alignment wrapText="1"/>
    </xf>
    <xf numFmtId="49" fontId="9" fillId="9" borderId="50" xfId="0" applyNumberFormat="1" applyFont="1" applyFill="1" applyBorder="1" applyAlignment="1">
      <alignment horizontal="center" wrapText="1"/>
    </xf>
    <xf numFmtId="49" fontId="9" fillId="9" borderId="50" xfId="0" applyNumberFormat="1" applyFont="1" applyFill="1" applyBorder="1" applyAlignment="1">
      <alignment wrapText="1"/>
    </xf>
    <xf numFmtId="170" fontId="9" fillId="9" borderId="50" xfId="0" applyNumberFormat="1" applyFont="1" applyFill="1" applyBorder="1" applyAlignment="1">
      <alignment horizontal="center" wrapText="1"/>
    </xf>
    <xf numFmtId="49" fontId="9" fillId="9" borderId="50" xfId="0" applyNumberFormat="1" applyFont="1" applyFill="1" applyBorder="1" applyAlignment="1">
      <alignment horizontal="left" wrapText="1"/>
    </xf>
    <xf numFmtId="4" fontId="9" fillId="9" borderId="50" xfId="0" applyNumberFormat="1" applyFont="1" applyFill="1" applyBorder="1" applyAlignment="1">
      <alignment horizontal="center" wrapText="1"/>
    </xf>
    <xf numFmtId="0" fontId="30" fillId="4" borderId="50" xfId="0" applyFont="1" applyFill="1" applyBorder="1" applyAlignment="1">
      <alignment horizontal="center"/>
    </xf>
    <xf numFmtId="0" fontId="30" fillId="0" borderId="50" xfId="0" applyFont="1" applyFill="1" applyBorder="1" applyAlignment="1">
      <alignment horizontal="center"/>
    </xf>
    <xf numFmtId="14" fontId="30" fillId="0" borderId="50" xfId="0" applyNumberFormat="1" applyFont="1" applyFill="1" applyBorder="1" applyAlignment="1">
      <alignment horizontal="center" wrapText="1"/>
    </xf>
    <xf numFmtId="165" fontId="30" fillId="0" borderId="50" xfId="1" applyFont="1" applyFill="1" applyBorder="1"/>
    <xf numFmtId="0" fontId="30" fillId="0" borderId="50" xfId="0" applyFont="1" applyFill="1" applyBorder="1"/>
    <xf numFmtId="0" fontId="30" fillId="0" borderId="50" xfId="0" applyFont="1" applyBorder="1"/>
    <xf numFmtId="14" fontId="30" fillId="0" borderId="50" xfId="0" applyNumberFormat="1" applyFont="1" applyFill="1" applyBorder="1" applyAlignment="1">
      <alignment horizontal="center"/>
    </xf>
    <xf numFmtId="0" fontId="30" fillId="0" borderId="50" xfId="0" applyNumberFormat="1" applyFont="1" applyBorder="1" applyAlignment="1">
      <alignment horizontal="center"/>
    </xf>
    <xf numFmtId="14" fontId="30" fillId="0" borderId="50" xfId="0" applyNumberFormat="1" applyFont="1" applyBorder="1" applyAlignment="1">
      <alignment horizontal="center"/>
    </xf>
    <xf numFmtId="165" fontId="30" fillId="0" borderId="50" xfId="1" applyFont="1" applyBorder="1" applyAlignment="1">
      <alignment horizontal="right"/>
    </xf>
    <xf numFmtId="165" fontId="30" fillId="0" borderId="50" xfId="1" applyFont="1" applyFill="1" applyBorder="1" applyAlignment="1">
      <alignment horizontal="right"/>
    </xf>
    <xf numFmtId="165" fontId="30" fillId="0" borderId="50" xfId="1" applyFont="1" applyBorder="1" applyAlignment="1">
      <alignment horizontal="center"/>
    </xf>
    <xf numFmtId="0" fontId="30" fillId="0" borderId="50" xfId="0" applyFont="1" applyBorder="1" applyAlignment="1">
      <alignment horizontal="left"/>
    </xf>
    <xf numFmtId="165" fontId="30" fillId="0" borderId="50" xfId="1" applyFont="1" applyBorder="1"/>
    <xf numFmtId="0" fontId="30" fillId="0" borderId="50" xfId="0" applyFont="1" applyBorder="1" applyAlignment="1">
      <alignment horizontal="center"/>
    </xf>
    <xf numFmtId="165" fontId="30" fillId="0" borderId="50" xfId="21" applyFont="1" applyFill="1" applyBorder="1"/>
    <xf numFmtId="165" fontId="30" fillId="0" borderId="50" xfId="21" applyFont="1" applyBorder="1"/>
    <xf numFmtId="14" fontId="30" fillId="0" borderId="50" xfId="0" applyNumberFormat="1" applyFont="1" applyBorder="1" applyAlignment="1">
      <alignment horizontal="left"/>
    </xf>
    <xf numFmtId="14" fontId="30" fillId="0" borderId="50" xfId="0" applyNumberFormat="1" applyFont="1" applyFill="1" applyBorder="1" applyAlignment="1">
      <alignment horizontal="left"/>
    </xf>
    <xf numFmtId="0" fontId="99" fillId="0" borderId="50" xfId="0" applyFont="1" applyBorder="1"/>
    <xf numFmtId="165" fontId="30" fillId="0" borderId="49" xfId="1" applyFont="1" applyBorder="1"/>
    <xf numFmtId="14" fontId="100" fillId="0" borderId="50" xfId="0" applyNumberFormat="1" applyFont="1" applyBorder="1" applyAlignment="1">
      <alignment horizontal="center"/>
    </xf>
    <xf numFmtId="0" fontId="36" fillId="0" borderId="50" xfId="0" applyFont="1" applyFill="1" applyBorder="1" applyAlignment="1">
      <alignment horizontal="left" wrapText="1"/>
    </xf>
    <xf numFmtId="14" fontId="36" fillId="0" borderId="50" xfId="0" applyNumberFormat="1" applyFont="1" applyBorder="1" applyAlignment="1">
      <alignment horizontal="center" wrapText="1"/>
    </xf>
    <xf numFmtId="165" fontId="30" fillId="0" borderId="50" xfId="1" applyFont="1" applyBorder="1" applyAlignment="1">
      <alignment horizontal="left" wrapText="1"/>
    </xf>
    <xf numFmtId="0" fontId="30" fillId="0" borderId="50" xfId="0" applyFont="1" applyBorder="1" applyAlignment="1">
      <alignment horizontal="left" wrapText="1"/>
    </xf>
    <xf numFmtId="14" fontId="100" fillId="0" borderId="50" xfId="0" applyNumberFormat="1" applyFont="1" applyFill="1" applyBorder="1" applyAlignment="1">
      <alignment horizontal="center"/>
    </xf>
    <xf numFmtId="0" fontId="100" fillId="0" borderId="50" xfId="0" applyFont="1" applyBorder="1"/>
    <xf numFmtId="0" fontId="30" fillId="0" borderId="50" xfId="0" applyFont="1" applyBorder="1" applyAlignment="1"/>
    <xf numFmtId="165" fontId="30" fillId="0" borderId="5" xfId="1" applyFont="1" applyBorder="1"/>
    <xf numFmtId="165" fontId="30" fillId="0" borderId="48" xfId="1" applyFont="1" applyBorder="1"/>
    <xf numFmtId="0" fontId="101" fillId="0" borderId="50" xfId="0" applyFont="1" applyBorder="1" applyAlignment="1">
      <alignment horizontal="center"/>
    </xf>
    <xf numFmtId="14" fontId="30" fillId="0" borderId="50" xfId="0" applyNumberFormat="1" applyFont="1" applyBorder="1" applyAlignment="1">
      <alignment horizontal="center" wrapText="1"/>
    </xf>
    <xf numFmtId="49" fontId="36" fillId="0" borderId="50" xfId="0" applyNumberFormat="1" applyFont="1" applyBorder="1" applyAlignment="1">
      <alignment horizontal="center" vertical="top" wrapText="1"/>
    </xf>
    <xf numFmtId="49" fontId="30" fillId="0" borderId="50" xfId="0" applyNumberFormat="1" applyFont="1" applyBorder="1" applyAlignment="1">
      <alignment horizontal="center"/>
    </xf>
    <xf numFmtId="165" fontId="30" fillId="0" borderId="62" xfId="21" applyFont="1" applyBorder="1"/>
    <xf numFmtId="0" fontId="29" fillId="14" borderId="50" xfId="0" applyFont="1" applyFill="1" applyBorder="1" applyAlignment="1"/>
    <xf numFmtId="170" fontId="28" fillId="14" borderId="50" xfId="0" applyNumberFormat="1" applyFont="1" applyFill="1" applyBorder="1"/>
    <xf numFmtId="4" fontId="29" fillId="14" borderId="50" xfId="1" applyNumberFormat="1" applyFont="1" applyFill="1" applyBorder="1"/>
    <xf numFmtId="4" fontId="102" fillId="14" borderId="50" xfId="1" applyNumberFormat="1" applyFont="1" applyFill="1" applyBorder="1"/>
    <xf numFmtId="0" fontId="28" fillId="14" borderId="50" xfId="0" applyFont="1" applyFill="1" applyBorder="1" applyAlignment="1">
      <alignment horizontal="left"/>
    </xf>
    <xf numFmtId="0" fontId="28" fillId="14" borderId="50" xfId="0" applyFont="1" applyFill="1" applyBorder="1" applyAlignment="1">
      <alignment wrapText="1"/>
    </xf>
    <xf numFmtId="0" fontId="28" fillId="14" borderId="50" xfId="0" applyFont="1" applyFill="1" applyBorder="1" applyAlignment="1">
      <alignment horizontal="center"/>
    </xf>
    <xf numFmtId="170" fontId="28" fillId="14" borderId="50" xfId="0" applyNumberFormat="1" applyFont="1" applyFill="1" applyBorder="1" applyAlignment="1">
      <alignment horizontal="center"/>
    </xf>
    <xf numFmtId="0" fontId="28" fillId="14" borderId="50" xfId="0" applyFont="1" applyFill="1" applyBorder="1" applyAlignment="1">
      <alignment horizontal="center" wrapText="1"/>
    </xf>
    <xf numFmtId="0" fontId="29" fillId="0" borderId="0" xfId="0" applyFont="1" applyFill="1" applyBorder="1" applyAlignment="1"/>
    <xf numFmtId="170" fontId="28" fillId="0" borderId="0" xfId="0" applyNumberFormat="1" applyFont="1" applyFill="1" applyBorder="1"/>
    <xf numFmtId="165" fontId="29" fillId="0" borderId="0" xfId="1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/>
    </xf>
    <xf numFmtId="170" fontId="28" fillId="0" borderId="0" xfId="0" applyNumberFormat="1" applyFont="1" applyFill="1" applyBorder="1" applyAlignment="1">
      <alignment horizontal="center"/>
    </xf>
    <xf numFmtId="4" fontId="29" fillId="0" borderId="0" xfId="1" applyNumberFormat="1" applyFont="1" applyFill="1" applyBorder="1"/>
    <xf numFmtId="0" fontId="28" fillId="0" borderId="0" xfId="0" applyFont="1" applyFill="1" applyBorder="1" applyAlignment="1">
      <alignment horizontal="center" wrapText="1"/>
    </xf>
    <xf numFmtId="0" fontId="103" fillId="0" borderId="0" xfId="19" applyFont="1" applyFill="1" applyAlignment="1">
      <alignment horizontal="center" wrapText="1"/>
    </xf>
    <xf numFmtId="170" fontId="29" fillId="0" borderId="0" xfId="0" applyNumberFormat="1" applyFont="1" applyFill="1"/>
    <xf numFmtId="0" fontId="104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left"/>
    </xf>
    <xf numFmtId="0" fontId="28" fillId="0" borderId="0" xfId="0" applyFont="1" applyFill="1" applyAlignment="1"/>
    <xf numFmtId="170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 wrapText="1"/>
    </xf>
    <xf numFmtId="0" fontId="89" fillId="0" borderId="0" xfId="0" applyFont="1" applyFill="1" applyBorder="1" applyAlignment="1">
      <alignment horizontal="center"/>
    </xf>
    <xf numFmtId="170" fontId="89" fillId="0" borderId="0" xfId="0" applyNumberFormat="1" applyFont="1" applyFill="1" applyAlignment="1">
      <alignment vertical="top"/>
    </xf>
    <xf numFmtId="0" fontId="89" fillId="0" borderId="0" xfId="0" applyFont="1" applyFill="1" applyAlignment="1">
      <alignment vertical="top"/>
    </xf>
    <xf numFmtId="0" fontId="29" fillId="0" borderId="0" xfId="0" applyFont="1" applyFill="1" applyAlignment="1">
      <alignment horizontal="right" vertical="top"/>
    </xf>
    <xf numFmtId="0" fontId="89" fillId="0" borderId="0" xfId="0" applyFont="1" applyFill="1" applyAlignment="1">
      <alignment horizontal="center"/>
    </xf>
    <xf numFmtId="0" fontId="105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175" fontId="94" fillId="0" borderId="0" xfId="0" applyNumberFormat="1" applyFont="1" applyBorder="1" applyAlignment="1">
      <alignment horizontal="center"/>
    </xf>
    <xf numFmtId="0" fontId="105" fillId="0" borderId="0" xfId="0" applyFont="1" applyAlignment="1"/>
    <xf numFmtId="170" fontId="105" fillId="0" borderId="0" xfId="0" applyNumberFormat="1" applyFont="1" applyAlignment="1">
      <alignment horizont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Border="1" applyAlignment="1">
      <alignment horizontal="center" wrapText="1"/>
    </xf>
    <xf numFmtId="0" fontId="105" fillId="0" borderId="0" xfId="0" applyFont="1" applyAlignment="1">
      <alignment horizontal="center"/>
    </xf>
    <xf numFmtId="0" fontId="42" fillId="4" borderId="37" xfId="2" applyFont="1" applyFill="1" applyBorder="1" applyAlignment="1"/>
    <xf numFmtId="0" fontId="42" fillId="4" borderId="37" xfId="2" applyFont="1" applyFill="1" applyBorder="1" applyAlignment="1">
      <alignment horizontal="center"/>
    </xf>
    <xf numFmtId="0" fontId="39" fillId="0" borderId="37" xfId="2" applyFont="1" applyBorder="1"/>
    <xf numFmtId="0" fontId="41" fillId="4" borderId="37" xfId="2" applyFont="1" applyFill="1" applyBorder="1" applyAlignment="1">
      <alignment horizontal="center"/>
    </xf>
    <xf numFmtId="0" fontId="42" fillId="4" borderId="0" xfId="2" applyFont="1" applyFill="1" applyAlignment="1">
      <alignment horizontal="center"/>
    </xf>
    <xf numFmtId="0" fontId="41" fillId="4" borderId="0" xfId="2" applyFont="1" applyFill="1" applyAlignment="1">
      <alignment horizontal="center"/>
    </xf>
    <xf numFmtId="0" fontId="18" fillId="2" borderId="112" xfId="2" applyFont="1" applyFill="1" applyBorder="1" applyAlignment="1">
      <alignment horizontal="center" vertical="center" wrapText="1"/>
    </xf>
    <xf numFmtId="49" fontId="38" fillId="0" borderId="60" xfId="2" applyNumberFormat="1" applyFont="1" applyBorder="1" applyAlignment="1" applyProtection="1">
      <alignment horizontal="left" vertical="center"/>
      <protection locked="0"/>
    </xf>
    <xf numFmtId="49" fontId="38" fillId="0" borderId="50" xfId="2" applyNumberFormat="1" applyFont="1" applyBorder="1" applyAlignment="1" applyProtection="1">
      <alignment horizontal="left" vertical="center"/>
      <protection locked="0"/>
    </xf>
    <xf numFmtId="0" fontId="19" fillId="0" borderId="50" xfId="2" applyFont="1" applyBorder="1" applyAlignment="1" applyProtection="1">
      <alignment vertical="center"/>
      <protection locked="0"/>
    </xf>
    <xf numFmtId="49" fontId="108" fillId="4" borderId="61" xfId="2" applyNumberFormat="1" applyFont="1" applyFill="1" applyBorder="1" applyAlignment="1" applyProtection="1">
      <alignment horizontal="center" vertical="center"/>
      <protection locked="0"/>
    </xf>
    <xf numFmtId="49" fontId="108" fillId="4" borderId="61" xfId="2" applyNumberFormat="1" applyFont="1" applyFill="1" applyBorder="1" applyAlignment="1" applyProtection="1">
      <alignment horizontal="left" vertical="center"/>
      <protection locked="0"/>
    </xf>
    <xf numFmtId="4" fontId="39" fillId="4" borderId="50" xfId="1" applyNumberFormat="1" applyFont="1" applyFill="1" applyBorder="1" applyAlignment="1">
      <alignment horizontal="right" vertical="center"/>
    </xf>
    <xf numFmtId="49" fontId="108" fillId="4" borderId="5" xfId="2" applyNumberFormat="1" applyFont="1" applyFill="1" applyBorder="1" applyAlignment="1" applyProtection="1">
      <alignment horizontal="center" vertical="center"/>
      <protection locked="0"/>
    </xf>
    <xf numFmtId="165" fontId="108" fillId="4" borderId="113" xfId="3" applyFont="1" applyFill="1" applyBorder="1" applyAlignment="1" applyProtection="1">
      <alignment horizontal="right" vertical="center"/>
      <protection locked="0"/>
    </xf>
    <xf numFmtId="165" fontId="38" fillId="0" borderId="113" xfId="3" applyFont="1" applyBorder="1" applyAlignment="1" applyProtection="1">
      <alignment horizontal="right" vertical="center"/>
      <protection locked="0"/>
    </xf>
    <xf numFmtId="165" fontId="38" fillId="0" borderId="0" xfId="3" applyFont="1" applyBorder="1" applyAlignment="1" applyProtection="1">
      <alignment horizontal="right" vertical="center"/>
      <protection locked="0"/>
    </xf>
    <xf numFmtId="0" fontId="19" fillId="0" borderId="0" xfId="2" applyFont="1" applyFill="1" applyBorder="1" applyAlignment="1">
      <alignment vertical="center"/>
    </xf>
    <xf numFmtId="49" fontId="108" fillId="4" borderId="50" xfId="2" applyNumberFormat="1" applyFont="1" applyFill="1" applyBorder="1" applyAlignment="1" applyProtection="1">
      <alignment horizontal="center" vertical="center"/>
      <protection locked="0"/>
    </xf>
    <xf numFmtId="165" fontId="109" fillId="0" borderId="113" xfId="3" applyFont="1" applyBorder="1" applyAlignment="1" applyProtection="1">
      <alignment horizontal="left" vertical="center" wrapText="1"/>
      <protection locked="0"/>
    </xf>
    <xf numFmtId="0" fontId="39" fillId="4" borderId="50" xfId="2" applyFont="1" applyFill="1" applyBorder="1" applyAlignment="1" applyProtection="1">
      <alignment horizontal="center" vertical="center"/>
      <protection locked="0"/>
    </xf>
    <xf numFmtId="49" fontId="108" fillId="4" borderId="49" xfId="2" applyNumberFormat="1" applyFont="1" applyFill="1" applyBorder="1" applyAlignment="1" applyProtection="1">
      <alignment horizontal="center" vertical="center"/>
      <protection locked="0"/>
    </xf>
    <xf numFmtId="0" fontId="39" fillId="4" borderId="50" xfId="2" applyFont="1" applyFill="1" applyBorder="1" applyAlignment="1" applyProtection="1">
      <alignment vertical="center"/>
      <protection locked="0"/>
    </xf>
    <xf numFmtId="0" fontId="39" fillId="4" borderId="49" xfId="2" applyFont="1" applyFill="1" applyBorder="1" applyAlignment="1" applyProtection="1">
      <alignment horizontal="center" vertical="center"/>
      <protection locked="0"/>
    </xf>
    <xf numFmtId="165" fontId="39" fillId="4" borderId="113" xfId="3" applyFont="1" applyFill="1" applyBorder="1" applyAlignment="1" applyProtection="1">
      <alignment horizontal="right" vertical="center"/>
      <protection locked="0"/>
    </xf>
    <xf numFmtId="0" fontId="39" fillId="4" borderId="49" xfId="2" applyFont="1" applyFill="1" applyBorder="1" applyAlignment="1" applyProtection="1">
      <alignment vertical="center"/>
      <protection locked="0"/>
    </xf>
    <xf numFmtId="165" fontId="39" fillId="4" borderId="20" xfId="3" applyFont="1" applyFill="1" applyBorder="1" applyAlignment="1" applyProtection="1">
      <alignment horizontal="right" vertical="center"/>
      <protection locked="0"/>
    </xf>
    <xf numFmtId="0" fontId="39" fillId="4" borderId="50" xfId="2" applyFont="1" applyFill="1" applyBorder="1" applyAlignment="1" applyProtection="1">
      <alignment horizontal="center"/>
      <protection locked="0"/>
    </xf>
    <xf numFmtId="49" fontId="108" fillId="4" borderId="49" xfId="2" applyNumberFormat="1" applyFont="1" applyFill="1" applyBorder="1" applyAlignment="1" applyProtection="1">
      <alignment horizontal="center"/>
      <protection locked="0"/>
    </xf>
    <xf numFmtId="0" fontId="39" fillId="4" borderId="50" xfId="2" applyFont="1" applyFill="1" applyBorder="1" applyProtection="1">
      <protection locked="0"/>
    </xf>
    <xf numFmtId="0" fontId="39" fillId="4" borderId="49" xfId="2" applyFont="1" applyFill="1" applyBorder="1" applyAlignment="1" applyProtection="1">
      <alignment horizontal="center"/>
      <protection locked="0"/>
    </xf>
    <xf numFmtId="165" fontId="39" fillId="4" borderId="113" xfId="3" applyFont="1" applyFill="1" applyBorder="1" applyAlignment="1" applyProtection="1">
      <alignment horizontal="right"/>
      <protection locked="0"/>
    </xf>
    <xf numFmtId="0" fontId="39" fillId="4" borderId="49" xfId="2" applyFont="1" applyFill="1" applyBorder="1" applyProtection="1">
      <protection locked="0"/>
    </xf>
    <xf numFmtId="49" fontId="108" fillId="4" borderId="50" xfId="2" applyNumberFormat="1" applyFont="1" applyFill="1" applyBorder="1" applyAlignment="1" applyProtection="1">
      <alignment horizontal="center"/>
      <protection locked="0"/>
    </xf>
    <xf numFmtId="165" fontId="39" fillId="4" borderId="20" xfId="3" applyFont="1" applyFill="1" applyBorder="1" applyAlignment="1" applyProtection="1">
      <alignment horizontal="right"/>
      <protection locked="0"/>
    </xf>
    <xf numFmtId="165" fontId="108" fillId="4" borderId="113" xfId="3" applyFont="1" applyFill="1" applyBorder="1" applyAlignment="1" applyProtection="1">
      <alignment horizontal="right"/>
      <protection locked="0"/>
    </xf>
    <xf numFmtId="0" fontId="39" fillId="2" borderId="101" xfId="2" applyFont="1" applyFill="1" applyBorder="1"/>
    <xf numFmtId="0" fontId="39" fillId="2" borderId="100" xfId="2" applyFont="1" applyFill="1" applyBorder="1"/>
    <xf numFmtId="0" fontId="39" fillId="2" borderId="100" xfId="2" applyFont="1" applyFill="1" applyBorder="1" applyAlignment="1">
      <alignment horizontal="center"/>
    </xf>
    <xf numFmtId="0" fontId="39" fillId="2" borderId="112" xfId="2" applyFont="1" applyFill="1" applyBorder="1" applyAlignment="1">
      <alignment horizontal="center"/>
    </xf>
    <xf numFmtId="0" fontId="43" fillId="2" borderId="112" xfId="2" applyFont="1" applyFill="1" applyBorder="1" applyAlignment="1">
      <alignment horizontal="center"/>
    </xf>
    <xf numFmtId="0" fontId="43" fillId="2" borderId="103" xfId="2" applyFont="1" applyFill="1" applyBorder="1" applyAlignment="1">
      <alignment horizontal="center"/>
    </xf>
    <xf numFmtId="4" fontId="43" fillId="2" borderId="100" xfId="2" applyNumberFormat="1" applyFont="1" applyFill="1" applyBorder="1"/>
    <xf numFmtId="0" fontId="39" fillId="2" borderId="111" xfId="2" applyFont="1" applyFill="1" applyBorder="1" applyAlignment="1">
      <alignment horizontal="center"/>
    </xf>
    <xf numFmtId="4" fontId="43" fillId="2" borderId="99" xfId="2" applyNumberFormat="1" applyFont="1" applyFill="1" applyBorder="1"/>
    <xf numFmtId="4" fontId="43" fillId="2" borderId="0" xfId="2" applyNumberFormat="1" applyFont="1" applyFill="1" applyBorder="1"/>
    <xf numFmtId="14" fontId="27" fillId="0" borderId="85" xfId="2" applyNumberFormat="1" applyFont="1" applyBorder="1" applyAlignment="1" applyProtection="1">
      <alignment horizontal="center"/>
      <protection locked="0"/>
    </xf>
    <xf numFmtId="0" fontId="3" fillId="0" borderId="85" xfId="2" applyFont="1" applyBorder="1" applyAlignment="1" applyProtection="1">
      <protection locked="0"/>
    </xf>
    <xf numFmtId="0" fontId="9" fillId="0" borderId="0" xfId="19" applyFont="1"/>
    <xf numFmtId="0" fontId="12" fillId="0" borderId="0" xfId="19" applyFont="1"/>
    <xf numFmtId="0" fontId="12" fillId="0" borderId="0" xfId="19" applyFont="1" applyBorder="1"/>
    <xf numFmtId="0" fontId="45" fillId="0" borderId="0" xfId="19" applyFont="1" applyFill="1" applyBorder="1" applyAlignment="1">
      <alignment horizontal="center"/>
    </xf>
    <xf numFmtId="0" fontId="39" fillId="0" borderId="0" xfId="19" applyFont="1"/>
    <xf numFmtId="0" fontId="39" fillId="0" borderId="0" xfId="19" applyFont="1" applyBorder="1"/>
    <xf numFmtId="0" fontId="44" fillId="0" borderId="0" xfId="19" applyFont="1" applyBorder="1" applyAlignment="1">
      <alignment horizontal="center"/>
    </xf>
    <xf numFmtId="0" fontId="43" fillId="0" borderId="0" xfId="19" applyFont="1" applyBorder="1" applyAlignment="1"/>
    <xf numFmtId="0" fontId="16" fillId="0" borderId="0" xfId="19" applyFont="1" applyAlignment="1" applyProtection="1">
      <alignment horizontal="center"/>
    </xf>
    <xf numFmtId="0" fontId="39" fillId="0" borderId="0" xfId="19" applyFont="1" applyBorder="1" applyAlignment="1" applyProtection="1">
      <alignment horizontal="center"/>
      <protection locked="0"/>
    </xf>
    <xf numFmtId="0" fontId="39" fillId="0" borderId="0" xfId="19" applyFont="1" applyBorder="1" applyAlignment="1">
      <alignment horizontal="center"/>
    </xf>
    <xf numFmtId="0" fontId="27" fillId="0" borderId="0" xfId="19" applyFont="1" applyAlignment="1"/>
    <xf numFmtId="0" fontId="50" fillId="4" borderId="37" xfId="0" applyFont="1" applyFill="1" applyBorder="1"/>
    <xf numFmtId="0" fontId="12" fillId="0" borderId="0" xfId="19" applyFont="1" applyBorder="1" applyAlignment="1">
      <alignment horizontal="center"/>
    </xf>
    <xf numFmtId="0" fontId="12" fillId="0" borderId="0" xfId="19" applyFont="1" applyAlignment="1">
      <alignment horizontal="center"/>
    </xf>
    <xf numFmtId="0" fontId="18" fillId="2" borderId="119" xfId="19" applyFont="1" applyFill="1" applyBorder="1" applyAlignment="1" applyProtection="1">
      <alignment horizontal="center" vertical="center" wrapText="1"/>
    </xf>
    <xf numFmtId="0" fontId="18" fillId="2" borderId="111" xfId="19" applyFont="1" applyFill="1" applyBorder="1" applyAlignment="1" applyProtection="1">
      <alignment horizontal="center" vertical="center" wrapText="1"/>
    </xf>
    <xf numFmtId="0" fontId="18" fillId="2" borderId="120" xfId="19" applyFont="1" applyFill="1" applyBorder="1" applyAlignment="1" applyProtection="1">
      <alignment horizontal="center" vertical="center" wrapText="1"/>
    </xf>
    <xf numFmtId="0" fontId="18" fillId="2" borderId="111" xfId="19" applyFont="1" applyFill="1" applyBorder="1" applyAlignment="1">
      <alignment horizontal="center" vertical="center" wrapText="1"/>
    </xf>
    <xf numFmtId="0" fontId="18" fillId="0" borderId="0" xfId="19" applyFont="1" applyFill="1" applyBorder="1" applyAlignment="1">
      <alignment horizontal="center" vertical="center"/>
    </xf>
    <xf numFmtId="0" fontId="19" fillId="0" borderId="61" xfId="19" applyFont="1" applyBorder="1" applyProtection="1">
      <protection locked="0"/>
    </xf>
    <xf numFmtId="0" fontId="19" fillId="0" borderId="1" xfId="19" applyFont="1" applyBorder="1" applyAlignment="1" applyProtection="1">
      <protection locked="0"/>
    </xf>
    <xf numFmtId="0" fontId="19" fillId="0" borderId="61" xfId="19" applyFont="1" applyBorder="1" applyAlignment="1" applyProtection="1">
      <protection locked="0"/>
    </xf>
    <xf numFmtId="4" fontId="19" fillId="0" borderId="61" xfId="19" applyNumberFormat="1" applyFont="1" applyBorder="1" applyAlignment="1" applyProtection="1">
      <protection locked="0"/>
    </xf>
    <xf numFmtId="0" fontId="19" fillId="0" borderId="0" xfId="19" applyFont="1" applyFill="1" applyBorder="1"/>
    <xf numFmtId="0" fontId="19" fillId="0" borderId="50" xfId="19" applyFont="1" applyBorder="1" applyProtection="1">
      <protection locked="0"/>
    </xf>
    <xf numFmtId="0" fontId="19" fillId="0" borderId="21" xfId="19" applyFont="1" applyBorder="1" applyProtection="1">
      <protection locked="0"/>
    </xf>
    <xf numFmtId="0" fontId="19" fillId="0" borderId="0" xfId="19" applyFont="1" applyFill="1" applyBorder="1" applyProtection="1">
      <protection locked="0"/>
    </xf>
    <xf numFmtId="4" fontId="19" fillId="0" borderId="50" xfId="19" applyNumberFormat="1" applyFont="1" applyBorder="1" applyProtection="1">
      <protection locked="0"/>
    </xf>
    <xf numFmtId="0" fontId="19" fillId="0" borderId="0" xfId="19" applyFont="1"/>
    <xf numFmtId="0" fontId="19" fillId="0" borderId="62" xfId="19" applyFont="1" applyBorder="1" applyProtection="1">
      <protection locked="0"/>
    </xf>
    <xf numFmtId="0" fontId="19" fillId="0" borderId="3" xfId="19" applyFont="1" applyBorder="1" applyProtection="1">
      <protection locked="0"/>
    </xf>
    <xf numFmtId="4" fontId="19" fillId="0" borderId="62" xfId="19" applyNumberFormat="1" applyFont="1" applyBorder="1" applyProtection="1">
      <protection locked="0"/>
    </xf>
    <xf numFmtId="0" fontId="18" fillId="2" borderId="101" xfId="19" applyFont="1" applyFill="1" applyBorder="1" applyAlignment="1" applyProtection="1">
      <protection locked="0"/>
    </xf>
    <xf numFmtId="0" fontId="18" fillId="2" borderId="100" xfId="19" applyFont="1" applyFill="1" applyBorder="1" applyAlignment="1" applyProtection="1">
      <alignment horizontal="center"/>
      <protection locked="0"/>
    </xf>
    <xf numFmtId="4" fontId="18" fillId="2" borderId="100" xfId="19" applyNumberFormat="1" applyFont="1" applyFill="1" applyBorder="1" applyAlignment="1" applyProtection="1">
      <alignment horizontal="right"/>
      <protection locked="0"/>
    </xf>
    <xf numFmtId="39" fontId="19" fillId="2" borderId="100" xfId="19" applyNumberFormat="1" applyFont="1" applyFill="1" applyBorder="1" applyProtection="1">
      <protection locked="0"/>
    </xf>
    <xf numFmtId="0" fontId="9" fillId="0" borderId="0" xfId="19" applyFont="1" applyAlignment="1" applyProtection="1">
      <alignment horizontal="center"/>
    </xf>
    <xf numFmtId="0" fontId="3" fillId="0" borderId="0" xfId="19" applyFont="1" applyBorder="1"/>
    <xf numFmtId="0" fontId="27" fillId="0" borderId="0" xfId="19" applyFont="1" applyBorder="1"/>
    <xf numFmtId="0" fontId="16" fillId="0" borderId="0" xfId="19" applyFont="1" applyBorder="1" applyAlignment="1">
      <alignment horizontal="center"/>
    </xf>
    <xf numFmtId="0" fontId="16" fillId="0" borderId="0" xfId="19" applyFont="1" applyBorder="1" applyAlignment="1"/>
    <xf numFmtId="170" fontId="104" fillId="0" borderId="0" xfId="0" applyNumberFormat="1" applyFont="1" applyFill="1"/>
    <xf numFmtId="0" fontId="110" fillId="0" borderId="0" xfId="0" applyFont="1" applyFill="1"/>
    <xf numFmtId="0" fontId="33" fillId="4" borderId="37" xfId="0" applyFont="1" applyFill="1" applyBorder="1"/>
    <xf numFmtId="49" fontId="60" fillId="4" borderId="50" xfId="14" applyNumberFormat="1" applyFont="1" applyFill="1" applyBorder="1" applyAlignment="1">
      <alignment horizontal="right" wrapText="1"/>
    </xf>
    <xf numFmtId="49" fontId="65" fillId="4" borderId="50" xfId="13" applyNumberFormat="1" applyFont="1" applyFill="1" applyBorder="1" applyAlignment="1">
      <alignment horizontal="right" vertical="center" wrapText="1"/>
    </xf>
    <xf numFmtId="4" fontId="12" fillId="4" borderId="50" xfId="15" applyNumberFormat="1" applyFont="1" applyFill="1" applyBorder="1" applyAlignment="1">
      <alignment wrapText="1"/>
    </xf>
    <xf numFmtId="49" fontId="9" fillId="15" borderId="50" xfId="16" applyNumberFormat="1" applyFont="1" applyFill="1" applyBorder="1" applyAlignment="1">
      <alignment horizontal="center" wrapText="1"/>
    </xf>
    <xf numFmtId="49" fontId="9" fillId="15" borderId="50" xfId="16" applyNumberFormat="1" applyFont="1" applyFill="1" applyBorder="1" applyAlignment="1">
      <alignment wrapText="1"/>
    </xf>
    <xf numFmtId="0" fontId="9" fillId="15" borderId="50" xfId="16" applyFont="1" applyFill="1" applyBorder="1" applyAlignment="1">
      <alignment horizontal="center" wrapText="1"/>
    </xf>
    <xf numFmtId="4" fontId="32" fillId="15" borderId="50" xfId="15" applyNumberFormat="1" applyFont="1" applyFill="1" applyBorder="1" applyAlignment="1">
      <alignment wrapText="1"/>
    </xf>
    <xf numFmtId="49" fontId="9" fillId="16" borderId="50" xfId="16" applyNumberFormat="1" applyFont="1" applyFill="1" applyBorder="1" applyAlignment="1">
      <alignment horizontal="center" wrapText="1"/>
    </xf>
    <xf numFmtId="49" fontId="9" fillId="16" borderId="50" xfId="16" applyNumberFormat="1" applyFont="1" applyFill="1" applyBorder="1" applyAlignment="1">
      <alignment wrapText="1"/>
    </xf>
    <xf numFmtId="0" fontId="9" fillId="16" borderId="50" xfId="16" applyFont="1" applyFill="1" applyBorder="1" applyAlignment="1">
      <alignment horizontal="center" wrapText="1"/>
    </xf>
    <xf numFmtId="4" fontId="32" fillId="16" borderId="50" xfId="15" applyNumberFormat="1" applyFont="1" applyFill="1" applyBorder="1" applyAlignment="1">
      <alignment wrapText="1"/>
    </xf>
    <xf numFmtId="49" fontId="4" fillId="4" borderId="0" xfId="0" applyNumberFormat="1" applyFont="1" applyFill="1" applyBorder="1" applyAlignment="1">
      <alignment wrapText="1"/>
    </xf>
    <xf numFmtId="0" fontId="39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1" fontId="67" fillId="16" borderId="61" xfId="13" applyNumberFormat="1" applyFont="1" applyFill="1" applyBorder="1" applyAlignment="1">
      <alignment horizontal="center" vertical="center"/>
    </xf>
    <xf numFmtId="49" fontId="12" fillId="16" borderId="50" xfId="16" applyNumberFormat="1" applyFont="1" applyFill="1" applyBorder="1" applyAlignment="1">
      <alignment horizontal="center" wrapText="1"/>
    </xf>
    <xf numFmtId="49" fontId="60" fillId="16" borderId="50" xfId="14" applyNumberFormat="1" applyFont="1" applyFill="1" applyBorder="1" applyAlignment="1">
      <alignment horizontal="right" wrapText="1"/>
    </xf>
    <xf numFmtId="49" fontId="65" fillId="16" borderId="50" xfId="13" applyNumberFormat="1" applyFont="1" applyFill="1" applyBorder="1" applyAlignment="1">
      <alignment horizontal="right" vertical="center" wrapText="1"/>
    </xf>
    <xf numFmtId="4" fontId="12" fillId="16" borderId="50" xfId="15" applyNumberFormat="1" applyFont="1" applyFill="1" applyBorder="1" applyAlignment="1">
      <alignment wrapText="1"/>
    </xf>
    <xf numFmtId="49" fontId="9" fillId="16" borderId="61" xfId="6" applyNumberFormat="1" applyFont="1" applyFill="1" applyBorder="1" applyAlignment="1">
      <alignment horizontal="center" vertical="center"/>
    </xf>
    <xf numFmtId="49" fontId="9" fillId="16" borderId="50" xfId="6" applyNumberFormat="1" applyFont="1" applyFill="1" applyBorder="1" applyAlignment="1">
      <alignment horizontal="center"/>
    </xf>
    <xf numFmtId="49" fontId="9" fillId="16" borderId="50" xfId="6" applyNumberFormat="1" applyFont="1" applyFill="1" applyBorder="1" applyAlignment="1">
      <alignment horizontal="center" wrapText="1"/>
    </xf>
    <xf numFmtId="49" fontId="9" fillId="16" borderId="5" xfId="6" applyNumberFormat="1" applyFont="1" applyFill="1" applyBorder="1" applyAlignment="1">
      <alignment horizontal="center" vertical="center"/>
    </xf>
    <xf numFmtId="49" fontId="9" fillId="16" borderId="14" xfId="6" applyNumberFormat="1" applyFont="1" applyFill="1" applyBorder="1" applyAlignment="1">
      <alignment horizontal="center" vertical="center"/>
    </xf>
    <xf numFmtId="4" fontId="9" fillId="16" borderId="61" xfId="6" applyNumberFormat="1" applyFont="1" applyFill="1" applyBorder="1" applyAlignment="1">
      <alignment horizontal="center" vertical="center"/>
    </xf>
    <xf numFmtId="0" fontId="12" fillId="4" borderId="50" xfId="19" applyNumberFormat="1" applyFont="1" applyFill="1" applyBorder="1" applyAlignment="1">
      <alignment horizontal="center" wrapText="1"/>
    </xf>
    <xf numFmtId="0" fontId="12" fillId="4" borderId="50" xfId="16" applyNumberFormat="1" applyFont="1" applyFill="1" applyBorder="1" applyAlignment="1">
      <alignment horizontal="center" wrapText="1"/>
    </xf>
    <xf numFmtId="0" fontId="9" fillId="15" borderId="50" xfId="16" applyNumberFormat="1" applyFont="1" applyFill="1" applyBorder="1" applyAlignment="1">
      <alignment horizontal="center" wrapText="1"/>
    </xf>
    <xf numFmtId="4" fontId="12" fillId="0" borderId="109" xfId="0" applyNumberFormat="1" applyFont="1" applyFill="1" applyBorder="1" applyAlignment="1">
      <alignment vertical="center"/>
    </xf>
    <xf numFmtId="171" fontId="12" fillId="0" borderId="60" xfId="0" applyNumberFormat="1" applyFont="1" applyFill="1" applyBorder="1" applyAlignment="1">
      <alignment vertical="center"/>
    </xf>
    <xf numFmtId="171" fontId="12" fillId="0" borderId="48" xfId="0" applyNumberFormat="1" applyFont="1" applyFill="1" applyBorder="1" applyAlignment="1">
      <alignment vertical="center"/>
    </xf>
    <xf numFmtId="14" fontId="12" fillId="0" borderId="50" xfId="0" applyNumberFormat="1" applyFont="1" applyFill="1" applyBorder="1" applyAlignment="1">
      <alignment vertical="center"/>
    </xf>
    <xf numFmtId="1" fontId="12" fillId="0" borderId="50" xfId="0" applyNumberFormat="1" applyFont="1" applyFill="1" applyBorder="1" applyAlignment="1">
      <alignment horizontal="center" vertical="center"/>
    </xf>
    <xf numFmtId="165" fontId="12" fillId="0" borderId="50" xfId="15" applyFont="1" applyFill="1" applyBorder="1" applyAlignment="1">
      <alignment vertical="center"/>
    </xf>
    <xf numFmtId="43" fontId="12" fillId="0" borderId="109" xfId="0" applyNumberFormat="1" applyFont="1" applyFill="1" applyBorder="1" applyAlignment="1">
      <alignment vertical="center"/>
    </xf>
    <xf numFmtId="165" fontId="12" fillId="0" borderId="60" xfId="15" applyFont="1" applyFill="1" applyBorder="1" applyAlignment="1">
      <alignment vertical="center"/>
    </xf>
    <xf numFmtId="49" fontId="12" fillId="0" borderId="109" xfId="0" applyNumberFormat="1" applyFont="1" applyFill="1" applyBorder="1" applyAlignment="1">
      <alignment horizontal="left" vertical="center" wrapText="1"/>
    </xf>
    <xf numFmtId="4" fontId="12" fillId="17" borderId="109" xfId="0" applyNumberFormat="1" applyFont="1" applyFill="1" applyBorder="1" applyAlignment="1">
      <alignment vertical="center"/>
    </xf>
    <xf numFmtId="171" fontId="12" fillId="17" borderId="60" xfId="0" applyNumberFormat="1" applyFont="1" applyFill="1" applyBorder="1" applyAlignment="1">
      <alignment vertical="center"/>
    </xf>
    <xf numFmtId="171" fontId="12" fillId="17" borderId="48" xfId="0" applyNumberFormat="1" applyFont="1" applyFill="1" applyBorder="1" applyAlignment="1">
      <alignment vertical="center"/>
    </xf>
    <xf numFmtId="14" fontId="12" fillId="17" borderId="50" xfId="0" applyNumberFormat="1" applyFont="1" applyFill="1" applyBorder="1" applyAlignment="1">
      <alignment vertical="center"/>
    </xf>
    <xf numFmtId="1" fontId="12" fillId="17" borderId="50" xfId="0" applyNumberFormat="1" applyFont="1" applyFill="1" applyBorder="1" applyAlignment="1">
      <alignment horizontal="center" vertical="center"/>
    </xf>
    <xf numFmtId="165" fontId="12" fillId="17" borderId="50" xfId="15" applyFont="1" applyFill="1" applyBorder="1" applyAlignment="1">
      <alignment vertical="center"/>
    </xf>
    <xf numFmtId="43" fontId="12" fillId="17" borderId="109" xfId="0" applyNumberFormat="1" applyFont="1" applyFill="1" applyBorder="1" applyAlignment="1">
      <alignment vertical="center"/>
    </xf>
    <xf numFmtId="165" fontId="12" fillId="17" borderId="60" xfId="15" applyFont="1" applyFill="1" applyBorder="1" applyAlignment="1">
      <alignment vertical="center"/>
    </xf>
    <xf numFmtId="49" fontId="12" fillId="17" borderId="109" xfId="0" applyNumberFormat="1" applyFont="1" applyFill="1" applyBorder="1" applyAlignment="1">
      <alignment horizontal="center" vertical="center" wrapText="1"/>
    </xf>
    <xf numFmtId="4" fontId="12" fillId="4" borderId="109" xfId="0" applyNumberFormat="1" applyFont="1" applyFill="1" applyBorder="1" applyAlignment="1">
      <alignment vertical="center"/>
    </xf>
    <xf numFmtId="171" fontId="12" fillId="4" borderId="60" xfId="0" applyNumberFormat="1" applyFont="1" applyFill="1" applyBorder="1" applyAlignment="1">
      <alignment vertical="center"/>
    </xf>
    <xf numFmtId="171" fontId="12" fillId="4" borderId="50" xfId="0" applyNumberFormat="1" applyFont="1" applyFill="1" applyBorder="1" applyAlignment="1">
      <alignment vertical="center"/>
    </xf>
    <xf numFmtId="1" fontId="12" fillId="4" borderId="50" xfId="0" applyNumberFormat="1" applyFont="1" applyFill="1" applyBorder="1" applyAlignment="1">
      <alignment horizontal="center" vertical="center"/>
    </xf>
    <xf numFmtId="165" fontId="12" fillId="4" borderId="50" xfId="15" applyFont="1" applyFill="1" applyBorder="1" applyAlignment="1">
      <alignment vertical="center"/>
    </xf>
    <xf numFmtId="43" fontId="12" fillId="4" borderId="109" xfId="0" applyNumberFormat="1" applyFont="1" applyFill="1" applyBorder="1" applyAlignment="1">
      <alignment vertical="center"/>
    </xf>
    <xf numFmtId="165" fontId="12" fillId="4" borderId="60" xfId="15" applyFont="1" applyFill="1" applyBorder="1" applyAlignment="1">
      <alignment vertical="center"/>
    </xf>
    <xf numFmtId="49" fontId="12" fillId="0" borderId="109" xfId="0" applyNumberFormat="1" applyFont="1" applyBorder="1" applyAlignment="1">
      <alignment horizontal="center" vertical="center" wrapText="1"/>
    </xf>
    <xf numFmtId="171" fontId="12" fillId="17" borderId="50" xfId="0" applyNumberFormat="1" applyFont="1" applyFill="1" applyBorder="1" applyAlignment="1">
      <alignment vertical="center"/>
    </xf>
    <xf numFmtId="49" fontId="9" fillId="4" borderId="50" xfId="19" applyNumberFormat="1" applyFont="1" applyFill="1" applyBorder="1" applyAlignment="1">
      <alignment horizontal="center" wrapText="1"/>
    </xf>
    <xf numFmtId="0" fontId="12" fillId="4" borderId="50" xfId="13" applyFont="1" applyFill="1" applyBorder="1" applyAlignment="1">
      <alignment wrapText="1"/>
    </xf>
    <xf numFmtId="0" fontId="32" fillId="15" borderId="50" xfId="13" applyFont="1" applyFill="1" applyBorder="1" applyAlignment="1">
      <alignment wrapText="1"/>
    </xf>
    <xf numFmtId="4" fontId="32" fillId="4" borderId="50" xfId="13" applyNumberFormat="1" applyFont="1" applyFill="1" applyBorder="1" applyAlignment="1">
      <alignment wrapText="1"/>
    </xf>
    <xf numFmtId="4" fontId="75" fillId="0" borderId="21" xfId="0" applyNumberFormat="1" applyFont="1" applyFill="1" applyBorder="1" applyAlignment="1">
      <alignment horizontal="center"/>
    </xf>
    <xf numFmtId="43" fontId="75" fillId="0" borderId="21" xfId="0" applyNumberFormat="1" applyFont="1" applyFill="1" applyBorder="1" applyAlignment="1">
      <alignment horizontal="center"/>
    </xf>
    <xf numFmtId="165" fontId="75" fillId="0" borderId="2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35" fillId="4" borderId="3" xfId="14" applyFont="1" applyFill="1" applyBorder="1" applyAlignment="1">
      <alignment horizontal="left" wrapText="1"/>
    </xf>
    <xf numFmtId="0" fontId="65" fillId="4" borderId="1" xfId="13" applyFont="1" applyFill="1" applyBorder="1"/>
    <xf numFmtId="0" fontId="65" fillId="4" borderId="1" xfId="13" applyFont="1" applyFill="1" applyBorder="1" applyAlignment="1">
      <alignment horizontal="center"/>
    </xf>
    <xf numFmtId="0" fontId="65" fillId="4" borderId="1" xfId="13" applyFont="1" applyFill="1" applyBorder="1" applyAlignment="1">
      <alignment horizontal="left"/>
    </xf>
    <xf numFmtId="0" fontId="112" fillId="4" borderId="1" xfId="0" applyFont="1" applyFill="1" applyBorder="1" applyAlignment="1">
      <alignment horizontal="left"/>
    </xf>
    <xf numFmtId="0" fontId="111" fillId="4" borderId="1" xfId="13" applyFont="1" applyFill="1" applyBorder="1" applyAlignment="1">
      <alignment horizontal="center"/>
    </xf>
    <xf numFmtId="4" fontId="32" fillId="4" borderId="50" xfId="13" applyNumberFormat="1" applyFont="1" applyFill="1" applyBorder="1"/>
    <xf numFmtId="0" fontId="65" fillId="4" borderId="1" xfId="13" applyFont="1" applyFill="1" applyBorder="1" applyAlignment="1"/>
    <xf numFmtId="0" fontId="62" fillId="4" borderId="0" xfId="14" applyFont="1" applyFill="1" applyBorder="1" applyAlignment="1">
      <alignment vertical="center"/>
    </xf>
    <xf numFmtId="0" fontId="42" fillId="4" borderId="0" xfId="0" applyFont="1" applyFill="1" applyAlignment="1">
      <alignment horizontal="right"/>
    </xf>
    <xf numFmtId="14" fontId="49" fillId="4" borderId="104" xfId="0" applyNumberFormat="1" applyFont="1" applyFill="1" applyBorder="1"/>
    <xf numFmtId="0" fontId="3" fillId="0" borderId="3" xfId="2" applyFont="1" applyBorder="1" applyAlignment="1">
      <alignment horizontal="center"/>
    </xf>
    <xf numFmtId="165" fontId="6" fillId="0" borderId="0" xfId="3" applyFont="1" applyFill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165" fontId="5" fillId="0" borderId="0" xfId="3" applyFont="1" applyFill="1" applyBorder="1" applyAlignment="1">
      <alignment horizontal="right"/>
    </xf>
    <xf numFmtId="165" fontId="5" fillId="0" borderId="2" xfId="3" applyFont="1" applyFill="1" applyBorder="1" applyAlignment="1">
      <alignment horizontal="right"/>
    </xf>
    <xf numFmtId="0" fontId="7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>
      <alignment horizontal="center"/>
    </xf>
    <xf numFmtId="0" fontId="7" fillId="3" borderId="4" xfId="2" applyFont="1" applyFill="1" applyBorder="1" applyAlignment="1" applyProtection="1">
      <alignment horizontal="center"/>
    </xf>
    <xf numFmtId="0" fontId="7" fillId="3" borderId="0" xfId="2" applyFont="1" applyFill="1" applyBorder="1" applyAlignment="1" applyProtection="1">
      <alignment horizontal="center"/>
    </xf>
    <xf numFmtId="0" fontId="7" fillId="3" borderId="2" xfId="2" applyFont="1" applyFill="1" applyBorder="1" applyAlignment="1" applyProtection="1">
      <alignment horizontal="center"/>
    </xf>
    <xf numFmtId="0" fontId="10" fillId="3" borderId="4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1" xfId="2" applyFont="1" applyBorder="1" applyAlignment="1" applyProtection="1">
      <alignment horizontal="left"/>
      <protection locked="0"/>
    </xf>
    <xf numFmtId="0" fontId="10" fillId="0" borderId="14" xfId="2" applyFont="1" applyBorder="1" applyAlignment="1" applyProtection="1">
      <alignment horizontal="left"/>
      <protection locked="0"/>
    </xf>
    <xf numFmtId="0" fontId="3" fillId="0" borderId="0" xfId="2" applyFont="1" applyBorder="1" applyAlignment="1">
      <alignment horizontal="left"/>
    </xf>
    <xf numFmtId="0" fontId="14" fillId="0" borderId="29" xfId="2" applyFont="1" applyBorder="1" applyAlignment="1" applyProtection="1">
      <alignment horizontal="center"/>
      <protection locked="0"/>
    </xf>
    <xf numFmtId="0" fontId="15" fillId="0" borderId="29" xfId="2" applyFont="1" applyBorder="1" applyAlignment="1" applyProtection="1">
      <alignment horizontal="center"/>
      <protection locked="0"/>
    </xf>
    <xf numFmtId="0" fontId="14" fillId="0" borderId="32" xfId="2" applyFont="1" applyBorder="1" applyAlignment="1" applyProtection="1">
      <alignment horizontal="center"/>
      <protection locked="0"/>
    </xf>
    <xf numFmtId="0" fontId="16" fillId="0" borderId="0" xfId="2" applyFont="1" applyBorder="1" applyAlignment="1">
      <alignment horizontal="center"/>
    </xf>
    <xf numFmtId="0" fontId="9" fillId="2" borderId="46" xfId="2" applyFont="1" applyFill="1" applyBorder="1" applyAlignment="1">
      <alignment horizontal="center" vertical="center"/>
    </xf>
    <xf numFmtId="0" fontId="9" fillId="2" borderId="45" xfId="2" applyFont="1" applyFill="1" applyBorder="1" applyAlignment="1">
      <alignment horizontal="center" vertical="center"/>
    </xf>
    <xf numFmtId="0" fontId="9" fillId="2" borderId="44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9" fillId="2" borderId="36" xfId="2" applyFont="1" applyFill="1" applyBorder="1" applyAlignment="1">
      <alignment horizontal="center" vertical="center"/>
    </xf>
    <xf numFmtId="0" fontId="9" fillId="2" borderId="47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5" fillId="0" borderId="37" xfId="2" applyFont="1" applyFill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9" fillId="2" borderId="41" xfId="2" applyFont="1" applyFill="1" applyBorder="1" applyAlignment="1">
      <alignment horizontal="center"/>
    </xf>
    <xf numFmtId="0" fontId="9" fillId="2" borderId="43" xfId="2" applyFont="1" applyFill="1" applyBorder="1" applyAlignment="1">
      <alignment horizontal="center"/>
    </xf>
    <xf numFmtId="0" fontId="9" fillId="2" borderId="42" xfId="2" applyFont="1" applyFill="1" applyBorder="1" applyAlignment="1">
      <alignment horizontal="center"/>
    </xf>
    <xf numFmtId="0" fontId="12" fillId="0" borderId="1" xfId="2" applyFont="1" applyBorder="1" applyAlignment="1" applyProtection="1">
      <alignment horizontal="left"/>
      <protection locked="0"/>
    </xf>
    <xf numFmtId="165" fontId="12" fillId="0" borderId="49" xfId="3" applyFont="1" applyBorder="1" applyAlignment="1" applyProtection="1">
      <alignment horizontal="center"/>
      <protection locked="0"/>
    </xf>
    <xf numFmtId="165" fontId="12" fillId="0" borderId="21" xfId="3" applyFont="1" applyBorder="1" applyAlignment="1" applyProtection="1">
      <alignment horizontal="center"/>
      <protection locked="0"/>
    </xf>
    <xf numFmtId="165" fontId="12" fillId="0" borderId="48" xfId="3" applyFont="1" applyBorder="1" applyAlignment="1" applyProtection="1">
      <alignment horizontal="center"/>
      <protection locked="0"/>
    </xf>
    <xf numFmtId="0" fontId="9" fillId="0" borderId="2" xfId="2" applyFont="1" applyBorder="1" applyAlignment="1">
      <alignment horizontal="left"/>
    </xf>
    <xf numFmtId="0" fontId="9" fillId="2" borderId="41" xfId="2" applyFont="1" applyFill="1" applyBorder="1" applyAlignment="1">
      <alignment horizontal="center" vertical="justify"/>
    </xf>
    <xf numFmtId="0" fontId="9" fillId="2" borderId="42" xfId="2" applyFont="1" applyFill="1" applyBorder="1" applyAlignment="1">
      <alignment horizontal="center" vertical="justify"/>
    </xf>
    <xf numFmtId="0" fontId="9" fillId="2" borderId="40" xfId="2" applyFont="1" applyFill="1" applyBorder="1" applyAlignment="1">
      <alignment horizontal="center"/>
    </xf>
    <xf numFmtId="0" fontId="14" fillId="0" borderId="26" xfId="2" applyFont="1" applyBorder="1" applyAlignment="1" applyProtection="1">
      <alignment horizontal="center"/>
      <protection locked="0"/>
    </xf>
    <xf numFmtId="0" fontId="14" fillId="0" borderId="30" xfId="2" applyFont="1" applyBorder="1" applyAlignment="1" applyProtection="1">
      <alignment horizontal="center"/>
      <protection locked="0"/>
    </xf>
    <xf numFmtId="0" fontId="15" fillId="0" borderId="26" xfId="2" applyFont="1" applyBorder="1" applyAlignment="1" applyProtection="1">
      <alignment horizontal="center"/>
      <protection locked="0"/>
    </xf>
    <xf numFmtId="0" fontId="14" fillId="0" borderId="27" xfId="2" applyFont="1" applyBorder="1" applyAlignment="1" applyProtection="1">
      <alignment horizontal="center"/>
      <protection locked="0"/>
    </xf>
    <xf numFmtId="0" fontId="14" fillId="0" borderId="33" xfId="2" applyFont="1" applyBorder="1" applyAlignment="1" applyProtection="1">
      <alignment horizontal="center"/>
      <protection locked="0"/>
    </xf>
    <xf numFmtId="0" fontId="12" fillId="0" borderId="1" xfId="2" applyFont="1" applyBorder="1" applyAlignment="1" applyProtection="1">
      <alignment horizontal="center"/>
      <protection locked="0"/>
    </xf>
    <xf numFmtId="0" fontId="9" fillId="0" borderId="3" xfId="2" applyFont="1" applyBorder="1" applyAlignment="1">
      <alignment horizontal="center"/>
    </xf>
    <xf numFmtId="0" fontId="15" fillId="0" borderId="1" xfId="2" applyFont="1" applyBorder="1" applyAlignment="1">
      <alignment horizontal="left"/>
    </xf>
    <xf numFmtId="0" fontId="15" fillId="0" borderId="23" xfId="2" applyFont="1" applyBorder="1" applyAlignment="1">
      <alignment horizontal="left"/>
    </xf>
    <xf numFmtId="0" fontId="15" fillId="0" borderId="22" xfId="2" applyFont="1" applyBorder="1" applyAlignment="1" applyProtection="1">
      <alignment horizontal="left"/>
      <protection locked="0"/>
    </xf>
    <xf numFmtId="0" fontId="15" fillId="0" borderId="21" xfId="2" applyFont="1" applyBorder="1" applyAlignment="1" applyProtection="1">
      <alignment horizontal="left"/>
      <protection locked="0"/>
    </xf>
    <xf numFmtId="0" fontId="15" fillId="0" borderId="20" xfId="2" applyFont="1" applyBorder="1" applyAlignment="1" applyProtection="1">
      <alignment horizontal="left"/>
      <protection locked="0"/>
    </xf>
    <xf numFmtId="0" fontId="14" fillId="0" borderId="19" xfId="2" applyFont="1" applyBorder="1" applyAlignment="1" applyProtection="1">
      <alignment horizontal="left"/>
      <protection locked="0"/>
    </xf>
    <xf numFmtId="0" fontId="14" fillId="0" borderId="18" xfId="2" applyFont="1" applyBorder="1" applyAlignment="1" applyProtection="1">
      <alignment horizontal="left"/>
      <protection locked="0"/>
    </xf>
    <xf numFmtId="0" fontId="14" fillId="0" borderId="17" xfId="2" applyFont="1" applyBorder="1" applyAlignment="1" applyProtection="1">
      <alignment horizontal="left"/>
      <protection locked="0"/>
    </xf>
    <xf numFmtId="0" fontId="5" fillId="0" borderId="2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7" fontId="19" fillId="3" borderId="58" xfId="0" applyNumberFormat="1" applyFont="1" applyFill="1" applyBorder="1" applyAlignment="1">
      <alignment horizontal="center"/>
    </xf>
    <xf numFmtId="167" fontId="19" fillId="3" borderId="18" xfId="0" applyNumberFormat="1" applyFont="1" applyFill="1" applyBorder="1" applyAlignment="1">
      <alignment horizontal="center"/>
    </xf>
    <xf numFmtId="167" fontId="19" fillId="3" borderId="57" xfId="0" applyNumberFormat="1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167" fontId="19" fillId="3" borderId="49" xfId="0" applyNumberFormat="1" applyFont="1" applyFill="1" applyBorder="1" applyAlignment="1">
      <alignment horizontal="center"/>
    </xf>
    <xf numFmtId="167" fontId="19" fillId="3" borderId="21" xfId="0" applyNumberFormat="1" applyFont="1" applyFill="1" applyBorder="1" applyAlignment="1">
      <alignment horizontal="center"/>
    </xf>
    <xf numFmtId="167" fontId="19" fillId="3" borderId="48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167" fontId="19" fillId="0" borderId="49" xfId="0" applyNumberFormat="1" applyFont="1" applyFill="1" applyBorder="1" applyAlignment="1">
      <alignment horizontal="center"/>
    </xf>
    <xf numFmtId="167" fontId="19" fillId="0" borderId="21" xfId="0" applyNumberFormat="1" applyFont="1" applyFill="1" applyBorder="1" applyAlignment="1">
      <alignment horizontal="center"/>
    </xf>
    <xf numFmtId="167" fontId="19" fillId="0" borderId="48" xfId="0" applyNumberFormat="1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40" xfId="0" applyFont="1" applyFill="1" applyBorder="1" applyAlignment="1">
      <alignment horizontal="center"/>
    </xf>
    <xf numFmtId="0" fontId="18" fillId="2" borderId="6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166" fontId="3" fillId="4" borderId="35" xfId="0" applyNumberFormat="1" applyFont="1" applyFill="1" applyBorder="1" applyAlignment="1">
      <alignment horizontal="center"/>
    </xf>
    <xf numFmtId="0" fontId="7" fillId="4" borderId="41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42" xfId="0" applyFont="1" applyFill="1" applyBorder="1"/>
    <xf numFmtId="0" fontId="5" fillId="2" borderId="6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65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23" xfId="0" applyFont="1" applyBorder="1"/>
    <xf numFmtId="0" fontId="18" fillId="2" borderId="2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167" fontId="3" fillId="4" borderId="50" xfId="0" applyNumberFormat="1" applyFont="1" applyFill="1" applyBorder="1" applyAlignment="1">
      <alignment horizontal="center"/>
    </xf>
    <xf numFmtId="0" fontId="9" fillId="4" borderId="49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left"/>
    </xf>
    <xf numFmtId="0" fontId="9" fillId="4" borderId="20" xfId="0" applyFont="1" applyFill="1" applyBorder="1" applyAlignment="1">
      <alignment horizontal="left"/>
    </xf>
    <xf numFmtId="0" fontId="21" fillId="4" borderId="0" xfId="0" applyFont="1" applyFill="1" applyBorder="1" applyAlignment="1" applyProtection="1">
      <alignment horizontal="right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left"/>
    </xf>
    <xf numFmtId="0" fontId="7" fillId="4" borderId="43" xfId="0" applyFont="1" applyFill="1" applyBorder="1" applyAlignment="1">
      <alignment horizontal="left"/>
    </xf>
    <xf numFmtId="166" fontId="3" fillId="4" borderId="67" xfId="0" applyNumberFormat="1" applyFont="1" applyFill="1" applyBorder="1" applyAlignment="1">
      <alignment horizontal="center"/>
    </xf>
    <xf numFmtId="0" fontId="12" fillId="3" borderId="21" xfId="2" applyFont="1" applyFill="1" applyBorder="1" applyAlignment="1" applyProtection="1">
      <alignment horizontal="center"/>
      <protection locked="0"/>
    </xf>
    <xf numFmtId="0" fontId="12" fillId="3" borderId="0" xfId="2" applyFont="1" applyFill="1" applyBorder="1" applyAlignment="1">
      <alignment horizontal="center"/>
    </xf>
    <xf numFmtId="0" fontId="12" fillId="3" borderId="65" xfId="2" applyFont="1" applyFill="1" applyBorder="1" applyAlignment="1">
      <alignment horizontal="center"/>
    </xf>
    <xf numFmtId="0" fontId="12" fillId="3" borderId="0" xfId="2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2" fillId="3" borderId="6" xfId="2" applyFont="1" applyFill="1" applyBorder="1" applyAlignment="1">
      <alignment horizontal="left"/>
    </xf>
    <xf numFmtId="0" fontId="12" fillId="3" borderId="70" xfId="2" applyFont="1" applyFill="1" applyBorder="1" applyAlignment="1" applyProtection="1">
      <alignment horizontal="center"/>
      <protection locked="0"/>
    </xf>
    <xf numFmtId="0" fontId="12" fillId="3" borderId="69" xfId="2" applyFont="1" applyFill="1" applyBorder="1" applyAlignment="1" applyProtection="1">
      <alignment horizontal="center"/>
      <protection locked="0"/>
    </xf>
    <xf numFmtId="0" fontId="12" fillId="3" borderId="1" xfId="2" applyFont="1" applyFill="1" applyBorder="1" applyAlignment="1" applyProtection="1">
      <alignment horizontal="center"/>
      <protection locked="0"/>
    </xf>
    <xf numFmtId="0" fontId="12" fillId="3" borderId="23" xfId="2" applyFont="1" applyFill="1" applyBorder="1" applyAlignment="1" applyProtection="1">
      <alignment horizontal="center"/>
      <protection locked="0"/>
    </xf>
    <xf numFmtId="0" fontId="7" fillId="3" borderId="0" xfId="2" applyFont="1" applyFill="1" applyBorder="1" applyAlignment="1" applyProtection="1">
      <alignment horizontal="center"/>
      <protection locked="0"/>
    </xf>
    <xf numFmtId="0" fontId="12" fillId="3" borderId="0" xfId="2" applyFont="1" applyFill="1" applyBorder="1" applyAlignment="1" applyProtection="1">
      <alignment horizontal="center"/>
      <protection locked="0"/>
    </xf>
    <xf numFmtId="0" fontId="7" fillId="3" borderId="9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3" fillId="3" borderId="50" xfId="2" applyFont="1" applyFill="1" applyBorder="1" applyAlignment="1" applyProtection="1">
      <alignment horizontal="left"/>
      <protection locked="0"/>
    </xf>
    <xf numFmtId="0" fontId="12" fillId="3" borderId="9" xfId="2" applyFont="1" applyFill="1" applyBorder="1" applyAlignment="1">
      <alignment horizontal="left" vertical="center"/>
    </xf>
    <xf numFmtId="0" fontId="10" fillId="3" borderId="0" xfId="2" applyFont="1" applyFill="1" applyBorder="1" applyAlignment="1" applyProtection="1">
      <alignment horizontal="center"/>
      <protection locked="0"/>
    </xf>
    <xf numFmtId="0" fontId="7" fillId="3" borderId="73" xfId="2" applyFont="1" applyFill="1" applyBorder="1" applyAlignment="1">
      <alignment horizontal="center"/>
    </xf>
    <xf numFmtId="0" fontId="2" fillId="3" borderId="79" xfId="2" applyFill="1" applyBorder="1" applyAlignment="1">
      <alignment horizontal="center"/>
    </xf>
    <xf numFmtId="0" fontId="2" fillId="3" borderId="9" xfId="2" applyFill="1" applyBorder="1" applyAlignment="1">
      <alignment horizontal="center"/>
    </xf>
    <xf numFmtId="0" fontId="2" fillId="3" borderId="78" xfId="2" applyFill="1" applyBorder="1" applyAlignment="1">
      <alignment horizontal="center"/>
    </xf>
    <xf numFmtId="0" fontId="2" fillId="3" borderId="0" xfId="2" applyFill="1" applyBorder="1" applyAlignment="1">
      <alignment horizontal="center"/>
    </xf>
    <xf numFmtId="0" fontId="2" fillId="3" borderId="76" xfId="2" applyFill="1" applyBorder="1" applyAlignment="1">
      <alignment horizontal="center"/>
    </xf>
    <xf numFmtId="0" fontId="2" fillId="3" borderId="73" xfId="2" applyFill="1" applyBorder="1" applyAlignment="1">
      <alignment horizontal="center"/>
    </xf>
    <xf numFmtId="0" fontId="2" fillId="3" borderId="77" xfId="2" applyFill="1" applyBorder="1" applyAlignment="1">
      <alignment horizontal="center"/>
    </xf>
    <xf numFmtId="4" fontId="2" fillId="3" borderId="76" xfId="2" applyNumberFormat="1" applyFill="1" applyBorder="1" applyAlignment="1">
      <alignment horizontal="right"/>
    </xf>
    <xf numFmtId="0" fontId="2" fillId="3" borderId="73" xfId="2" applyFill="1" applyBorder="1" applyAlignment="1">
      <alignment horizontal="right"/>
    </xf>
    <xf numFmtId="4" fontId="2" fillId="3" borderId="73" xfId="2" applyNumberForma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right"/>
    </xf>
    <xf numFmtId="0" fontId="2" fillId="3" borderId="80" xfId="2" applyFill="1" applyBorder="1" applyAlignment="1" applyProtection="1">
      <alignment horizontal="center"/>
      <protection locked="0"/>
    </xf>
    <xf numFmtId="0" fontId="2" fillId="3" borderId="0" xfId="2" applyFill="1" applyBorder="1" applyAlignment="1" applyProtection="1">
      <alignment horizontal="center"/>
      <protection locked="0"/>
    </xf>
    <xf numFmtId="0" fontId="2" fillId="3" borderId="81" xfId="2" applyFill="1" applyBorder="1" applyAlignment="1" applyProtection="1">
      <alignment horizontal="center"/>
      <protection locked="0"/>
    </xf>
    <xf numFmtId="4" fontId="2" fillId="3" borderId="80" xfId="2" applyNumberFormat="1" applyFill="1" applyBorder="1" applyAlignment="1">
      <alignment horizontal="right"/>
    </xf>
    <xf numFmtId="4" fontId="2" fillId="3" borderId="0" xfId="2" applyNumberFormat="1" applyFill="1" applyBorder="1" applyAlignment="1">
      <alignment horizontal="right"/>
    </xf>
    <xf numFmtId="0" fontId="7" fillId="2" borderId="9" xfId="2" applyFont="1" applyFill="1" applyBorder="1" applyAlignment="1">
      <alignment horizontal="center"/>
    </xf>
    <xf numFmtId="0" fontId="7" fillId="2" borderId="78" xfId="2" applyFont="1" applyFill="1" applyBorder="1" applyAlignment="1">
      <alignment horizontal="center"/>
    </xf>
    <xf numFmtId="0" fontId="7" fillId="2" borderId="79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2" fillId="0" borderId="0" xfId="2" applyBorder="1"/>
    <xf numFmtId="0" fontId="2" fillId="3" borderId="83" xfId="2" applyFill="1" applyBorder="1" applyAlignment="1">
      <alignment horizontal="center"/>
    </xf>
    <xf numFmtId="0" fontId="2" fillId="3" borderId="6" xfId="2" applyFill="1" applyBorder="1" applyAlignment="1">
      <alignment horizontal="center"/>
    </xf>
    <xf numFmtId="0" fontId="2" fillId="3" borderId="82" xfId="2" applyFill="1" applyBorder="1" applyAlignment="1">
      <alignment horizontal="center"/>
    </xf>
    <xf numFmtId="0" fontId="23" fillId="3" borderId="80" xfId="2" applyFont="1" applyFill="1" applyBorder="1" applyAlignment="1" applyProtection="1">
      <alignment horizontal="center"/>
      <protection locked="0"/>
    </xf>
    <xf numFmtId="0" fontId="23" fillId="3" borderId="0" xfId="2" applyFont="1" applyFill="1" applyBorder="1" applyAlignment="1" applyProtection="1">
      <alignment horizontal="center"/>
      <protection locked="0"/>
    </xf>
    <xf numFmtId="0" fontId="23" fillId="3" borderId="81" xfId="2" applyFont="1" applyFill="1" applyBorder="1" applyAlignment="1" applyProtection="1">
      <alignment horizontal="center"/>
      <protection locked="0"/>
    </xf>
    <xf numFmtId="4" fontId="22" fillId="3" borderId="80" xfId="2" applyNumberFormat="1" applyFont="1" applyFill="1" applyBorder="1" applyAlignment="1">
      <alignment horizontal="right"/>
    </xf>
    <xf numFmtId="4" fontId="22" fillId="3" borderId="0" xfId="2" applyNumberFormat="1" applyFont="1" applyFill="1" applyBorder="1" applyAlignment="1">
      <alignment horizontal="right"/>
    </xf>
    <xf numFmtId="0" fontId="2" fillId="3" borderId="80" xfId="2" applyFill="1" applyBorder="1" applyAlignment="1">
      <alignment horizontal="center"/>
    </xf>
    <xf numFmtId="0" fontId="2" fillId="3" borderId="81" xfId="2" applyFill="1" applyBorder="1" applyAlignment="1">
      <alignment horizontal="center"/>
    </xf>
    <xf numFmtId="0" fontId="2" fillId="3" borderId="45" xfId="2" applyFill="1" applyBorder="1" applyAlignment="1">
      <alignment horizontal="center"/>
    </xf>
    <xf numFmtId="0" fontId="2" fillId="0" borderId="45" xfId="2" applyBorder="1"/>
    <xf numFmtId="0" fontId="16" fillId="3" borderId="0" xfId="2" applyFont="1" applyFill="1" applyBorder="1" applyAlignment="1">
      <alignment horizontal="center"/>
    </xf>
    <xf numFmtId="0" fontId="24" fillId="0" borderId="0" xfId="2" applyFont="1" applyBorder="1"/>
    <xf numFmtId="0" fontId="4" fillId="3" borderId="0" xfId="2" applyFont="1" applyFill="1" applyBorder="1"/>
    <xf numFmtId="0" fontId="10" fillId="3" borderId="68" xfId="2" applyFont="1" applyFill="1" applyBorder="1" applyAlignment="1">
      <alignment horizontal="center"/>
    </xf>
    <xf numFmtId="0" fontId="7" fillId="3" borderId="81" xfId="2" applyFont="1" applyFill="1" applyBorder="1" applyAlignment="1">
      <alignment horizontal="left"/>
    </xf>
    <xf numFmtId="0" fontId="23" fillId="3" borderId="96" xfId="2" applyFont="1" applyFill="1" applyBorder="1" applyAlignment="1" applyProtection="1">
      <alignment horizontal="center"/>
      <protection locked="0"/>
    </xf>
    <xf numFmtId="0" fontId="23" fillId="3" borderId="95" xfId="2" applyFont="1" applyFill="1" applyBorder="1" applyAlignment="1" applyProtection="1">
      <alignment horizontal="center"/>
      <protection locked="0"/>
    </xf>
    <xf numFmtId="0" fontId="23" fillId="3" borderId="94" xfId="2" applyFont="1" applyFill="1" applyBorder="1" applyAlignment="1" applyProtection="1">
      <alignment horizontal="center"/>
      <protection locked="0"/>
    </xf>
    <xf numFmtId="0" fontId="23" fillId="3" borderId="93" xfId="2" applyFont="1" applyFill="1" applyBorder="1" applyAlignment="1" applyProtection="1">
      <alignment horizontal="center"/>
      <protection locked="0"/>
    </xf>
    <xf numFmtId="0" fontId="7" fillId="2" borderId="89" xfId="2" applyFont="1" applyFill="1" applyBorder="1" applyAlignment="1">
      <alignment horizontal="center"/>
    </xf>
    <xf numFmtId="0" fontId="7" fillId="2" borderId="91" xfId="2" applyFont="1" applyFill="1" applyBorder="1" applyAlignment="1">
      <alignment horizontal="center"/>
    </xf>
    <xf numFmtId="0" fontId="7" fillId="2" borderId="85" xfId="2" applyFont="1" applyFill="1" applyBorder="1" applyAlignment="1">
      <alignment horizontal="center"/>
    </xf>
    <xf numFmtId="0" fontId="7" fillId="2" borderId="86" xfId="2" applyFont="1" applyFill="1" applyBorder="1" applyAlignment="1">
      <alignment horizontal="center"/>
    </xf>
    <xf numFmtId="0" fontId="7" fillId="2" borderId="90" xfId="2" applyFont="1" applyFill="1" applyBorder="1" applyAlignment="1">
      <alignment horizontal="center"/>
    </xf>
    <xf numFmtId="0" fontId="7" fillId="2" borderId="32" xfId="2" applyFont="1" applyFill="1" applyBorder="1" applyAlignment="1">
      <alignment horizontal="center"/>
    </xf>
    <xf numFmtId="0" fontId="7" fillId="2" borderId="88" xfId="2" applyFont="1" applyFill="1" applyBorder="1" applyAlignment="1">
      <alignment horizontal="center"/>
    </xf>
    <xf numFmtId="0" fontId="7" fillId="2" borderId="84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7" fillId="3" borderId="76" xfId="2" applyFont="1" applyFill="1" applyBorder="1" applyAlignment="1">
      <alignment horizontal="center"/>
    </xf>
    <xf numFmtId="0" fontId="7" fillId="3" borderId="77" xfId="2" applyFont="1" applyFill="1" applyBorder="1" applyAlignment="1">
      <alignment horizontal="center"/>
    </xf>
    <xf numFmtId="0" fontId="12" fillId="3" borderId="9" xfId="2" applyFont="1" applyFill="1" applyBorder="1" applyAlignment="1">
      <alignment horizontal="center"/>
    </xf>
    <xf numFmtId="0" fontId="23" fillId="3" borderId="98" xfId="2" applyFont="1" applyFill="1" applyBorder="1" applyAlignment="1" applyProtection="1">
      <alignment horizontal="center"/>
      <protection locked="0"/>
    </xf>
    <xf numFmtId="0" fontId="2" fillId="0" borderId="45" xfId="2" applyBorder="1" applyAlignment="1">
      <alignment horizontal="center"/>
    </xf>
    <xf numFmtId="0" fontId="2" fillId="0" borderId="0" xfId="2" applyBorder="1" applyAlignment="1">
      <alignment horizontal="center"/>
    </xf>
    <xf numFmtId="0" fontId="10" fillId="3" borderId="0" xfId="2" applyFont="1" applyFill="1" applyAlignment="1">
      <alignment horizontal="center"/>
    </xf>
    <xf numFmtId="0" fontId="10" fillId="3" borderId="65" xfId="2" applyFont="1" applyFill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6" fillId="8" borderId="49" xfId="2" applyFont="1" applyFill="1" applyBorder="1" applyAlignment="1">
      <alignment horizontal="center"/>
    </xf>
    <xf numFmtId="0" fontId="16" fillId="8" borderId="48" xfId="2" applyFont="1" applyFill="1" applyBorder="1" applyAlignment="1">
      <alignment horizontal="center"/>
    </xf>
    <xf numFmtId="0" fontId="9" fillId="2" borderId="45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7" fillId="0" borderId="47" xfId="2" applyFont="1" applyFill="1" applyBorder="1" applyAlignment="1">
      <alignment horizontal="right"/>
    </xf>
    <xf numFmtId="0" fontId="7" fillId="0" borderId="97" xfId="2" applyFont="1" applyFill="1" applyBorder="1" applyAlignment="1">
      <alignment horizontal="right"/>
    </xf>
    <xf numFmtId="0" fontId="16" fillId="8" borderId="21" xfId="2" applyFont="1" applyFill="1" applyBorder="1" applyAlignment="1">
      <alignment horizontal="center"/>
    </xf>
    <xf numFmtId="0" fontId="7" fillId="7" borderId="66" xfId="2" applyFont="1" applyFill="1" applyBorder="1" applyAlignment="1">
      <alignment horizontal="center" wrapText="1"/>
    </xf>
    <xf numFmtId="0" fontId="7" fillId="7" borderId="43" xfId="2" applyFont="1" applyFill="1" applyBorder="1" applyAlignment="1">
      <alignment horizontal="center" wrapText="1"/>
    </xf>
    <xf numFmtId="0" fontId="7" fillId="7" borderId="40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right"/>
    </xf>
    <xf numFmtId="0" fontId="9" fillId="0" borderId="1" xfId="2" applyFont="1" applyBorder="1" applyAlignment="1" applyProtection="1">
      <alignment horizontal="center"/>
      <protection locked="0"/>
    </xf>
    <xf numFmtId="168" fontId="9" fillId="0" borderId="1" xfId="2" applyNumberFormat="1" applyFont="1" applyBorder="1" applyAlignment="1" applyProtection="1">
      <alignment horizontal="center"/>
      <protection locked="0"/>
    </xf>
    <xf numFmtId="170" fontId="36" fillId="4" borderId="0" xfId="0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center"/>
    </xf>
    <xf numFmtId="170" fontId="33" fillId="4" borderId="0" xfId="0" applyNumberFormat="1" applyFont="1" applyFill="1" applyBorder="1" applyAlignment="1">
      <alignment horizontal="center"/>
    </xf>
    <xf numFmtId="0" fontId="32" fillId="9" borderId="50" xfId="0" applyFont="1" applyFill="1" applyBorder="1" applyAlignment="1">
      <alignment horizontal="center"/>
    </xf>
    <xf numFmtId="170" fontId="32" fillId="9" borderId="50" xfId="0" applyNumberFormat="1" applyFont="1" applyFill="1" applyBorder="1" applyAlignment="1">
      <alignment horizontal="center"/>
    </xf>
    <xf numFmtId="0" fontId="16" fillId="0" borderId="89" xfId="2" applyFont="1" applyBorder="1" applyAlignment="1">
      <alignment horizontal="center"/>
    </xf>
    <xf numFmtId="0" fontId="3" fillId="0" borderId="0" xfId="2" applyFont="1" applyBorder="1" applyAlignment="1" applyProtection="1">
      <alignment horizontal="left"/>
      <protection locked="0"/>
    </xf>
    <xf numFmtId="0" fontId="3" fillId="0" borderId="85" xfId="2" applyFont="1" applyBorder="1" applyAlignment="1" applyProtection="1">
      <alignment horizontal="center"/>
      <protection locked="0"/>
    </xf>
    <xf numFmtId="0" fontId="43" fillId="0" borderId="0" xfId="2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42" fillId="4" borderId="37" xfId="2" applyFont="1" applyFill="1" applyBorder="1" applyAlignment="1">
      <alignment horizontal="left"/>
    </xf>
    <xf numFmtId="0" fontId="7" fillId="2" borderId="104" xfId="2" applyFont="1" applyFill="1" applyBorder="1" applyAlignment="1">
      <alignment horizontal="center" vertical="center" wrapText="1"/>
    </xf>
    <xf numFmtId="0" fontId="7" fillId="2" borderId="102" xfId="2" applyFont="1" applyFill="1" applyBorder="1" applyAlignment="1">
      <alignment horizontal="center" vertical="center" wrapText="1"/>
    </xf>
    <xf numFmtId="0" fontId="7" fillId="2" borderId="105" xfId="2" applyFont="1" applyFill="1" applyBorder="1" applyAlignment="1">
      <alignment horizontal="center" vertical="center" wrapText="1"/>
    </xf>
    <xf numFmtId="0" fontId="7" fillId="2" borderId="45" xfId="2" applyFont="1" applyFill="1" applyBorder="1" applyAlignment="1">
      <alignment horizontal="center" vertical="center" wrapText="1"/>
    </xf>
    <xf numFmtId="0" fontId="18" fillId="10" borderId="47" xfId="2" applyFont="1" applyFill="1" applyBorder="1" applyAlignment="1">
      <alignment horizontal="center" vertical="center"/>
    </xf>
    <xf numFmtId="0" fontId="18" fillId="10" borderId="24" xfId="2" applyFont="1" applyFill="1" applyBorder="1" applyAlignment="1">
      <alignment horizontal="center" vertical="center"/>
    </xf>
    <xf numFmtId="0" fontId="43" fillId="0" borderId="0" xfId="19" applyFont="1" applyBorder="1" applyAlignment="1" applyProtection="1">
      <alignment horizontal="center"/>
    </xf>
    <xf numFmtId="0" fontId="16" fillId="0" borderId="0" xfId="19" applyFont="1" applyBorder="1" applyAlignment="1" applyProtection="1">
      <alignment horizontal="center"/>
    </xf>
    <xf numFmtId="0" fontId="16" fillId="0" borderId="0" xfId="19" applyFont="1" applyAlignment="1" applyProtection="1">
      <alignment horizontal="center"/>
    </xf>
    <xf numFmtId="0" fontId="7" fillId="2" borderId="105" xfId="19" applyFont="1" applyFill="1" applyBorder="1" applyAlignment="1" applyProtection="1">
      <alignment horizontal="center" vertical="center" wrapText="1"/>
    </xf>
    <xf numFmtId="0" fontId="7" fillId="2" borderId="104" xfId="19" applyFont="1" applyFill="1" applyBorder="1" applyAlignment="1" applyProtection="1">
      <alignment horizontal="center" vertical="center" wrapText="1"/>
    </xf>
    <xf numFmtId="0" fontId="7" fillId="2" borderId="45" xfId="19" applyFont="1" applyFill="1" applyBorder="1" applyAlignment="1" applyProtection="1">
      <alignment horizontal="center" vertical="center" wrapText="1"/>
    </xf>
    <xf numFmtId="0" fontId="7" fillId="2" borderId="97" xfId="19" applyFont="1" applyFill="1" applyBorder="1" applyAlignment="1" applyProtection="1">
      <alignment horizontal="center" vertical="center" wrapText="1"/>
    </xf>
    <xf numFmtId="0" fontId="7" fillId="2" borderId="37" xfId="19" applyFont="1" applyFill="1" applyBorder="1" applyAlignment="1" applyProtection="1">
      <alignment horizontal="center" vertical="center" wrapText="1"/>
    </xf>
    <xf numFmtId="0" fontId="7" fillId="2" borderId="118" xfId="19" applyFont="1" applyFill="1" applyBorder="1" applyAlignment="1" applyProtection="1">
      <alignment horizontal="center" vertical="center" wrapText="1"/>
    </xf>
    <xf numFmtId="0" fontId="18" fillId="2" borderId="35" xfId="19" applyFont="1" applyFill="1" applyBorder="1" applyAlignment="1" applyProtection="1">
      <alignment horizontal="center" vertical="center" wrapText="1"/>
    </xf>
    <xf numFmtId="0" fontId="18" fillId="2" borderId="34" xfId="19" applyFont="1" applyFill="1" applyBorder="1" applyAlignment="1" applyProtection="1">
      <alignment horizontal="center" vertical="center" wrapText="1"/>
    </xf>
    <xf numFmtId="165" fontId="38" fillId="0" borderId="50" xfId="7" applyFont="1" applyBorder="1" applyAlignment="1" applyProtection="1">
      <alignment horizontal="center"/>
      <protection locked="0"/>
    </xf>
    <xf numFmtId="0" fontId="9" fillId="0" borderId="1" xfId="19" applyFont="1" applyFill="1" applyBorder="1" applyAlignment="1">
      <alignment horizontal="right"/>
    </xf>
    <xf numFmtId="165" fontId="38" fillId="0" borderId="61" xfId="7" applyFont="1" applyBorder="1" applyAlignment="1" applyProtection="1">
      <alignment horizontal="center"/>
      <protection locked="0"/>
    </xf>
    <xf numFmtId="165" fontId="38" fillId="0" borderId="49" xfId="7" applyFont="1" applyBorder="1" applyAlignment="1" applyProtection="1">
      <alignment horizontal="center"/>
      <protection locked="0"/>
    </xf>
    <xf numFmtId="165" fontId="38" fillId="0" borderId="48" xfId="7" applyFont="1" applyBorder="1" applyAlignment="1" applyProtection="1">
      <alignment horizontal="center"/>
      <protection locked="0"/>
    </xf>
    <xf numFmtId="39" fontId="19" fillId="2" borderId="100" xfId="19" applyNumberFormat="1" applyFont="1" applyFill="1" applyBorder="1" applyAlignment="1" applyProtection="1">
      <alignment horizontal="center"/>
      <protection locked="0"/>
    </xf>
    <xf numFmtId="39" fontId="19" fillId="2" borderId="112" xfId="19" applyNumberFormat="1" applyFont="1" applyFill="1" applyBorder="1" applyAlignment="1" applyProtection="1">
      <alignment horizontal="center"/>
      <protection locked="0"/>
    </xf>
    <xf numFmtId="39" fontId="19" fillId="2" borderId="99" xfId="19" applyNumberFormat="1" applyFont="1" applyFill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horizontal="center"/>
      <protection locked="0"/>
    </xf>
    <xf numFmtId="0" fontId="7" fillId="2" borderId="117" xfId="19" applyFont="1" applyFill="1" applyBorder="1" applyAlignment="1" applyProtection="1">
      <alignment horizontal="center" vertical="center" wrapText="1"/>
    </xf>
    <xf numFmtId="0" fontId="7" fillId="2" borderId="67" xfId="19" applyFont="1" applyFill="1" applyBorder="1" applyAlignment="1" applyProtection="1">
      <alignment horizontal="center" vertical="center" wrapText="1"/>
    </xf>
    <xf numFmtId="0" fontId="7" fillId="2" borderId="121" xfId="19" applyFont="1" applyFill="1" applyBorder="1" applyAlignment="1" applyProtection="1">
      <alignment horizontal="center" vertical="center" wrapText="1"/>
    </xf>
    <xf numFmtId="165" fontId="38" fillId="0" borderId="5" xfId="7" applyFont="1" applyBorder="1" applyAlignment="1" applyProtection="1">
      <alignment horizontal="center"/>
      <protection locked="0"/>
    </xf>
    <xf numFmtId="165" fontId="38" fillId="0" borderId="14" xfId="7" applyFont="1" applyBorder="1" applyAlignment="1" applyProtection="1">
      <alignment horizontal="center"/>
      <protection locked="0"/>
    </xf>
    <xf numFmtId="39" fontId="19" fillId="2" borderId="103" xfId="19" applyNumberFormat="1" applyFont="1" applyFill="1" applyBorder="1" applyAlignment="1" applyProtection="1">
      <alignment horizontal="center"/>
      <protection locked="0"/>
    </xf>
    <xf numFmtId="165" fontId="38" fillId="0" borderId="62" xfId="7" applyFont="1" applyBorder="1" applyAlignment="1" applyProtection="1">
      <alignment horizontal="center"/>
      <protection locked="0"/>
    </xf>
    <xf numFmtId="0" fontId="16" fillId="0" borderId="89" xfId="6" applyFont="1" applyBorder="1" applyAlignment="1">
      <alignment horizontal="center"/>
    </xf>
    <xf numFmtId="0" fontId="43" fillId="0" borderId="0" xfId="6" applyFont="1" applyBorder="1" applyAlignment="1">
      <alignment horizontal="center"/>
    </xf>
    <xf numFmtId="0" fontId="7" fillId="2" borderId="112" xfId="6" applyFont="1" applyFill="1" applyBorder="1" applyAlignment="1">
      <alignment horizontal="center" vertical="center" wrapText="1"/>
    </xf>
    <xf numFmtId="0" fontId="7" fillId="2" borderId="104" xfId="6" applyFont="1" applyFill="1" applyBorder="1" applyAlignment="1">
      <alignment horizontal="center" vertical="center" wrapText="1"/>
    </xf>
    <xf numFmtId="0" fontId="7" fillId="2" borderId="102" xfId="6" applyFont="1" applyFill="1" applyBorder="1" applyAlignment="1">
      <alignment horizontal="center" vertical="center" wrapText="1"/>
    </xf>
    <xf numFmtId="0" fontId="7" fillId="2" borderId="105" xfId="6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/>
    </xf>
    <xf numFmtId="0" fontId="3" fillId="0" borderId="85" xfId="6" applyFont="1" applyBorder="1" applyAlignment="1" applyProtection="1">
      <alignment horizontal="center"/>
      <protection locked="0"/>
    </xf>
    <xf numFmtId="0" fontId="16" fillId="0" borderId="0" xfId="6" applyFont="1" applyBorder="1" applyAlignment="1">
      <alignment horizontal="center"/>
    </xf>
    <xf numFmtId="14" fontId="3" fillId="0" borderId="85" xfId="6" applyNumberFormat="1" applyFont="1" applyBorder="1" applyAlignment="1" applyProtection="1">
      <alignment horizontal="center"/>
      <protection locked="0"/>
    </xf>
    <xf numFmtId="14" fontId="27" fillId="0" borderId="85" xfId="6" applyNumberFormat="1" applyFont="1" applyBorder="1" applyAlignment="1" applyProtection="1">
      <alignment horizontal="center"/>
      <protection locked="0"/>
    </xf>
    <xf numFmtId="0" fontId="27" fillId="0" borderId="85" xfId="6" applyFont="1" applyBorder="1" applyAlignment="1" applyProtection="1">
      <alignment horizontal="center"/>
      <protection locked="0"/>
    </xf>
    <xf numFmtId="0" fontId="18" fillId="0" borderId="37" xfId="6" applyFont="1" applyFill="1" applyBorder="1" applyAlignment="1">
      <alignment horizontal="right"/>
    </xf>
    <xf numFmtId="0" fontId="40" fillId="4" borderId="0" xfId="0" applyFont="1" applyFill="1" applyAlignment="1">
      <alignment horizontal="center"/>
    </xf>
    <xf numFmtId="0" fontId="40" fillId="4" borderId="0" xfId="0" applyFont="1" applyFill="1" applyBorder="1" applyAlignment="1">
      <alignment horizontal="left"/>
    </xf>
    <xf numFmtId="0" fontId="18" fillId="2" borderId="110" xfId="6" applyFont="1" applyFill="1" applyBorder="1" applyAlignment="1">
      <alignment horizontal="center" vertical="center" wrapText="1"/>
    </xf>
    <xf numFmtId="0" fontId="18" fillId="2" borderId="122" xfId="6" applyFont="1" applyFill="1" applyBorder="1" applyAlignment="1">
      <alignment horizontal="center" vertical="center" wrapText="1"/>
    </xf>
    <xf numFmtId="0" fontId="18" fillId="2" borderId="123" xfId="6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/>
    </xf>
    <xf numFmtId="0" fontId="7" fillId="2" borderId="103" xfId="2" applyFont="1" applyFill="1" applyBorder="1" applyAlignment="1">
      <alignment horizontal="center" vertical="center" wrapText="1"/>
    </xf>
    <xf numFmtId="0" fontId="10" fillId="0" borderId="105" xfId="2" applyFont="1" applyBorder="1" applyAlignment="1">
      <alignment horizontal="right"/>
    </xf>
    <xf numFmtId="0" fontId="10" fillId="0" borderId="104" xfId="2" applyFont="1" applyBorder="1" applyAlignment="1">
      <alignment horizontal="right"/>
    </xf>
    <xf numFmtId="0" fontId="10" fillId="0" borderId="103" xfId="2" applyFont="1" applyBorder="1" applyAlignment="1">
      <alignment horizontal="right"/>
    </xf>
    <xf numFmtId="0" fontId="16" fillId="0" borderId="0" xfId="2" applyFont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10" fillId="0" borderId="45" xfId="2" applyFont="1" applyBorder="1" applyAlignment="1">
      <alignment horizontal="right"/>
    </xf>
    <xf numFmtId="0" fontId="12" fillId="3" borderId="85" xfId="2" applyFont="1" applyFill="1" applyBorder="1" applyAlignment="1" applyProtection="1">
      <alignment horizontal="center"/>
      <protection locked="0"/>
    </xf>
    <xf numFmtId="0" fontId="16" fillId="3" borderId="0" xfId="2" applyFont="1" applyFill="1" applyBorder="1" applyAlignment="1" applyProtection="1">
      <alignment horizontal="center"/>
    </xf>
    <xf numFmtId="0" fontId="27" fillId="3" borderId="85" xfId="2" applyFont="1" applyFill="1" applyBorder="1" applyAlignment="1" applyProtection="1">
      <alignment horizontal="center"/>
      <protection locked="0"/>
    </xf>
    <xf numFmtId="0" fontId="5" fillId="10" borderId="131" xfId="2" applyFont="1" applyFill="1" applyBorder="1" applyAlignment="1" applyProtection="1">
      <alignment horizontal="center" vertical="center" wrapText="1"/>
    </xf>
    <xf numFmtId="0" fontId="5" fillId="10" borderId="111" xfId="2" applyFont="1" applyFill="1" applyBorder="1" applyAlignment="1" applyProtection="1">
      <alignment horizontal="center" vertical="center" wrapText="1"/>
    </xf>
    <xf numFmtId="14" fontId="12" fillId="3" borderId="85" xfId="2" applyNumberFormat="1" applyFont="1" applyFill="1" applyBorder="1" applyAlignment="1" applyProtection="1">
      <alignment horizontal="center"/>
      <protection locked="0"/>
    </xf>
    <xf numFmtId="0" fontId="16" fillId="3" borderId="89" xfId="2" applyFont="1" applyFill="1" applyBorder="1" applyAlignment="1" applyProtection="1">
      <alignment horizontal="center"/>
    </xf>
    <xf numFmtId="0" fontId="43" fillId="0" borderId="0" xfId="2" applyFont="1" applyBorder="1" applyAlignment="1" applyProtection="1">
      <alignment horizontal="center"/>
    </xf>
    <xf numFmtId="0" fontId="40" fillId="4" borderId="0" xfId="2" applyFont="1" applyFill="1" applyBorder="1" applyAlignment="1">
      <alignment horizontal="center"/>
    </xf>
    <xf numFmtId="0" fontId="18" fillId="0" borderId="37" xfId="2" applyFont="1" applyFill="1" applyBorder="1" applyAlignment="1">
      <alignment horizontal="right"/>
    </xf>
    <xf numFmtId="0" fontId="18" fillId="0" borderId="0" xfId="2" applyFont="1" applyFill="1" applyBorder="1" applyAlignment="1">
      <alignment horizontal="right"/>
    </xf>
    <xf numFmtId="0" fontId="5" fillId="2" borderId="97" xfId="2" applyFont="1" applyFill="1" applyBorder="1" applyAlignment="1" applyProtection="1">
      <alignment horizontal="center" vertical="center" wrapText="1"/>
    </xf>
    <xf numFmtId="0" fontId="5" fillId="2" borderId="118" xfId="2" applyFont="1" applyFill="1" applyBorder="1" applyAlignment="1" applyProtection="1">
      <alignment horizontal="center" vertical="center" wrapText="1"/>
    </xf>
    <xf numFmtId="0" fontId="12" fillId="3" borderId="85" xfId="2" applyFont="1" applyFill="1" applyBorder="1" applyAlignment="1" applyProtection="1">
      <protection locked="0"/>
    </xf>
    <xf numFmtId="14" fontId="27" fillId="3" borderId="85" xfId="2" applyNumberFormat="1" applyFont="1" applyFill="1" applyBorder="1" applyAlignment="1" applyProtection="1">
      <alignment horizontal="center"/>
      <protection locked="0"/>
    </xf>
    <xf numFmtId="0" fontId="5" fillId="2" borderId="132" xfId="2" applyFont="1" applyFill="1" applyBorder="1" applyAlignment="1" applyProtection="1">
      <alignment horizontal="center" vertical="center" wrapText="1"/>
    </xf>
    <xf numFmtId="0" fontId="5" fillId="2" borderId="119" xfId="2" applyFont="1" applyFill="1" applyBorder="1" applyAlignment="1" applyProtection="1">
      <alignment horizontal="center" vertical="center" wrapText="1"/>
    </xf>
    <xf numFmtId="0" fontId="5" fillId="10" borderId="130" xfId="2" applyFont="1" applyFill="1" applyBorder="1" applyAlignment="1" applyProtection="1">
      <alignment horizontal="center" wrapText="1"/>
    </xf>
    <xf numFmtId="0" fontId="5" fillId="10" borderId="129" xfId="2" applyFont="1" applyFill="1" applyBorder="1" applyAlignment="1" applyProtection="1">
      <alignment horizontal="center" wrapText="1"/>
    </xf>
    <xf numFmtId="0" fontId="5" fillId="2" borderId="131" xfId="2" applyFont="1" applyFill="1" applyBorder="1" applyAlignment="1" applyProtection="1">
      <alignment horizontal="center" vertical="center" wrapText="1"/>
    </xf>
    <xf numFmtId="0" fontId="5" fillId="2" borderId="111" xfId="2" applyFont="1" applyFill="1" applyBorder="1" applyAlignment="1" applyProtection="1">
      <alignment horizontal="center" vertical="center" wrapText="1"/>
    </xf>
    <xf numFmtId="0" fontId="5" fillId="10" borderId="46" xfId="2" applyFont="1" applyFill="1" applyBorder="1" applyAlignment="1" applyProtection="1">
      <alignment horizontal="center" vertical="center" wrapText="1"/>
    </xf>
    <xf numFmtId="0" fontId="5" fillId="10" borderId="38" xfId="2" applyFont="1" applyFill="1" applyBorder="1" applyAlignment="1" applyProtection="1">
      <alignment horizontal="center" vertical="center" wrapText="1"/>
    </xf>
    <xf numFmtId="0" fontId="7" fillId="2" borderId="43" xfId="2" applyFont="1" applyFill="1" applyBorder="1" applyAlignment="1" applyProtection="1">
      <alignment horizontal="center" vertical="center" wrapText="1"/>
    </xf>
    <xf numFmtId="0" fontId="7" fillId="2" borderId="40" xfId="2" applyFont="1" applyFill="1" applyBorder="1" applyAlignment="1" applyProtection="1">
      <alignment horizontal="center" vertical="center" wrapText="1"/>
    </xf>
    <xf numFmtId="0" fontId="5" fillId="2" borderId="110" xfId="2" applyFont="1" applyFill="1" applyBorder="1" applyAlignment="1" applyProtection="1">
      <alignment horizontal="center" vertical="center" wrapText="1"/>
    </xf>
    <xf numFmtId="0" fontId="5" fillId="2" borderId="123" xfId="2" applyFont="1" applyFill="1" applyBorder="1" applyAlignment="1" applyProtection="1">
      <alignment horizontal="center" vertical="center" wrapText="1"/>
    </xf>
    <xf numFmtId="4" fontId="10" fillId="5" borderId="105" xfId="2" applyNumberFormat="1" applyFont="1" applyFill="1" applyBorder="1" applyAlignment="1" applyProtection="1">
      <alignment horizontal="center"/>
    </xf>
    <xf numFmtId="4" fontId="10" fillId="5" borderId="104" xfId="2" applyNumberFormat="1" applyFont="1" applyFill="1" applyBorder="1" applyAlignment="1" applyProtection="1">
      <alignment horizontal="center"/>
    </xf>
    <xf numFmtId="0" fontId="9" fillId="2" borderId="67" xfId="2" applyFont="1" applyFill="1" applyBorder="1" applyAlignment="1">
      <alignment horizontal="center" vertical="center" wrapText="1"/>
    </xf>
    <xf numFmtId="0" fontId="9" fillId="2" borderId="58" xfId="2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16" fillId="4" borderId="0" xfId="2" applyFont="1" applyFill="1" applyBorder="1" applyAlignment="1">
      <alignment horizontal="center"/>
    </xf>
    <xf numFmtId="0" fontId="7" fillId="0" borderId="47" xfId="2" applyFont="1" applyFill="1" applyBorder="1" applyAlignment="1">
      <alignment horizontal="left"/>
    </xf>
    <xf numFmtId="0" fontId="7" fillId="0" borderId="45" xfId="2" applyFont="1" applyFill="1" applyBorder="1" applyAlignment="1">
      <alignment horizontal="left"/>
    </xf>
    <xf numFmtId="0" fontId="7" fillId="0" borderId="97" xfId="2" applyFont="1" applyFill="1" applyBorder="1" applyAlignment="1">
      <alignment horizontal="left"/>
    </xf>
    <xf numFmtId="0" fontId="7" fillId="7" borderId="117" xfId="2" applyFont="1" applyFill="1" applyBorder="1" applyAlignment="1">
      <alignment horizontal="center" wrapText="1"/>
    </xf>
    <xf numFmtId="0" fontId="7" fillId="7" borderId="67" xfId="2" applyFont="1" applyFill="1" applyBorder="1" applyAlignment="1">
      <alignment horizont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7" borderId="41" xfId="2" applyFont="1" applyFill="1" applyBorder="1" applyAlignment="1">
      <alignment horizontal="center" wrapText="1"/>
    </xf>
    <xf numFmtId="0" fontId="9" fillId="7" borderId="43" xfId="2" applyFont="1" applyFill="1" applyBorder="1" applyAlignment="1">
      <alignment horizontal="center" wrapText="1"/>
    </xf>
    <xf numFmtId="0" fontId="9" fillId="7" borderId="42" xfId="2" applyFont="1" applyFill="1" applyBorder="1" applyAlignment="1">
      <alignment horizontal="center" wrapText="1"/>
    </xf>
    <xf numFmtId="175" fontId="94" fillId="4" borderId="0" xfId="0" applyNumberFormat="1" applyFont="1" applyFill="1" applyBorder="1" applyAlignment="1">
      <alignment horizontal="center"/>
    </xf>
    <xf numFmtId="175" fontId="95" fillId="4" borderId="0" xfId="0" applyNumberFormat="1" applyFont="1" applyFill="1" applyBorder="1" applyAlignment="1">
      <alignment horizontal="center"/>
    </xf>
    <xf numFmtId="0" fontId="6" fillId="4" borderId="0" xfId="19" applyFont="1" applyFill="1" applyAlignment="1">
      <alignment horizontal="center"/>
    </xf>
    <xf numFmtId="0" fontId="76" fillId="3" borderId="21" xfId="2" applyFont="1" applyFill="1" applyBorder="1" applyAlignment="1">
      <alignment horizontal="center"/>
    </xf>
    <xf numFmtId="0" fontId="76" fillId="3" borderId="48" xfId="2" applyFont="1" applyFill="1" applyBorder="1" applyAlignment="1">
      <alignment horizontal="center"/>
    </xf>
    <xf numFmtId="0" fontId="92" fillId="4" borderId="0" xfId="2" applyFont="1" applyFill="1" applyAlignment="1">
      <alignment horizontal="center"/>
    </xf>
    <xf numFmtId="0" fontId="93" fillId="4" borderId="0" xfId="2" applyFont="1" applyFill="1" applyAlignment="1">
      <alignment horizontal="center"/>
    </xf>
    <xf numFmtId="0" fontId="89" fillId="4" borderId="0" xfId="0" applyFont="1" applyFill="1" applyBorder="1" applyAlignment="1">
      <alignment horizontal="center"/>
    </xf>
    <xf numFmtId="0" fontId="42" fillId="4" borderId="0" xfId="0" applyFont="1" applyFill="1" applyAlignment="1">
      <alignment horizontal="center"/>
    </xf>
    <xf numFmtId="0" fontId="89" fillId="4" borderId="0" xfId="0" applyFont="1" applyFill="1" applyAlignment="1">
      <alignment horizontal="center"/>
    </xf>
    <xf numFmtId="0" fontId="9" fillId="4" borderId="3" xfId="6" applyFont="1" applyFill="1" applyBorder="1" applyAlignment="1">
      <alignment horizontal="center"/>
    </xf>
    <xf numFmtId="0" fontId="16" fillId="4" borderId="0" xfId="6" applyFont="1" applyFill="1" applyBorder="1" applyAlignment="1">
      <alignment horizontal="center"/>
    </xf>
    <xf numFmtId="0" fontId="20" fillId="4" borderId="0" xfId="6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/>
    </xf>
    <xf numFmtId="0" fontId="9" fillId="4" borderId="1" xfId="6" applyFont="1" applyFill="1" applyBorder="1" applyAlignment="1" applyProtection="1">
      <alignment horizontal="center"/>
      <protection locked="0"/>
    </xf>
    <xf numFmtId="0" fontId="41" fillId="4" borderId="1" xfId="0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27" fillId="4" borderId="0" xfId="2" applyFont="1" applyFill="1" applyAlignment="1">
      <alignment horizontal="center"/>
    </xf>
    <xf numFmtId="0" fontId="2" fillId="4" borderId="0" xfId="2" applyFill="1" applyAlignment="1">
      <alignment horizontal="center"/>
    </xf>
    <xf numFmtId="0" fontId="9" fillId="4" borderId="3" xfId="10" applyFont="1" applyFill="1" applyBorder="1" applyAlignment="1">
      <alignment horizontal="center"/>
    </xf>
    <xf numFmtId="0" fontId="57" fillId="4" borderId="0" xfId="2" applyFont="1" applyFill="1" applyAlignment="1">
      <alignment horizontal="center"/>
    </xf>
    <xf numFmtId="0" fontId="56" fillId="4" borderId="0" xfId="2" applyFont="1" applyFill="1" applyAlignment="1">
      <alignment horizontal="center"/>
    </xf>
    <xf numFmtId="0" fontId="2" fillId="4" borderId="1" xfId="2" applyFill="1" applyBorder="1" applyAlignment="1">
      <alignment horizontal="center"/>
    </xf>
    <xf numFmtId="0" fontId="41" fillId="4" borderId="1" xfId="2" applyFont="1" applyFill="1" applyBorder="1" applyAlignment="1">
      <alignment horizontal="center"/>
    </xf>
    <xf numFmtId="0" fontId="35" fillId="4" borderId="0" xfId="14" applyFont="1" applyFill="1" applyBorder="1" applyAlignment="1">
      <alignment horizontal="center" wrapText="1"/>
    </xf>
    <xf numFmtId="0" fontId="34" fillId="4" borderId="0" xfId="14" applyFont="1" applyFill="1" applyBorder="1" applyAlignment="1">
      <alignment horizontal="center" wrapText="1"/>
    </xf>
    <xf numFmtId="49" fontId="9" fillId="13" borderId="16" xfId="6" applyNumberFormat="1" applyFont="1" applyFill="1" applyBorder="1" applyAlignment="1">
      <alignment horizontal="center" vertical="center"/>
    </xf>
    <xf numFmtId="49" fontId="9" fillId="13" borderId="15" xfId="6" applyNumberFormat="1" applyFont="1" applyFill="1" applyBorder="1" applyAlignment="1">
      <alignment horizontal="center" vertical="center"/>
    </xf>
    <xf numFmtId="49" fontId="9" fillId="13" borderId="5" xfId="6" applyNumberFormat="1" applyFont="1" applyFill="1" applyBorder="1" applyAlignment="1">
      <alignment horizontal="center" vertical="center"/>
    </xf>
    <xf numFmtId="49" fontId="9" fillId="13" borderId="14" xfId="6" applyNumberFormat="1" applyFont="1" applyFill="1" applyBorder="1" applyAlignment="1">
      <alignment horizontal="center" vertical="center"/>
    </xf>
    <xf numFmtId="49" fontId="65" fillId="4" borderId="50" xfId="13" applyNumberFormat="1" applyFont="1" applyFill="1" applyBorder="1" applyAlignment="1">
      <alignment horizontal="center" vertical="center"/>
    </xf>
    <xf numFmtId="0" fontId="9" fillId="4" borderId="50" xfId="16" applyFont="1" applyFill="1" applyBorder="1" applyAlignment="1">
      <alignment horizontal="center"/>
    </xf>
    <xf numFmtId="4" fontId="9" fillId="13" borderId="62" xfId="6" applyNumberFormat="1" applyFont="1" applyFill="1" applyBorder="1" applyAlignment="1">
      <alignment horizontal="center" vertical="center"/>
    </xf>
    <xf numFmtId="4" fontId="9" fillId="13" borderId="61" xfId="6" applyNumberFormat="1" applyFont="1" applyFill="1" applyBorder="1" applyAlignment="1">
      <alignment horizontal="center" vertical="center"/>
    </xf>
    <xf numFmtId="0" fontId="42" fillId="4" borderId="50" xfId="13" applyFont="1" applyFill="1" applyBorder="1" applyAlignment="1">
      <alignment horizontal="right"/>
    </xf>
    <xf numFmtId="1" fontId="67" fillId="13" borderId="62" xfId="13" applyNumberFormat="1" applyFont="1" applyFill="1" applyBorder="1" applyAlignment="1">
      <alignment horizontal="center" vertical="center"/>
    </xf>
    <xf numFmtId="1" fontId="67" fillId="13" borderId="61" xfId="13" applyNumberFormat="1" applyFont="1" applyFill="1" applyBorder="1" applyAlignment="1">
      <alignment horizontal="center" vertical="center"/>
    </xf>
    <xf numFmtId="49" fontId="65" fillId="16" borderId="50" xfId="13" applyNumberFormat="1" applyFont="1" applyFill="1" applyBorder="1" applyAlignment="1">
      <alignment horizontal="left" vertical="center" wrapText="1"/>
    </xf>
    <xf numFmtId="0" fontId="12" fillId="16" borderId="50" xfId="16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62" fillId="4" borderId="3" xfId="14" applyFont="1" applyFill="1" applyBorder="1" applyAlignment="1">
      <alignment horizontal="center" vertical="center"/>
    </xf>
    <xf numFmtId="14" fontId="42" fillId="4" borderId="104" xfId="0" applyNumberFormat="1" applyFont="1" applyFill="1" applyBorder="1" applyAlignment="1">
      <alignment horizontal="center"/>
    </xf>
    <xf numFmtId="0" fontId="42" fillId="4" borderId="104" xfId="0" applyFont="1" applyFill="1" applyBorder="1" applyAlignment="1">
      <alignment horizontal="center"/>
    </xf>
    <xf numFmtId="0" fontId="41" fillId="4" borderId="104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right"/>
    </xf>
    <xf numFmtId="49" fontId="9" fillId="13" borderId="62" xfId="6" applyNumberFormat="1" applyFont="1" applyFill="1" applyBorder="1" applyAlignment="1">
      <alignment horizontal="center" vertical="center"/>
    </xf>
    <xf numFmtId="49" fontId="9" fillId="13" borderId="61" xfId="6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right"/>
    </xf>
    <xf numFmtId="0" fontId="50" fillId="4" borderId="0" xfId="0" applyFont="1" applyFill="1" applyAlignment="1">
      <alignment horizontal="center"/>
    </xf>
    <xf numFmtId="49" fontId="41" fillId="4" borderId="0" xfId="0" applyNumberFormat="1" applyFont="1" applyFill="1" applyBorder="1" applyAlignment="1">
      <alignment horizontal="left" wrapText="1"/>
    </xf>
    <xf numFmtId="0" fontId="35" fillId="4" borderId="3" xfId="14" applyFont="1" applyFill="1" applyBorder="1" applyAlignment="1">
      <alignment horizontal="center" wrapText="1"/>
    </xf>
    <xf numFmtId="4" fontId="64" fillId="4" borderId="0" xfId="13" applyNumberFormat="1" applyFont="1" applyFill="1" applyBorder="1" applyAlignment="1">
      <alignment horizontal="center"/>
    </xf>
    <xf numFmtId="0" fontId="63" fillId="4" borderId="0" xfId="14" applyFont="1" applyFill="1" applyBorder="1" applyAlignment="1">
      <alignment horizontal="center" wrapText="1"/>
    </xf>
    <xf numFmtId="0" fontId="32" fillId="4" borderId="50" xfId="13" applyFont="1" applyFill="1" applyBorder="1" applyAlignment="1">
      <alignment horizontal="right" wrapText="1"/>
    </xf>
    <xf numFmtId="49" fontId="65" fillId="4" borderId="50" xfId="13" applyNumberFormat="1" applyFont="1" applyFill="1" applyBorder="1" applyAlignment="1">
      <alignment horizontal="left" vertical="center" wrapText="1"/>
    </xf>
    <xf numFmtId="0" fontId="9" fillId="15" borderId="50" xfId="16" applyFont="1" applyFill="1" applyBorder="1" applyAlignment="1">
      <alignment horizontal="left" wrapText="1"/>
    </xf>
    <xf numFmtId="0" fontId="9" fillId="0" borderId="1" xfId="10" applyFont="1" applyBorder="1" applyAlignment="1" applyProtection="1">
      <alignment horizontal="center"/>
      <protection locked="0"/>
    </xf>
    <xf numFmtId="0" fontId="9" fillId="0" borderId="3" xfId="10" applyFont="1" applyBorder="1" applyAlignment="1">
      <alignment horizontal="center"/>
    </xf>
    <xf numFmtId="168" fontId="9" fillId="0" borderId="1" xfId="10" applyNumberFormat="1" applyFont="1" applyBorder="1" applyAlignment="1" applyProtection="1">
      <alignment horizontal="center"/>
      <protection locked="0"/>
    </xf>
    <xf numFmtId="0" fontId="16" fillId="0" borderId="0" xfId="10" applyFont="1" applyBorder="1" applyAlignment="1">
      <alignment horizontal="center"/>
    </xf>
    <xf numFmtId="4" fontId="10" fillId="5" borderId="105" xfId="10" applyNumberFormat="1" applyFont="1" applyFill="1" applyBorder="1" applyAlignment="1" applyProtection="1">
      <alignment horizontal="center"/>
    </xf>
    <xf numFmtId="4" fontId="10" fillId="5" borderId="104" xfId="10" applyNumberFormat="1" applyFont="1" applyFill="1" applyBorder="1" applyAlignment="1" applyProtection="1">
      <alignment horizontal="center"/>
    </xf>
    <xf numFmtId="0" fontId="16" fillId="7" borderId="66" xfId="10" applyFont="1" applyFill="1" applyBorder="1" applyAlignment="1">
      <alignment horizontal="center" wrapText="1"/>
    </xf>
    <xf numFmtId="0" fontId="16" fillId="7" borderId="43" xfId="10" applyFont="1" applyFill="1" applyBorder="1" applyAlignment="1">
      <alignment horizontal="center" wrapText="1"/>
    </xf>
    <xf numFmtId="0" fontId="16" fillId="7" borderId="40" xfId="10" applyFont="1" applyFill="1" applyBorder="1" applyAlignment="1">
      <alignment horizontal="center" wrapText="1"/>
    </xf>
    <xf numFmtId="0" fontId="16" fillId="8" borderId="49" xfId="10" applyFont="1" applyFill="1" applyBorder="1" applyAlignment="1">
      <alignment horizontal="center"/>
    </xf>
    <xf numFmtId="0" fontId="16" fillId="8" borderId="21" xfId="10" applyFont="1" applyFill="1" applyBorder="1" applyAlignment="1">
      <alignment horizontal="center"/>
    </xf>
    <xf numFmtId="0" fontId="16" fillId="8" borderId="48" xfId="10" applyFont="1" applyFill="1" applyBorder="1" applyAlignment="1">
      <alignment horizontal="center"/>
    </xf>
    <xf numFmtId="0" fontId="7" fillId="10" borderId="105" xfId="0" applyFont="1" applyFill="1" applyBorder="1" applyAlignment="1">
      <alignment horizontal="center" wrapText="1"/>
    </xf>
    <xf numFmtId="0" fontId="7" fillId="10" borderId="104" xfId="0" applyFont="1" applyFill="1" applyBorder="1" applyAlignment="1">
      <alignment horizontal="center" wrapText="1"/>
    </xf>
    <xf numFmtId="0" fontId="7" fillId="10" borderId="102" xfId="0" applyFont="1" applyFill="1" applyBorder="1" applyAlignment="1">
      <alignment horizontal="center" wrapText="1"/>
    </xf>
    <xf numFmtId="0" fontId="7" fillId="10" borderId="66" xfId="0" applyFont="1" applyFill="1" applyBorder="1" applyAlignment="1">
      <alignment horizontal="center" wrapText="1"/>
    </xf>
    <xf numFmtId="0" fontId="7" fillId="10" borderId="43" xfId="0" applyFont="1" applyFill="1" applyBorder="1" applyAlignment="1">
      <alignment horizontal="center" wrapText="1"/>
    </xf>
    <xf numFmtId="0" fontId="7" fillId="10" borderId="40" xfId="0" applyFont="1" applyFill="1" applyBorder="1" applyAlignment="1">
      <alignment horizontal="center" wrapText="1"/>
    </xf>
    <xf numFmtId="0" fontId="43" fillId="4" borderId="0" xfId="0" applyFont="1" applyFill="1" applyAlignment="1">
      <alignment horizontal="center"/>
    </xf>
    <xf numFmtId="0" fontId="43" fillId="4" borderId="0" xfId="6" applyFont="1" applyFill="1" applyAlignment="1">
      <alignment horizontal="center"/>
    </xf>
    <xf numFmtId="0" fontId="27" fillId="4" borderId="1" xfId="6" applyFont="1" applyFill="1" applyBorder="1" applyAlignment="1" applyProtection="1">
      <alignment horizontal="center"/>
      <protection locked="0"/>
    </xf>
    <xf numFmtId="0" fontId="39" fillId="4" borderId="1" xfId="6" applyFont="1" applyFill="1" applyBorder="1" applyAlignment="1" applyProtection="1">
      <alignment horizontal="center"/>
      <protection locked="0"/>
    </xf>
    <xf numFmtId="0" fontId="3" fillId="0" borderId="0" xfId="6" applyFont="1" applyBorder="1" applyAlignment="1" applyProtection="1">
      <alignment horizontal="center"/>
      <protection locked="0"/>
    </xf>
    <xf numFmtId="0" fontId="3" fillId="4" borderId="0" xfId="6" applyFont="1" applyFill="1" applyBorder="1" applyAlignment="1" applyProtection="1">
      <alignment horizontal="center"/>
      <protection locked="0"/>
    </xf>
    <xf numFmtId="0" fontId="43" fillId="4" borderId="0" xfId="6" applyFont="1" applyFill="1" applyBorder="1" applyAlignment="1" applyProtection="1">
      <alignment horizontal="center"/>
      <protection locked="0"/>
    </xf>
    <xf numFmtId="0" fontId="43" fillId="4" borderId="0" xfId="6" applyFont="1" applyFill="1" applyBorder="1" applyAlignment="1" applyProtection="1">
      <protection locked="0"/>
    </xf>
    <xf numFmtId="0" fontId="7" fillId="4" borderId="1" xfId="6" applyFont="1" applyFill="1" applyBorder="1" applyAlignment="1">
      <alignment horizontal="center"/>
    </xf>
    <xf numFmtId="14" fontId="7" fillId="4" borderId="1" xfId="6" applyNumberFormat="1" applyFont="1" applyFill="1" applyBorder="1" applyAlignment="1">
      <alignment horizontal="center"/>
    </xf>
    <xf numFmtId="0" fontId="3" fillId="4" borderId="1" xfId="6" applyFont="1" applyFill="1" applyBorder="1" applyAlignment="1">
      <alignment horizontal="center"/>
    </xf>
    <xf numFmtId="0" fontId="3" fillId="4" borderId="1" xfId="6" applyFont="1" applyFill="1" applyBorder="1" applyAlignment="1" applyProtection="1">
      <alignment horizontal="center"/>
      <protection locked="0"/>
    </xf>
    <xf numFmtId="1" fontId="69" fillId="0" borderId="62" xfId="19" applyNumberFormat="1" applyFont="1" applyFill="1" applyBorder="1" applyAlignment="1">
      <alignment horizontal="center" vertical="center" wrapText="1"/>
    </xf>
    <xf numFmtId="1" fontId="69" fillId="0" borderId="61" xfId="19" applyNumberFormat="1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165" fontId="12" fillId="4" borderId="62" xfId="1" applyFont="1" applyFill="1" applyBorder="1" applyAlignment="1">
      <alignment horizontal="center" vertical="center" wrapText="1"/>
    </xf>
    <xf numFmtId="165" fontId="12" fillId="4" borderId="61" xfId="1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171" fontId="12" fillId="4" borderId="62" xfId="0" applyNumberFormat="1" applyFont="1" applyFill="1" applyBorder="1" applyAlignment="1">
      <alignment horizontal="center" vertical="center"/>
    </xf>
    <xf numFmtId="171" fontId="12" fillId="4" borderId="61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61" xfId="0" applyNumberFormat="1" applyFont="1" applyFill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12" fillId="0" borderId="61" xfId="0" applyNumberFormat="1" applyFont="1" applyBorder="1" applyAlignment="1">
      <alignment horizontal="center" vertical="center"/>
    </xf>
    <xf numFmtId="1" fontId="69" fillId="0" borderId="62" xfId="19" applyNumberFormat="1" applyFont="1" applyBorder="1" applyAlignment="1">
      <alignment horizontal="center" vertical="center" wrapText="1"/>
    </xf>
    <xf numFmtId="1" fontId="69" fillId="0" borderId="61" xfId="19" applyNumberFormat="1" applyFont="1" applyBorder="1" applyAlignment="1">
      <alignment horizontal="center" vertical="center" wrapText="1"/>
    </xf>
    <xf numFmtId="171" fontId="12" fillId="0" borderId="62" xfId="0" applyNumberFormat="1" applyFont="1" applyFill="1" applyBorder="1" applyAlignment="1">
      <alignment horizontal="center" vertical="center"/>
    </xf>
    <xf numFmtId="171" fontId="12" fillId="0" borderId="61" xfId="0" applyNumberFormat="1" applyFont="1" applyFill="1" applyBorder="1" applyAlignment="1">
      <alignment horizontal="center" vertical="center"/>
    </xf>
    <xf numFmtId="165" fontId="12" fillId="0" borderId="62" xfId="1" applyFont="1" applyFill="1" applyBorder="1" applyAlignment="1">
      <alignment horizontal="center" vertical="center" wrapText="1"/>
    </xf>
    <xf numFmtId="165" fontId="12" fillId="0" borderId="61" xfId="1" applyFont="1" applyFill="1" applyBorder="1" applyAlignment="1">
      <alignment horizontal="center" vertical="center" wrapText="1"/>
    </xf>
    <xf numFmtId="0" fontId="16" fillId="4" borderId="3" xfId="6" applyFont="1" applyFill="1" applyBorder="1" applyAlignment="1">
      <alignment horizontal="center"/>
    </xf>
    <xf numFmtId="0" fontId="27" fillId="0" borderId="0" xfId="6" applyFont="1" applyBorder="1" applyAlignment="1" applyProtection="1">
      <alignment horizontal="center"/>
      <protection locked="0"/>
    </xf>
    <xf numFmtId="0" fontId="9" fillId="2" borderId="110" xfId="2" applyFont="1" applyFill="1" applyBorder="1" applyAlignment="1">
      <alignment horizontal="center" vertical="center"/>
    </xf>
    <xf numFmtId="0" fontId="9" fillId="2" borderId="12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4" fillId="0" borderId="138" xfId="2" applyFont="1" applyBorder="1" applyAlignment="1" applyProtection="1">
      <alignment horizontal="center"/>
      <protection locked="0"/>
    </xf>
    <xf numFmtId="0" fontId="14" fillId="0" borderId="137" xfId="2" applyFont="1" applyBorder="1" applyAlignment="1" applyProtection="1">
      <alignment horizontal="center"/>
      <protection locked="0"/>
    </xf>
    <xf numFmtId="0" fontId="14" fillId="0" borderId="124" xfId="2" applyFont="1" applyBorder="1" applyAlignment="1" applyProtection="1">
      <alignment horizontal="center"/>
      <protection locked="0"/>
    </xf>
    <xf numFmtId="0" fontId="14" fillId="0" borderId="136" xfId="2" applyFont="1" applyBorder="1" applyAlignment="1" applyProtection="1">
      <alignment horizontal="center"/>
      <protection locked="0"/>
    </xf>
    <xf numFmtId="0" fontId="14" fillId="0" borderId="134" xfId="2" applyFont="1" applyBorder="1" applyAlignment="1" applyProtection="1">
      <alignment horizontal="center"/>
      <protection locked="0"/>
    </xf>
    <xf numFmtId="0" fontId="14" fillId="0" borderId="135" xfId="2" applyFont="1" applyBorder="1" applyAlignment="1" applyProtection="1">
      <alignment horizontal="center"/>
      <protection locked="0"/>
    </xf>
    <xf numFmtId="0" fontId="5" fillId="0" borderId="66" xfId="2" applyFont="1" applyBorder="1" applyAlignment="1">
      <alignment horizontal="center"/>
    </xf>
    <xf numFmtId="0" fontId="5" fillId="0" borderId="43" xfId="2" applyFont="1" applyBorder="1" applyAlignment="1">
      <alignment horizontal="center"/>
    </xf>
    <xf numFmtId="0" fontId="15" fillId="0" borderId="43" xfId="2" applyFont="1" applyBorder="1" applyAlignment="1">
      <alignment horizontal="left"/>
    </xf>
    <xf numFmtId="0" fontId="7" fillId="0" borderId="22" xfId="2" applyFont="1" applyBorder="1" applyAlignment="1" applyProtection="1">
      <alignment horizontal="left"/>
      <protection locked="0"/>
    </xf>
    <xf numFmtId="0" fontId="7" fillId="0" borderId="21" xfId="2" applyFont="1" applyBorder="1" applyAlignment="1" applyProtection="1">
      <alignment horizontal="left"/>
      <protection locked="0"/>
    </xf>
    <xf numFmtId="0" fontId="15" fillId="0" borderId="138" xfId="2" applyFont="1" applyBorder="1" applyAlignment="1" applyProtection="1">
      <alignment horizontal="center"/>
      <protection locked="0"/>
    </xf>
    <xf numFmtId="0" fontId="15" fillId="0" borderId="137" xfId="2" applyFont="1" applyBorder="1" applyAlignment="1" applyProtection="1">
      <alignment horizontal="center"/>
      <protection locked="0"/>
    </xf>
    <xf numFmtId="0" fontId="15" fillId="0" borderId="124" xfId="2" applyFont="1" applyBorder="1" applyAlignment="1" applyProtection="1">
      <alignment horizontal="center"/>
      <protection locked="0"/>
    </xf>
    <xf numFmtId="0" fontId="9" fillId="2" borderId="97" xfId="2" applyFont="1" applyFill="1" applyBorder="1" applyAlignment="1">
      <alignment horizontal="center" vertical="center"/>
    </xf>
    <xf numFmtId="0" fontId="9" fillId="2" borderId="118" xfId="2" applyFont="1" applyFill="1" applyBorder="1" applyAlignment="1">
      <alignment horizontal="center" vertical="center"/>
    </xf>
    <xf numFmtId="0" fontId="9" fillId="2" borderId="66" xfId="2" applyFont="1" applyFill="1" applyBorder="1" applyAlignment="1">
      <alignment horizontal="center"/>
    </xf>
    <xf numFmtId="0" fontId="16" fillId="0" borderId="65" xfId="2" applyFont="1" applyBorder="1" applyAlignment="1">
      <alignment horizontal="center"/>
    </xf>
    <xf numFmtId="0" fontId="9" fillId="4" borderId="0" xfId="6" applyFont="1" applyFill="1" applyBorder="1" applyAlignment="1">
      <alignment horizontal="center"/>
    </xf>
    <xf numFmtId="0" fontId="9" fillId="2" borderId="105" xfId="2" applyFont="1" applyFill="1" applyBorder="1" applyAlignment="1">
      <alignment horizontal="center"/>
    </xf>
    <xf numFmtId="0" fontId="9" fillId="2" borderId="104" xfId="2" applyFont="1" applyFill="1" applyBorder="1" applyAlignment="1">
      <alignment horizontal="center"/>
    </xf>
    <xf numFmtId="0" fontId="9" fillId="2" borderId="102" xfId="2" applyFont="1" applyFill="1" applyBorder="1" applyAlignment="1">
      <alignment horizontal="center"/>
    </xf>
    <xf numFmtId="0" fontId="10" fillId="0" borderId="0" xfId="2" applyFont="1" applyAlignment="1" applyProtection="1">
      <alignment horizontal="center"/>
      <protection locked="0"/>
    </xf>
    <xf numFmtId="0" fontId="9" fillId="0" borderId="37" xfId="2" applyFont="1" applyFill="1" applyBorder="1" applyAlignment="1">
      <alignment horizontal="right"/>
    </xf>
    <xf numFmtId="0" fontId="12" fillId="0" borderId="37" xfId="2" applyFont="1" applyFill="1" applyBorder="1" applyAlignment="1">
      <alignment horizontal="right"/>
    </xf>
    <xf numFmtId="0" fontId="78" fillId="0" borderId="0" xfId="0" applyFont="1" applyFill="1" applyAlignment="1">
      <alignment horizontal="center"/>
    </xf>
    <xf numFmtId="0" fontId="80" fillId="0" borderId="0" xfId="0" applyFont="1" applyFill="1" applyAlignment="1" applyProtection="1">
      <alignment horizontal="center"/>
    </xf>
    <xf numFmtId="0" fontId="79" fillId="0" borderId="0" xfId="0" applyFont="1" applyFill="1" applyAlignment="1" applyProtection="1">
      <alignment horizontal="left"/>
    </xf>
    <xf numFmtId="0" fontId="79" fillId="0" borderId="50" xfId="0" applyFont="1" applyFill="1" applyBorder="1" applyAlignment="1" applyProtection="1">
      <alignment horizontal="left"/>
      <protection locked="0"/>
    </xf>
    <xf numFmtId="0" fontId="81" fillId="0" borderId="50" xfId="0" applyFont="1" applyFill="1" applyBorder="1" applyAlignment="1" applyProtection="1">
      <alignment horizontal="left"/>
      <protection locked="0"/>
    </xf>
    <xf numFmtId="0" fontId="79" fillId="0" borderId="0" xfId="0" applyFont="1" applyFill="1" applyAlignment="1" applyProtection="1"/>
    <xf numFmtId="0" fontId="79" fillId="0" borderId="2" xfId="0" applyFont="1" applyFill="1" applyBorder="1" applyAlignment="1" applyProtection="1"/>
    <xf numFmtId="0" fontId="78" fillId="0" borderId="49" xfId="0" applyFont="1" applyFill="1" applyBorder="1" applyAlignment="1">
      <alignment horizontal="left" vertical="center"/>
    </xf>
    <xf numFmtId="0" fontId="78" fillId="0" borderId="21" xfId="0" applyFont="1" applyFill="1" applyBorder="1" applyAlignment="1">
      <alignment horizontal="left" vertical="center"/>
    </xf>
    <xf numFmtId="0" fontId="78" fillId="0" borderId="48" xfId="0" applyFont="1" applyFill="1" applyBorder="1" applyAlignment="1">
      <alignment horizontal="left" vertical="center"/>
    </xf>
    <xf numFmtId="0" fontId="79" fillId="0" borderId="4" xfId="0" applyFont="1" applyFill="1" applyBorder="1" applyAlignment="1" applyProtection="1">
      <alignment horizontal="right"/>
    </xf>
    <xf numFmtId="0" fontId="79" fillId="0" borderId="2" xfId="0" applyFont="1" applyFill="1" applyBorder="1" applyAlignment="1" applyProtection="1">
      <alignment horizontal="right"/>
    </xf>
    <xf numFmtId="0" fontId="79" fillId="0" borderId="0" xfId="0" applyFont="1" applyFill="1" applyBorder="1" applyAlignment="1" applyProtection="1">
      <alignment horizontal="left"/>
    </xf>
    <xf numFmtId="0" fontId="79" fillId="0" borderId="49" xfId="0" applyFont="1" applyFill="1" applyBorder="1" applyAlignment="1" applyProtection="1">
      <alignment horizontal="left"/>
      <protection locked="0"/>
    </xf>
    <xf numFmtId="0" fontId="79" fillId="0" borderId="21" xfId="0" applyFont="1" applyFill="1" applyBorder="1" applyAlignment="1" applyProtection="1">
      <alignment horizontal="left"/>
      <protection locked="0"/>
    </xf>
    <xf numFmtId="0" fontId="79" fillId="0" borderId="48" xfId="0" applyFont="1" applyFill="1" applyBorder="1" applyAlignment="1" applyProtection="1">
      <alignment horizontal="left"/>
      <protection locked="0"/>
    </xf>
    <xf numFmtId="0" fontId="78" fillId="0" borderId="3" xfId="0" applyFont="1" applyFill="1" applyBorder="1" applyAlignment="1">
      <alignment horizontal="center"/>
    </xf>
  </cellXfs>
  <cellStyles count="22">
    <cellStyle name="Comma 2" xfId="3"/>
    <cellStyle name="Comma 3" xfId="8"/>
    <cellStyle name="Currency 2" xfId="9"/>
    <cellStyle name="Millares" xfId="1" builtinId="3"/>
    <cellStyle name="Millares 11 2" xfId="15"/>
    <cellStyle name="Millares 2" xfId="4"/>
    <cellStyle name="Millares 2 2" xfId="7"/>
    <cellStyle name="Millares 2 2 2" xfId="12"/>
    <cellStyle name="Millares 3" xfId="21"/>
    <cellStyle name="Millares 4" xfId="11"/>
    <cellStyle name="Moneda" xfId="18" builtinId="4"/>
    <cellStyle name="Moneda 2" xfId="20"/>
    <cellStyle name="Normal" xfId="0" builtinId="0"/>
    <cellStyle name="Normal 13" xfId="16"/>
    <cellStyle name="Normal 2" xfId="2"/>
    <cellStyle name="Normal 2 10" xfId="10"/>
    <cellStyle name="Normal 2 2" xfId="6"/>
    <cellStyle name="Normal 2 2 2" xfId="19"/>
    <cellStyle name="Normal 2 3" xfId="13"/>
    <cellStyle name="Normal 3" xfId="5"/>
    <cellStyle name="Normal 3 2" xfId="14"/>
    <cellStyle name="Normal 8 4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28575</xdr:rowOff>
    </xdr:from>
    <xdr:to>
      <xdr:col>6</xdr:col>
      <xdr:colOff>990600</xdr:colOff>
      <xdr:row>4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" y="28575"/>
          <a:ext cx="1905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1</xdr:row>
      <xdr:rowOff>114300</xdr:rowOff>
    </xdr:from>
    <xdr:to>
      <xdr:col>13</xdr:col>
      <xdr:colOff>12700</xdr:colOff>
      <xdr:row>6</xdr:row>
      <xdr:rowOff>127000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304800"/>
          <a:ext cx="1155700" cy="96520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7</xdr:row>
      <xdr:rowOff>247650</xdr:rowOff>
    </xdr:from>
    <xdr:to>
      <xdr:col>27</xdr:col>
      <xdr:colOff>276225</xdr:colOff>
      <xdr:row>8</xdr:row>
      <xdr:rowOff>238125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20602575" y="1524000"/>
          <a:ext cx="24765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oneCell">
    <xdr:from>
      <xdr:col>12</xdr:col>
      <xdr:colOff>800100</xdr:colOff>
      <xdr:row>0</xdr:row>
      <xdr:rowOff>152400</xdr:rowOff>
    </xdr:from>
    <xdr:to>
      <xdr:col>14</xdr:col>
      <xdr:colOff>825500</xdr:colOff>
      <xdr:row>5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52400"/>
          <a:ext cx="1358900" cy="96520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10</xdr:row>
      <xdr:rowOff>47625</xdr:rowOff>
    </xdr:from>
    <xdr:to>
      <xdr:col>1</xdr:col>
      <xdr:colOff>1400175</xdr:colOff>
      <xdr:row>10</xdr:row>
      <xdr:rowOff>238125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1666875"/>
          <a:ext cx="0" cy="1143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0202</a:t>
          </a:r>
        </a:p>
      </xdr:txBody>
    </xdr:sp>
    <xdr:clientData/>
  </xdr:twoCellAnchor>
  <xdr:twoCellAnchor editAs="oneCell">
    <xdr:from>
      <xdr:col>1</xdr:col>
      <xdr:colOff>762000</xdr:colOff>
      <xdr:row>11</xdr:row>
      <xdr:rowOff>28575</xdr:rowOff>
    </xdr:from>
    <xdr:to>
      <xdr:col>1</xdr:col>
      <xdr:colOff>1400175</xdr:colOff>
      <xdr:row>11</xdr:row>
      <xdr:rowOff>219075</xdr:rowOff>
    </xdr:to>
    <xdr:sp macro="" textlink="" fLocksText="0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1809750"/>
          <a:ext cx="0" cy="13335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02</a:t>
          </a:r>
        </a:p>
      </xdr:txBody>
    </xdr:sp>
    <xdr:clientData/>
  </xdr:twoCellAnchor>
  <xdr:twoCellAnchor editAs="oneCell">
    <xdr:from>
      <xdr:col>1</xdr:col>
      <xdr:colOff>762000</xdr:colOff>
      <xdr:row>12</xdr:row>
      <xdr:rowOff>0</xdr:rowOff>
    </xdr:from>
    <xdr:to>
      <xdr:col>1</xdr:col>
      <xdr:colOff>1400175</xdr:colOff>
      <xdr:row>12</xdr:row>
      <xdr:rowOff>190500</xdr:rowOff>
    </xdr:to>
    <xdr:sp macro="" textlink="" fLocksText="0">
      <xdr:nvSpPr>
        <xdr:cNvPr id="4" name="Text Box 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1943100"/>
          <a:ext cx="0" cy="161925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01</a:t>
          </a:r>
        </a:p>
      </xdr:txBody>
    </xdr:sp>
    <xdr:clientData/>
  </xdr:twoCellAnchor>
  <xdr:twoCellAnchor editAs="oneCell">
    <xdr:from>
      <xdr:col>1</xdr:col>
      <xdr:colOff>762000</xdr:colOff>
      <xdr:row>13</xdr:row>
      <xdr:rowOff>28575</xdr:rowOff>
    </xdr:from>
    <xdr:to>
      <xdr:col>1</xdr:col>
      <xdr:colOff>1400175</xdr:colOff>
      <xdr:row>14</xdr:row>
      <xdr:rowOff>19050</xdr:rowOff>
    </xdr:to>
    <xdr:sp macro="" textlink="" fLocksText="0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2133600"/>
          <a:ext cx="0" cy="1524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0005</a:t>
          </a:r>
        </a:p>
      </xdr:txBody>
    </xdr:sp>
    <xdr:clientData/>
  </xdr:twoCellAnchor>
  <xdr:twoCellAnchor editAs="oneCell">
    <xdr:from>
      <xdr:col>2</xdr:col>
      <xdr:colOff>904875</xdr:colOff>
      <xdr:row>10</xdr:row>
      <xdr:rowOff>47625</xdr:rowOff>
    </xdr:from>
    <xdr:to>
      <xdr:col>2</xdr:col>
      <xdr:colOff>1552575</xdr:colOff>
      <xdr:row>10</xdr:row>
      <xdr:rowOff>238125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1828800" y="1666875"/>
          <a:ext cx="0" cy="1143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904875</xdr:colOff>
      <xdr:row>11</xdr:row>
      <xdr:rowOff>28575</xdr:rowOff>
    </xdr:from>
    <xdr:to>
      <xdr:col>2</xdr:col>
      <xdr:colOff>1552575</xdr:colOff>
      <xdr:row>11</xdr:row>
      <xdr:rowOff>219075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1828800" y="1809750"/>
          <a:ext cx="0" cy="13335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904875</xdr:colOff>
      <xdr:row>12</xdr:row>
      <xdr:rowOff>0</xdr:rowOff>
    </xdr:from>
    <xdr:to>
      <xdr:col>3</xdr:col>
      <xdr:colOff>914400</xdr:colOff>
      <xdr:row>12</xdr:row>
      <xdr:rowOff>190500</xdr:rowOff>
    </xdr:to>
    <xdr:sp macro="" textlink="" fLocksText="0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1828800" y="1943100"/>
          <a:ext cx="609600" cy="161925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904875</xdr:colOff>
      <xdr:row>13</xdr:row>
      <xdr:rowOff>28575</xdr:rowOff>
    </xdr:from>
    <xdr:to>
      <xdr:col>3</xdr:col>
      <xdr:colOff>647700</xdr:colOff>
      <xdr:row>14</xdr:row>
      <xdr:rowOff>19050</xdr:rowOff>
    </xdr:to>
    <xdr:sp macro="" textlink="" fLocksText="0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28800" y="2133600"/>
          <a:ext cx="609600" cy="1524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190500</xdr:colOff>
      <xdr:row>10</xdr:row>
      <xdr:rowOff>0</xdr:rowOff>
    </xdr:from>
    <xdr:to>
      <xdr:col>6</xdr:col>
      <xdr:colOff>2552700</xdr:colOff>
      <xdr:row>10</xdr:row>
      <xdr:rowOff>190500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3848100" y="1619250"/>
          <a:ext cx="419100" cy="161925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200025</xdr:colOff>
      <xdr:row>11</xdr:row>
      <xdr:rowOff>9525</xdr:rowOff>
    </xdr:from>
    <xdr:to>
      <xdr:col>6</xdr:col>
      <xdr:colOff>2562225</xdr:colOff>
      <xdr:row>11</xdr:row>
      <xdr:rowOff>200025</xdr:rowOff>
    </xdr:to>
    <xdr:sp macro="" textlink="" fLocksText="0">
      <xdr:nvSpPr>
        <xdr:cNvPr id="11" name="Text Box 1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3857625" y="1790700"/>
          <a:ext cx="409575" cy="1524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200025</xdr:colOff>
      <xdr:row>12</xdr:row>
      <xdr:rowOff>9525</xdr:rowOff>
    </xdr:from>
    <xdr:to>
      <xdr:col>6</xdr:col>
      <xdr:colOff>2562225</xdr:colOff>
      <xdr:row>12</xdr:row>
      <xdr:rowOff>201083</xdr:rowOff>
    </xdr:to>
    <xdr:sp macro="" textlink="" fLocksText="0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3857625" y="1952625"/>
          <a:ext cx="409575" cy="1524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200025</xdr:colOff>
      <xdr:row>13</xdr:row>
      <xdr:rowOff>28575</xdr:rowOff>
    </xdr:from>
    <xdr:to>
      <xdr:col>6</xdr:col>
      <xdr:colOff>2562225</xdr:colOff>
      <xdr:row>14</xdr:row>
      <xdr:rowOff>19050</xdr:rowOff>
    </xdr:to>
    <xdr:sp macro="" textlink="" fLocksText="0">
      <xdr:nvSpPr>
        <xdr:cNvPr id="13" name="Text Box 1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3857625" y="2133600"/>
          <a:ext cx="409575" cy="15240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304800</xdr:colOff>
      <xdr:row>0</xdr:row>
      <xdr:rowOff>28575</xdr:rowOff>
    </xdr:from>
    <xdr:to>
      <xdr:col>5</xdr:col>
      <xdr:colOff>1219200</xdr:colOff>
      <xdr:row>5</xdr:row>
      <xdr:rowOff>57150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28575"/>
          <a:ext cx="9144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1</xdr:row>
      <xdr:rowOff>50800</xdr:rowOff>
    </xdr:from>
    <xdr:to>
      <xdr:col>12</xdr:col>
      <xdr:colOff>304800</xdr:colOff>
      <xdr:row>5</xdr:row>
      <xdr:rowOff>228600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12725"/>
          <a:ext cx="1676400" cy="75882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1266825</xdr:colOff>
      <xdr:row>0</xdr:row>
      <xdr:rowOff>19050</xdr:rowOff>
    </xdr:from>
    <xdr:to>
      <xdr:col>7</xdr:col>
      <xdr:colOff>990600</xdr:colOff>
      <xdr:row>3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190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0</xdr:row>
      <xdr:rowOff>69072</xdr:rowOff>
    </xdr:from>
    <xdr:to>
      <xdr:col>3</xdr:col>
      <xdr:colOff>1295401</xdr:colOff>
      <xdr:row>4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86051" y="69072"/>
          <a:ext cx="1295400" cy="626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2533650</xdr:colOff>
      <xdr:row>0</xdr:row>
      <xdr:rowOff>133351</xdr:rowOff>
    </xdr:from>
    <xdr:to>
      <xdr:col>4</xdr:col>
      <xdr:colOff>847725</xdr:colOff>
      <xdr:row>3</xdr:row>
      <xdr:rowOff>104776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33351"/>
          <a:ext cx="847725" cy="457200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1133475</xdr:colOff>
      <xdr:row>0</xdr:row>
      <xdr:rowOff>9526</xdr:rowOff>
    </xdr:from>
    <xdr:to>
      <xdr:col>5</xdr:col>
      <xdr:colOff>666750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526"/>
          <a:ext cx="619125" cy="628649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695326</xdr:colOff>
      <xdr:row>0</xdr:row>
      <xdr:rowOff>38101</xdr:rowOff>
    </xdr:from>
    <xdr:to>
      <xdr:col>4</xdr:col>
      <xdr:colOff>895350</xdr:colOff>
      <xdr:row>2</xdr:row>
      <xdr:rowOff>79429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38101"/>
          <a:ext cx="828674" cy="3651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0</xdr:row>
      <xdr:rowOff>123825</xdr:rowOff>
    </xdr:from>
    <xdr:to>
      <xdr:col>7</xdr:col>
      <xdr:colOff>1688042</xdr:colOff>
      <xdr:row>3</xdr:row>
      <xdr:rowOff>197909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23825"/>
          <a:ext cx="430742" cy="636059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123825</xdr:rowOff>
    </xdr:from>
    <xdr:to>
      <xdr:col>5</xdr:col>
      <xdr:colOff>1688042</xdr:colOff>
      <xdr:row>4</xdr:row>
      <xdr:rowOff>7409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3825"/>
          <a:ext cx="1354667" cy="64558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203200</xdr:colOff>
      <xdr:row>0</xdr:row>
      <xdr:rowOff>66675</xdr:rowOff>
    </xdr:from>
    <xdr:to>
      <xdr:col>18</xdr:col>
      <xdr:colOff>12700</xdr:colOff>
      <xdr:row>4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0800" y="66675"/>
          <a:ext cx="1625600" cy="64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123825</xdr:rowOff>
    </xdr:from>
    <xdr:to>
      <xdr:col>6</xdr:col>
      <xdr:colOff>392642</xdr:colOff>
      <xdr:row>4</xdr:row>
      <xdr:rowOff>112184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3825"/>
          <a:ext cx="1354667" cy="645584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0</xdr:row>
      <xdr:rowOff>63500</xdr:rowOff>
    </xdr:from>
    <xdr:to>
      <xdr:col>3</xdr:col>
      <xdr:colOff>1244600</xdr:colOff>
      <xdr:row>3</xdr:row>
      <xdr:rowOff>12700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3500"/>
          <a:ext cx="758825" cy="520700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635000</xdr:colOff>
      <xdr:row>0</xdr:row>
      <xdr:rowOff>74083</xdr:rowOff>
    </xdr:from>
    <xdr:to>
      <xdr:col>7</xdr:col>
      <xdr:colOff>116417</xdr:colOff>
      <xdr:row>3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" y="74083"/>
          <a:ext cx="1005417" cy="645584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740834</xdr:colOff>
      <xdr:row>0</xdr:row>
      <xdr:rowOff>95249</xdr:rowOff>
    </xdr:from>
    <xdr:to>
      <xdr:col>7</xdr:col>
      <xdr:colOff>518585</xdr:colOff>
      <xdr:row>5</xdr:row>
      <xdr:rowOff>42333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917" y="0"/>
          <a:ext cx="1354667" cy="645584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126999</xdr:colOff>
      <xdr:row>0</xdr:row>
      <xdr:rowOff>63499</xdr:rowOff>
    </xdr:from>
    <xdr:to>
      <xdr:col>11</xdr:col>
      <xdr:colOff>698499</xdr:colOff>
      <xdr:row>5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999" y="63499"/>
          <a:ext cx="1619251" cy="899584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57150</xdr:rowOff>
    </xdr:from>
    <xdr:to>
      <xdr:col>12</xdr:col>
      <xdr:colOff>400050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77050" y="57150"/>
          <a:ext cx="838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457200</xdr:colOff>
      <xdr:row>8</xdr:row>
      <xdr:rowOff>254000</xdr:rowOff>
    </xdr:from>
    <xdr:to>
      <xdr:col>5</xdr:col>
      <xdr:colOff>838200</xdr:colOff>
      <xdr:row>9</xdr:row>
      <xdr:rowOff>254000</xdr:rowOff>
    </xdr:to>
    <xdr:sp macro="" textlink="">
      <xdr:nvSpPr>
        <xdr:cNvPr id="3" name="Rectángulo 6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/>
      </xdr:nvSpPr>
      <xdr:spPr>
        <a:xfrm>
          <a:off x="3505200" y="1454150"/>
          <a:ext cx="152400" cy="161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11</xdr:col>
      <xdr:colOff>508000</xdr:colOff>
      <xdr:row>8</xdr:row>
      <xdr:rowOff>254000</xdr:rowOff>
    </xdr:from>
    <xdr:to>
      <xdr:col>11</xdr:col>
      <xdr:colOff>755650</xdr:colOff>
      <xdr:row>10</xdr:row>
      <xdr:rowOff>19050</xdr:rowOff>
    </xdr:to>
    <xdr:sp macro="" textlink="">
      <xdr:nvSpPr>
        <xdr:cNvPr id="4" name="Rectángulo 7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>
        <a:xfrm>
          <a:off x="7213600" y="1454150"/>
          <a:ext cx="104775" cy="184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9</xdr:col>
      <xdr:colOff>127000</xdr:colOff>
      <xdr:row>8</xdr:row>
      <xdr:rowOff>241300</xdr:rowOff>
    </xdr:from>
    <xdr:to>
      <xdr:col>9</xdr:col>
      <xdr:colOff>374650</xdr:colOff>
      <xdr:row>10</xdr:row>
      <xdr:rowOff>6350</xdr:rowOff>
    </xdr:to>
    <xdr:sp macro="" textlink="">
      <xdr:nvSpPr>
        <xdr:cNvPr id="5" name="Rectángulo 8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5613400" y="1460500"/>
          <a:ext cx="24765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460375</xdr:colOff>
      <xdr:row>0</xdr:row>
      <xdr:rowOff>146050</xdr:rowOff>
    </xdr:from>
    <xdr:to>
      <xdr:col>19</xdr:col>
      <xdr:colOff>720725</xdr:colOff>
      <xdr:row>4</xdr:row>
      <xdr:rowOff>127000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3675" y="146050"/>
          <a:ext cx="1238250" cy="64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482600</xdr:colOff>
      <xdr:row>9</xdr:row>
      <xdr:rowOff>12700</xdr:rowOff>
    </xdr:from>
    <xdr:to>
      <xdr:col>18</xdr:col>
      <xdr:colOff>863600</xdr:colOff>
      <xdr:row>10</xdr:row>
      <xdr:rowOff>12700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SpPr/>
      </xdr:nvSpPr>
      <xdr:spPr>
        <a:xfrm>
          <a:off x="10845800" y="1470025"/>
          <a:ext cx="123825" cy="161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19</xdr:col>
      <xdr:colOff>457200</xdr:colOff>
      <xdr:row>8</xdr:row>
      <xdr:rowOff>254000</xdr:rowOff>
    </xdr:from>
    <xdr:to>
      <xdr:col>19</xdr:col>
      <xdr:colOff>838200</xdr:colOff>
      <xdr:row>9</xdr:row>
      <xdr:rowOff>254000</xdr:rowOff>
    </xdr:to>
    <xdr:sp macro="" textlink="">
      <xdr:nvSpPr>
        <xdr:cNvPr id="4" name="Rectángulo 4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>
        <a:xfrm>
          <a:off x="8115300" y="1828800"/>
          <a:ext cx="381000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21</xdr:col>
      <xdr:colOff>0</xdr:colOff>
      <xdr:row>8</xdr:row>
      <xdr:rowOff>228600</xdr:rowOff>
    </xdr:from>
    <xdr:to>
      <xdr:col>21</xdr:col>
      <xdr:colOff>381000</xdr:colOff>
      <xdr:row>9</xdr:row>
      <xdr:rowOff>228600</xdr:rowOff>
    </xdr:to>
    <xdr:sp macro="" textlink="">
      <xdr:nvSpPr>
        <xdr:cNvPr id="5" name="Rectángulo 5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SpPr/>
      </xdr:nvSpPr>
      <xdr:spPr>
        <a:xfrm>
          <a:off x="12192000" y="1457325"/>
          <a:ext cx="381000" cy="161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16</xdr:col>
      <xdr:colOff>838200</xdr:colOff>
      <xdr:row>9</xdr:row>
      <xdr:rowOff>0</xdr:rowOff>
    </xdr:from>
    <xdr:to>
      <xdr:col>17</xdr:col>
      <xdr:colOff>2082800</xdr:colOff>
      <xdr:row>10</xdr:row>
      <xdr:rowOff>50800</xdr:rowOff>
    </xdr:to>
    <xdr:sp macro="" textlink="">
      <xdr:nvSpPr>
        <xdr:cNvPr id="14" name="Rectángulo 1">
          <a:extLst>
            <a:ext uri="{FF2B5EF4-FFF2-40B4-BE49-F238E27FC236}">
              <a16:creationId xmlns:a16="http://schemas.microsoft.com/office/drawing/2014/main" xmlns="" id="{00000000-0008-0000-1700-00000E000000}"/>
            </a:ext>
          </a:extLst>
        </xdr:cNvPr>
        <xdr:cNvSpPr/>
      </xdr:nvSpPr>
      <xdr:spPr>
        <a:xfrm>
          <a:off x="850900" y="1841500"/>
          <a:ext cx="3416300" cy="317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137583</xdr:colOff>
      <xdr:row>7</xdr:row>
      <xdr:rowOff>211668</xdr:rowOff>
    </xdr:from>
    <xdr:to>
      <xdr:col>2</xdr:col>
      <xdr:colOff>1068916</xdr:colOff>
      <xdr:row>9</xdr:row>
      <xdr:rowOff>21167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3450166" y="1672168"/>
          <a:ext cx="931333" cy="232832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 sz="1100"/>
            <a:t>01/01/2021</a:t>
          </a:r>
        </a:p>
      </xdr:txBody>
    </xdr:sp>
    <xdr:clientData/>
  </xdr:twoCellAnchor>
  <xdr:twoCellAnchor editAs="oneCell">
    <xdr:from>
      <xdr:col>0</xdr:col>
      <xdr:colOff>762000</xdr:colOff>
      <xdr:row>12</xdr:row>
      <xdr:rowOff>28575</xdr:rowOff>
    </xdr:from>
    <xdr:to>
      <xdr:col>0</xdr:col>
      <xdr:colOff>1400175</xdr:colOff>
      <xdr:row>12</xdr:row>
      <xdr:rowOff>219075</xdr:rowOff>
    </xdr:to>
    <xdr:sp macro="" textlink="" fLocksText="0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971675"/>
          <a:ext cx="0" cy="13335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02</a:t>
          </a:r>
        </a:p>
      </xdr:txBody>
    </xdr:sp>
    <xdr:clientData/>
  </xdr:twoCellAnchor>
  <xdr:twoCellAnchor editAs="oneCell">
    <xdr:from>
      <xdr:col>0</xdr:col>
      <xdr:colOff>762000</xdr:colOff>
      <xdr:row>13</xdr:row>
      <xdr:rowOff>0</xdr:rowOff>
    </xdr:from>
    <xdr:to>
      <xdr:col>0</xdr:col>
      <xdr:colOff>1400175</xdr:colOff>
      <xdr:row>13</xdr:row>
      <xdr:rowOff>190500</xdr:rowOff>
    </xdr:to>
    <xdr:sp macro="" textlink="" fLocksText="0">
      <xdr:nvSpPr>
        <xdr:cNvPr id="4" name="Text Box 7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2105025"/>
          <a:ext cx="0" cy="161925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01</a:t>
          </a:r>
        </a:p>
      </xdr:txBody>
    </xdr:sp>
    <xdr:clientData/>
  </xdr:twoCellAnchor>
  <xdr:twoCellAnchor editAs="oneCell">
    <xdr:from>
      <xdr:col>0</xdr:col>
      <xdr:colOff>762000</xdr:colOff>
      <xdr:row>14</xdr:row>
      <xdr:rowOff>28575</xdr:rowOff>
    </xdr:from>
    <xdr:to>
      <xdr:col>0</xdr:col>
      <xdr:colOff>1400175</xdr:colOff>
      <xdr:row>14</xdr:row>
      <xdr:rowOff>220133</xdr:rowOff>
    </xdr:to>
    <xdr:sp macro="" textlink="" fLocksText="0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SpPr txBox="1">
          <a:spLocks noChangeArrowheads="1"/>
        </xdr:cNvSpPr>
      </xdr:nvSpPr>
      <xdr:spPr bwMode="auto">
        <a:xfrm>
          <a:off x="609600" y="2295525"/>
          <a:ext cx="0" cy="134408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0005</a:t>
          </a:r>
        </a:p>
      </xdr:txBody>
    </xdr:sp>
    <xdr:clientData/>
  </xdr:twoCellAnchor>
  <xdr:twoCellAnchor editAs="oneCell">
    <xdr:from>
      <xdr:col>3</xdr:col>
      <xdr:colOff>920749</xdr:colOff>
      <xdr:row>11</xdr:row>
      <xdr:rowOff>31748</xdr:rowOff>
    </xdr:from>
    <xdr:to>
      <xdr:col>5</xdr:col>
      <xdr:colOff>920750</xdr:colOff>
      <xdr:row>11</xdr:row>
      <xdr:rowOff>243415</xdr:rowOff>
    </xdr:to>
    <xdr:sp macro="" textlink="" fLocksText="0">
      <xdr:nvSpPr>
        <xdr:cNvPr id="6" name="Text Box 13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 txBox="1">
          <a:spLocks noChangeArrowheads="1"/>
        </xdr:cNvSpPr>
      </xdr:nvSpPr>
      <xdr:spPr bwMode="auto">
        <a:xfrm>
          <a:off x="2435224" y="1812923"/>
          <a:ext cx="1219201" cy="125942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 sz="1200"/>
            <a:t>010-238983-7</a:t>
          </a:r>
        </a:p>
      </xdr:txBody>
    </xdr:sp>
    <xdr:clientData/>
  </xdr:twoCellAnchor>
  <xdr:twoCellAnchor editAs="oneCell">
    <xdr:from>
      <xdr:col>3</xdr:col>
      <xdr:colOff>920750</xdr:colOff>
      <xdr:row>12</xdr:row>
      <xdr:rowOff>51856</xdr:rowOff>
    </xdr:from>
    <xdr:to>
      <xdr:col>5</xdr:col>
      <xdr:colOff>910167</xdr:colOff>
      <xdr:row>13</xdr:row>
      <xdr:rowOff>10581</xdr:rowOff>
    </xdr:to>
    <xdr:sp macro="" textlink="" fLocksText="0">
      <xdr:nvSpPr>
        <xdr:cNvPr id="7" name="Text Box 14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2435225" y="1994956"/>
          <a:ext cx="1218142" cy="120650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920749</xdr:colOff>
      <xdr:row>13</xdr:row>
      <xdr:rowOff>73023</xdr:rowOff>
    </xdr:from>
    <xdr:to>
      <xdr:col>5</xdr:col>
      <xdr:colOff>931332</xdr:colOff>
      <xdr:row>14</xdr:row>
      <xdr:rowOff>116415</xdr:rowOff>
    </xdr:to>
    <xdr:sp macro="" textlink="" fLocksText="0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2435224" y="2178048"/>
          <a:ext cx="1220258" cy="205317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920750</xdr:colOff>
      <xdr:row>14</xdr:row>
      <xdr:rowOff>187325</xdr:rowOff>
    </xdr:from>
    <xdr:to>
      <xdr:col>5</xdr:col>
      <xdr:colOff>944034</xdr:colOff>
      <xdr:row>15</xdr:row>
      <xdr:rowOff>63499</xdr:rowOff>
    </xdr:to>
    <xdr:sp macro="" textlink="" fLocksText="0">
      <xdr:nvSpPr>
        <xdr:cNvPr id="9" name="Text Box 16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2435225" y="2425700"/>
          <a:ext cx="1223434" cy="66674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95250</xdr:colOff>
      <xdr:row>0</xdr:row>
      <xdr:rowOff>66675</xdr:rowOff>
    </xdr:from>
    <xdr:to>
      <xdr:col>3</xdr:col>
      <xdr:colOff>314325</xdr:colOff>
      <xdr:row>4</xdr:row>
      <xdr:rowOff>19050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4450" y="66675"/>
          <a:ext cx="8286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105834</xdr:colOff>
      <xdr:row>16</xdr:row>
      <xdr:rowOff>142874</xdr:rowOff>
    </xdr:from>
    <xdr:to>
      <xdr:col>1</xdr:col>
      <xdr:colOff>1270000</xdr:colOff>
      <xdr:row>18</xdr:row>
      <xdr:rowOff>10582</xdr:rowOff>
    </xdr:to>
    <xdr:sp macro="" textlink="" fLocksText="0">
      <xdr:nvSpPr>
        <xdr:cNvPr id="11" name="Text Box 5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715434" y="2733674"/>
          <a:ext cx="506941" cy="191558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211666</xdr:colOff>
      <xdr:row>16</xdr:row>
      <xdr:rowOff>142874</xdr:rowOff>
    </xdr:from>
    <xdr:to>
      <xdr:col>4</xdr:col>
      <xdr:colOff>10583</xdr:colOff>
      <xdr:row>18</xdr:row>
      <xdr:rowOff>10582</xdr:rowOff>
    </xdr:to>
    <xdr:sp macro="" textlink="" fLocksText="0">
      <xdr:nvSpPr>
        <xdr:cNvPr id="12" name="Text Box 5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2040466" y="2733674"/>
          <a:ext cx="408517" cy="191558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RD$</a:t>
          </a:r>
        </a:p>
      </xdr:txBody>
    </xdr:sp>
    <xdr:clientData/>
  </xdr:twoCellAnchor>
  <xdr:twoCellAnchor editAs="oneCell">
    <xdr:from>
      <xdr:col>3</xdr:col>
      <xdr:colOff>539750</xdr:colOff>
      <xdr:row>7</xdr:row>
      <xdr:rowOff>190501</xdr:rowOff>
    </xdr:from>
    <xdr:to>
      <xdr:col>4</xdr:col>
      <xdr:colOff>296333</xdr:colOff>
      <xdr:row>9</xdr:row>
      <xdr:rowOff>10584</xdr:rowOff>
    </xdr:to>
    <xdr:sp macro="" textlink="" fLocksText="0">
      <xdr:nvSpPr>
        <xdr:cNvPr id="13" name="Text Box 5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53000" y="1651001"/>
          <a:ext cx="867833" cy="24341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31/12/2021</a:t>
          </a:r>
        </a:p>
      </xdr:txBody>
    </xdr:sp>
    <xdr:clientData/>
  </xdr:twoCellAnchor>
  <xdr:twoCellAnchor editAs="oneCell">
    <xdr:from>
      <xdr:col>0</xdr:col>
      <xdr:colOff>762000</xdr:colOff>
      <xdr:row>11</xdr:row>
      <xdr:rowOff>21167</xdr:rowOff>
    </xdr:from>
    <xdr:to>
      <xdr:col>0</xdr:col>
      <xdr:colOff>1400175</xdr:colOff>
      <xdr:row>11</xdr:row>
      <xdr:rowOff>211667</xdr:rowOff>
    </xdr:to>
    <xdr:sp macro="" textlink="" fLocksText="0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>
          <a:spLocks noChangeArrowheads="1"/>
        </xdr:cNvSpPr>
      </xdr:nvSpPr>
      <xdr:spPr bwMode="auto">
        <a:xfrm>
          <a:off x="609600" y="1802342"/>
          <a:ext cx="0" cy="142875"/>
        </a:xfrm>
        <a:prstGeom prst="rect">
          <a:avLst/>
        </a:prstGeom>
        <a:solidFill>
          <a:srgbClr val="FFFFFF"/>
        </a:solidFill>
        <a:ln w="3175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0202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994834</xdr:colOff>
      <xdr:row>3</xdr:row>
      <xdr:rowOff>42332</xdr:rowOff>
    </xdr:from>
    <xdr:to>
      <xdr:col>10</xdr:col>
      <xdr:colOff>412750</xdr:colOff>
      <xdr:row>7</xdr:row>
      <xdr:rowOff>10582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1759" y="499532"/>
          <a:ext cx="1132416" cy="577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0</xdr:row>
      <xdr:rowOff>180975</xdr:rowOff>
    </xdr:from>
    <xdr:to>
      <xdr:col>15</xdr:col>
      <xdr:colOff>294233</xdr:colOff>
      <xdr:row>4</xdr:row>
      <xdr:rowOff>28628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180975"/>
          <a:ext cx="1170533" cy="609653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8</xdr:row>
      <xdr:rowOff>9525</xdr:rowOff>
    </xdr:from>
    <xdr:to>
      <xdr:col>16</xdr:col>
      <xdr:colOff>428625</xdr:colOff>
      <xdr:row>8</xdr:row>
      <xdr:rowOff>238125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8020050" y="1533525"/>
          <a:ext cx="2162175" cy="180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111</xdr:row>
      <xdr:rowOff>123825</xdr:rowOff>
    </xdr:from>
    <xdr:to>
      <xdr:col>16</xdr:col>
      <xdr:colOff>542925</xdr:colOff>
      <xdr:row>111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8972550" y="180975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54</xdr:row>
      <xdr:rowOff>9525</xdr:rowOff>
    </xdr:from>
    <xdr:to>
      <xdr:col>4</xdr:col>
      <xdr:colOff>390525</xdr:colOff>
      <xdr:row>54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428750" y="875347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54</xdr:row>
      <xdr:rowOff>9525</xdr:rowOff>
    </xdr:from>
    <xdr:to>
      <xdr:col>7</xdr:col>
      <xdr:colOff>390525</xdr:colOff>
      <xdr:row>54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095625" y="875347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54</xdr:row>
      <xdr:rowOff>0</xdr:rowOff>
    </xdr:from>
    <xdr:to>
      <xdr:col>11</xdr:col>
      <xdr:colOff>19050</xdr:colOff>
      <xdr:row>54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4991100" y="8743950"/>
          <a:ext cx="1733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333375</xdr:colOff>
      <xdr:row>0</xdr:row>
      <xdr:rowOff>28575</xdr:rowOff>
    </xdr:from>
    <xdr:to>
      <xdr:col>6</xdr:col>
      <xdr:colOff>314325</xdr:colOff>
      <xdr:row>4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1375" y="28575"/>
          <a:ext cx="1047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56</xdr:row>
      <xdr:rowOff>0</xdr:rowOff>
    </xdr:from>
    <xdr:to>
      <xdr:col>4</xdr:col>
      <xdr:colOff>381000</xdr:colOff>
      <xdr:row>56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1419225" y="906780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56</xdr:row>
      <xdr:rowOff>9525</xdr:rowOff>
    </xdr:from>
    <xdr:to>
      <xdr:col>7</xdr:col>
      <xdr:colOff>390525</xdr:colOff>
      <xdr:row>56</xdr:row>
      <xdr:rowOff>9525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3095625" y="907732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56</xdr:row>
      <xdr:rowOff>19050</xdr:rowOff>
    </xdr:from>
    <xdr:to>
      <xdr:col>11</xdr:col>
      <xdr:colOff>47625</xdr:colOff>
      <xdr:row>56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4962525" y="908685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94</xdr:row>
      <xdr:rowOff>123825</xdr:rowOff>
    </xdr:from>
    <xdr:to>
      <xdr:col>17</xdr:col>
      <xdr:colOff>542925</xdr:colOff>
      <xdr:row>94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9582150" y="15344775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571500</xdr:colOff>
      <xdr:row>0</xdr:row>
      <xdr:rowOff>0</xdr:rowOff>
    </xdr:from>
    <xdr:to>
      <xdr:col>6</xdr:col>
      <xdr:colOff>523875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0" y="0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209550</xdr:colOff>
      <xdr:row>37</xdr:row>
      <xdr:rowOff>9525</xdr:rowOff>
    </xdr:from>
    <xdr:to>
      <xdr:col>4</xdr:col>
      <xdr:colOff>390525</xdr:colOff>
      <xdr:row>37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1428750" y="60007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37</xdr:row>
      <xdr:rowOff>9525</xdr:rowOff>
    </xdr:from>
    <xdr:to>
      <xdr:col>7</xdr:col>
      <xdr:colOff>390525</xdr:colOff>
      <xdr:row>37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095625" y="60007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37</xdr:row>
      <xdr:rowOff>0</xdr:rowOff>
    </xdr:from>
    <xdr:to>
      <xdr:col>11</xdr:col>
      <xdr:colOff>19050</xdr:colOff>
      <xdr:row>37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991100" y="5991225"/>
          <a:ext cx="1733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39</xdr:row>
      <xdr:rowOff>0</xdr:rowOff>
    </xdr:from>
    <xdr:to>
      <xdr:col>4</xdr:col>
      <xdr:colOff>381000</xdr:colOff>
      <xdr:row>39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1419225" y="631507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39</xdr:row>
      <xdr:rowOff>9525</xdr:rowOff>
    </xdr:from>
    <xdr:to>
      <xdr:col>7</xdr:col>
      <xdr:colOff>390525</xdr:colOff>
      <xdr:row>39</xdr:row>
      <xdr:rowOff>9525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3095625" y="632460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39</xdr:row>
      <xdr:rowOff>19050</xdr:rowOff>
    </xdr:from>
    <xdr:to>
      <xdr:col>11</xdr:col>
      <xdr:colOff>47625</xdr:colOff>
      <xdr:row>39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62525" y="6334125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209550</xdr:colOff>
      <xdr:row>37</xdr:row>
      <xdr:rowOff>9525</xdr:rowOff>
    </xdr:from>
    <xdr:to>
      <xdr:col>4</xdr:col>
      <xdr:colOff>390525</xdr:colOff>
      <xdr:row>37</xdr:row>
      <xdr:rowOff>9525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904875" y="86391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37</xdr:row>
      <xdr:rowOff>9525</xdr:rowOff>
    </xdr:from>
    <xdr:to>
      <xdr:col>7</xdr:col>
      <xdr:colOff>390525</xdr:colOff>
      <xdr:row>37</xdr:row>
      <xdr:rowOff>9525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2771775" y="8639175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37</xdr:row>
      <xdr:rowOff>0</xdr:rowOff>
    </xdr:from>
    <xdr:to>
      <xdr:col>11</xdr:col>
      <xdr:colOff>19050</xdr:colOff>
      <xdr:row>37</xdr:row>
      <xdr:rowOff>0</xdr:rowOff>
    </xdr:to>
    <xdr:sp macro="" textlink="">
      <xdr:nvSpPr>
        <xdr:cNvPr id="12" name="Line 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5210175" y="862965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200025</xdr:colOff>
      <xdr:row>39</xdr:row>
      <xdr:rowOff>0</xdr:rowOff>
    </xdr:from>
    <xdr:to>
      <xdr:col>4</xdr:col>
      <xdr:colOff>381000</xdr:colOff>
      <xdr:row>39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895350" y="9182100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39</xdr:row>
      <xdr:rowOff>9525</xdr:rowOff>
    </xdr:from>
    <xdr:to>
      <xdr:col>7</xdr:col>
      <xdr:colOff>390525</xdr:colOff>
      <xdr:row>39</xdr:row>
      <xdr:rowOff>9525</xdr:rowOff>
    </xdr:to>
    <xdr:sp macro="" textlink="">
      <xdr:nvSpPr>
        <xdr:cNvPr id="14" name="Line 8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2771775" y="9191625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39</xdr:row>
      <xdr:rowOff>19050</xdr:rowOff>
    </xdr:from>
    <xdr:to>
      <xdr:col>11</xdr:col>
      <xdr:colOff>47625</xdr:colOff>
      <xdr:row>39</xdr:row>
      <xdr:rowOff>19050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5181600" y="920115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1206500</xdr:colOff>
      <xdr:row>0</xdr:row>
      <xdr:rowOff>63500</xdr:rowOff>
    </xdr:from>
    <xdr:to>
      <xdr:col>6</xdr:col>
      <xdr:colOff>644525</xdr:colOff>
      <xdr:row>3</xdr:row>
      <xdr:rowOff>12700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825" y="63500"/>
          <a:ext cx="1222375" cy="5207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561976</xdr:colOff>
      <xdr:row>0</xdr:row>
      <xdr:rowOff>28575</xdr:rowOff>
    </xdr:from>
    <xdr:to>
      <xdr:col>6</xdr:col>
      <xdr:colOff>1724025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28575"/>
          <a:ext cx="0" cy="723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1562101</xdr:colOff>
      <xdr:row>1</xdr:row>
      <xdr:rowOff>95250</xdr:rowOff>
    </xdr:from>
    <xdr:to>
      <xdr:col>6</xdr:col>
      <xdr:colOff>600075</xdr:colOff>
      <xdr:row>4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285750"/>
          <a:ext cx="98107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126065</xdr:colOff>
      <xdr:row>1</xdr:row>
      <xdr:rowOff>154081</xdr:rowOff>
    </xdr:from>
    <xdr:to>
      <xdr:col>18</xdr:col>
      <xdr:colOff>196102</xdr:colOff>
      <xdr:row>6</xdr:row>
      <xdr:rowOff>158003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5146" y="322169"/>
          <a:ext cx="1834963" cy="9144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977900</xdr:colOff>
      <xdr:row>0</xdr:row>
      <xdr:rowOff>127000</xdr:rowOff>
    </xdr:from>
    <xdr:to>
      <xdr:col>8</xdr:col>
      <xdr:colOff>939800</xdr:colOff>
      <xdr:row>5</xdr:row>
      <xdr:rowOff>215900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0825" y="127000"/>
          <a:ext cx="1524000" cy="1012825"/>
        </a:xfrm>
        <a:prstGeom prst="rect">
          <a:avLst/>
        </a:prstGeom>
        <a:noFill/>
      </xdr:spPr>
    </xdr:pic>
    <xdr:clientData/>
  </xdr:twoCellAnchor>
  <xdr:oneCellAnchor>
    <xdr:from>
      <xdr:col>6</xdr:col>
      <xdr:colOff>977900</xdr:colOff>
      <xdr:row>0</xdr:row>
      <xdr:rowOff>127000</xdr:rowOff>
    </xdr:from>
    <xdr:ext cx="1790700" cy="914400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7300" y="127000"/>
          <a:ext cx="1790700" cy="9144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tejada/Desktop/FORMULARIO%20sdE+CIERRE%20fisc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Conciliación Banc"/>
      <sheetName val="ESTADOS MOV. BANCARIOS"/>
      <sheetName val="Movimientos Ant. Fin."/>
      <sheetName val="Arqueo de Caja"/>
      <sheetName val="Arqueo de cheques"/>
      <sheetName val="Transf. Recibidas"/>
      <sheetName val="Deuda Administrativa"/>
      <sheetName val="Cuadro Comparativo de Bienes"/>
      <sheetName val="Baja de Bienes"/>
      <sheetName val="Adq. de Bienes para Transf."/>
      <sheetName val="Lev. Adq. de Inmuebles"/>
      <sheetName val="Cheques Ant. Fin."/>
      <sheetName val="Obras en Proceso"/>
      <sheetName val="Ejec. Captación Directa"/>
      <sheetName val="Bienes  de Consumo"/>
      <sheetName val="Planilla Ejec. Rec Ext "/>
      <sheetName val="Bienes Inmuebles"/>
      <sheetName val="Amortización Póliza"/>
      <sheetName val="Hoja1"/>
    </sheetNames>
    <sheetDataSet>
      <sheetData sheetId="0" refreshError="1">
        <row r="8">
          <cell r="B8" t="str">
            <v>02</v>
          </cell>
        </row>
        <row r="17">
          <cell r="D17" t="str">
            <v>Aprobado por</v>
          </cell>
        </row>
        <row r="19">
          <cell r="D19" t="str">
            <v>Fecha de Aprobación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7"/>
  <sheetViews>
    <sheetView showGridLines="0" view="pageBreakPreview" topLeftCell="A37" zoomScaleSheetLayoutView="100" workbookViewId="0">
      <selection activeCell="E20" sqref="E20"/>
    </sheetView>
  </sheetViews>
  <sheetFormatPr baseColWidth="10" defaultColWidth="9.140625" defaultRowHeight="15.75" x14ac:dyDescent="0.25"/>
  <cols>
    <col min="1" max="1" width="2.140625" style="1" customWidth="1"/>
    <col min="2" max="2" width="17.85546875" style="1" customWidth="1"/>
    <col min="3" max="3" width="12.85546875" style="1" customWidth="1"/>
    <col min="4" max="4" width="8.28515625" style="1" customWidth="1"/>
    <col min="5" max="5" width="8.5703125" style="1" customWidth="1"/>
    <col min="6" max="6" width="4.7109375" style="1" hidden="1" customWidth="1"/>
    <col min="7" max="7" width="15.85546875" style="1" customWidth="1"/>
    <col min="8" max="8" width="6" style="1" customWidth="1"/>
    <col min="9" max="9" width="8.85546875" style="1" customWidth="1"/>
    <col min="10" max="10" width="22.7109375" style="2" customWidth="1"/>
    <col min="11" max="11" width="4" style="1" customWidth="1"/>
    <col min="12" max="16384" width="9.140625" style="1"/>
  </cols>
  <sheetData>
    <row r="1" spans="1:12" ht="14.25" customHeight="1" x14ac:dyDescent="0.25">
      <c r="A1" s="66"/>
      <c r="B1" s="65"/>
      <c r="C1" s="65"/>
      <c r="D1" s="65"/>
      <c r="E1" s="65"/>
      <c r="F1" s="65"/>
      <c r="G1" s="65"/>
      <c r="H1" s="65"/>
      <c r="I1" s="65"/>
      <c r="J1" s="64"/>
      <c r="K1" s="63"/>
    </row>
    <row r="2" spans="1:12" ht="14.25" customHeight="1" x14ac:dyDescent="0.25">
      <c r="A2" s="62"/>
      <c r="B2" s="61"/>
      <c r="C2" s="61"/>
      <c r="D2" s="61"/>
      <c r="E2" s="61"/>
      <c r="F2" s="61"/>
      <c r="G2" s="61"/>
      <c r="H2" s="61"/>
      <c r="I2" s="61"/>
      <c r="J2" s="5"/>
      <c r="K2" s="11"/>
    </row>
    <row r="3" spans="1:12" ht="14.25" customHeight="1" x14ac:dyDescent="0.25">
      <c r="A3" s="62"/>
      <c r="B3" s="61"/>
      <c r="C3" s="61"/>
      <c r="D3" s="61"/>
      <c r="E3" s="61"/>
      <c r="F3" s="61"/>
      <c r="G3" s="61"/>
      <c r="H3" s="61"/>
      <c r="I3" s="61"/>
      <c r="J3" s="5"/>
      <c r="K3" s="11"/>
    </row>
    <row r="4" spans="1:12" ht="14.25" customHeight="1" x14ac:dyDescent="0.25">
      <c r="A4" s="62"/>
      <c r="B4" s="61"/>
      <c r="C4" s="61"/>
      <c r="D4" s="61"/>
      <c r="E4" s="61"/>
      <c r="F4" s="61"/>
      <c r="G4" s="61"/>
      <c r="H4" s="61"/>
      <c r="I4" s="61"/>
      <c r="J4" s="5"/>
      <c r="K4" s="11"/>
    </row>
    <row r="5" spans="1:12" x14ac:dyDescent="0.25">
      <c r="A5" s="1411" t="s">
        <v>24</v>
      </c>
      <c r="B5" s="1412"/>
      <c r="C5" s="1412"/>
      <c r="D5" s="1412"/>
      <c r="E5" s="1412"/>
      <c r="F5" s="1412"/>
      <c r="G5" s="1412"/>
      <c r="H5" s="1412"/>
      <c r="I5" s="1412"/>
      <c r="J5" s="1412"/>
      <c r="K5" s="1413"/>
    </row>
    <row r="6" spans="1:12" x14ac:dyDescent="0.25">
      <c r="A6" s="1414" t="s">
        <v>637</v>
      </c>
      <c r="B6" s="1415"/>
      <c r="C6" s="1415"/>
      <c r="D6" s="1415"/>
      <c r="E6" s="1415"/>
      <c r="F6" s="1415"/>
      <c r="G6" s="1415"/>
      <c r="H6" s="1415"/>
      <c r="I6" s="1415"/>
      <c r="J6" s="1415"/>
      <c r="K6" s="1416"/>
    </row>
    <row r="7" spans="1:12" x14ac:dyDescent="0.25">
      <c r="A7" s="60"/>
      <c r="B7" s="59"/>
      <c r="C7" s="59"/>
      <c r="D7" s="59"/>
      <c r="E7" s="59"/>
      <c r="F7" s="59"/>
      <c r="G7" s="59"/>
      <c r="H7" s="59"/>
      <c r="I7" s="59"/>
      <c r="J7" s="59"/>
      <c r="K7" s="58"/>
    </row>
    <row r="8" spans="1:12" x14ac:dyDescent="0.25">
      <c r="A8" s="60"/>
      <c r="B8" s="59"/>
      <c r="C8" s="59"/>
      <c r="D8" s="59"/>
      <c r="E8" s="59"/>
      <c r="F8" s="59"/>
      <c r="G8" s="59"/>
      <c r="H8" s="59"/>
      <c r="I8" s="59"/>
      <c r="J8" s="59"/>
      <c r="K8" s="58"/>
    </row>
    <row r="9" spans="1:12" ht="22.5" customHeight="1" x14ac:dyDescent="0.25">
      <c r="A9" s="10"/>
      <c r="B9" s="55" t="s">
        <v>23</v>
      </c>
      <c r="C9" s="55"/>
      <c r="D9" s="57" t="s">
        <v>485</v>
      </c>
      <c r="E9" s="57"/>
      <c r="F9" s="57"/>
      <c r="G9" s="57"/>
      <c r="H9" s="57"/>
      <c r="I9" s="4"/>
      <c r="J9" s="56"/>
      <c r="K9" s="11"/>
    </row>
    <row r="10" spans="1:12" ht="24.75" customHeight="1" x14ac:dyDescent="0.25">
      <c r="A10" s="10"/>
      <c r="B10" s="55" t="s">
        <v>487</v>
      </c>
      <c r="C10" s="55"/>
      <c r="D10" s="55" t="s">
        <v>488</v>
      </c>
      <c r="E10" s="55"/>
      <c r="F10" s="55"/>
      <c r="G10" s="55"/>
      <c r="H10" s="55"/>
      <c r="I10" s="55"/>
      <c r="J10" s="55"/>
      <c r="K10" s="11"/>
    </row>
    <row r="11" spans="1:12" ht="24.75" customHeight="1" x14ac:dyDescent="0.25">
      <c r="A11" s="10"/>
      <c r="B11" s="54" t="s">
        <v>490</v>
      </c>
      <c r="C11" s="54"/>
      <c r="D11" s="53"/>
      <c r="E11" s="53"/>
      <c r="F11" s="53"/>
      <c r="G11" s="53"/>
      <c r="H11" s="1417" t="s">
        <v>22</v>
      </c>
      <c r="I11" s="1417"/>
      <c r="J11" s="1418" t="s">
        <v>489</v>
      </c>
      <c r="K11" s="1419"/>
    </row>
    <row r="12" spans="1:12" ht="22.5" customHeight="1" x14ac:dyDescent="0.25">
      <c r="A12" s="10"/>
      <c r="B12" s="48" t="s">
        <v>491</v>
      </c>
      <c r="C12" s="52"/>
      <c r="D12" s="51"/>
      <c r="E12" s="50"/>
      <c r="F12" s="45"/>
      <c r="G12" s="44"/>
      <c r="H12" s="44"/>
      <c r="I12" s="43"/>
      <c r="J12" s="49"/>
      <c r="K12" s="11"/>
      <c r="L12" s="4"/>
    </row>
    <row r="13" spans="1:12" ht="25.5" customHeight="1" x14ac:dyDescent="0.25">
      <c r="A13" s="10"/>
      <c r="B13" s="48" t="s">
        <v>21</v>
      </c>
      <c r="C13" s="13"/>
      <c r="D13" s="47"/>
      <c r="E13" s="46"/>
      <c r="F13" s="45"/>
      <c r="G13" s="44" t="s">
        <v>639</v>
      </c>
      <c r="H13" s="44"/>
      <c r="I13" s="43"/>
      <c r="J13" s="43"/>
      <c r="K13" s="11"/>
      <c r="L13" s="4"/>
    </row>
    <row r="14" spans="1:12" ht="16.5" customHeight="1" thickBot="1" x14ac:dyDescent="0.3">
      <c r="A14" s="10"/>
      <c r="B14" s="4"/>
      <c r="C14" s="4"/>
      <c r="D14" s="4"/>
      <c r="E14" s="4"/>
      <c r="F14" s="42"/>
      <c r="G14" s="41"/>
      <c r="H14" s="40"/>
      <c r="I14" s="39"/>
      <c r="J14" s="5"/>
      <c r="K14" s="11"/>
    </row>
    <row r="15" spans="1:12" ht="16.5" thickTop="1" x14ac:dyDescent="0.25">
      <c r="A15" s="22"/>
      <c r="B15" s="20"/>
      <c r="C15" s="20"/>
      <c r="D15" s="20"/>
      <c r="E15" s="20"/>
      <c r="F15" s="20"/>
      <c r="G15" s="20"/>
      <c r="H15" s="20"/>
      <c r="I15" s="20"/>
      <c r="J15" s="38"/>
      <c r="K15" s="37"/>
    </row>
    <row r="16" spans="1:12" x14ac:dyDescent="0.25">
      <c r="A16" s="10"/>
      <c r="B16" s="4"/>
      <c r="C16" s="4"/>
      <c r="D16" s="4"/>
      <c r="E16" s="4"/>
      <c r="F16" s="4"/>
      <c r="G16" s="4"/>
      <c r="H16" s="4"/>
      <c r="I16" s="4"/>
      <c r="J16" s="33" t="s">
        <v>20</v>
      </c>
      <c r="K16" s="11"/>
    </row>
    <row r="17" spans="1:11" ht="12.95" customHeight="1" x14ac:dyDescent="0.25">
      <c r="A17" s="10"/>
      <c r="B17" s="8" t="s">
        <v>19</v>
      </c>
      <c r="C17" s="8"/>
      <c r="D17" s="8"/>
      <c r="E17" s="8"/>
      <c r="F17" s="8"/>
      <c r="G17" s="1405"/>
      <c r="H17" s="1405"/>
      <c r="I17" s="1405"/>
      <c r="J17" s="29">
        <v>5109036.53</v>
      </c>
      <c r="K17" s="11"/>
    </row>
    <row r="18" spans="1:11" ht="12.95" customHeight="1" x14ac:dyDescent="0.25">
      <c r="A18" s="10"/>
      <c r="B18" s="4"/>
      <c r="C18" s="4"/>
      <c r="D18" s="4"/>
      <c r="E18" s="4"/>
      <c r="F18" s="4"/>
      <c r="G18" s="4"/>
      <c r="H18" s="4"/>
      <c r="I18" s="4"/>
      <c r="J18" s="29"/>
      <c r="K18" s="11"/>
    </row>
    <row r="19" spans="1:11" ht="12.95" customHeight="1" x14ac:dyDescent="0.25">
      <c r="A19" s="10"/>
      <c r="B19" s="31" t="s">
        <v>11</v>
      </c>
      <c r="C19" s="31"/>
      <c r="D19" s="31"/>
      <c r="E19" s="31"/>
      <c r="F19" s="31"/>
      <c r="G19" s="4"/>
      <c r="H19" s="4"/>
      <c r="I19" s="4"/>
      <c r="J19" s="29"/>
      <c r="K19" s="11"/>
    </row>
    <row r="20" spans="1:11" ht="12.95" customHeight="1" x14ac:dyDescent="0.25">
      <c r="A20" s="10"/>
      <c r="B20" s="4" t="s">
        <v>18</v>
      </c>
      <c r="C20" s="4"/>
      <c r="D20" s="4"/>
      <c r="E20" s="4"/>
      <c r="F20" s="4"/>
      <c r="G20" s="1420"/>
      <c r="H20" s="1420"/>
      <c r="I20" s="1420"/>
      <c r="J20" s="29">
        <v>540000</v>
      </c>
      <c r="K20" s="11"/>
    </row>
    <row r="21" spans="1:11" ht="12.95" customHeight="1" x14ac:dyDescent="0.25">
      <c r="A21" s="10"/>
      <c r="B21" s="4" t="s">
        <v>17</v>
      </c>
      <c r="C21" s="4"/>
      <c r="D21" s="4"/>
      <c r="E21" s="4"/>
      <c r="F21" s="4"/>
      <c r="G21" s="1405"/>
      <c r="H21" s="1405"/>
      <c r="I21" s="1405"/>
      <c r="J21" s="29"/>
      <c r="K21" s="11"/>
    </row>
    <row r="22" spans="1:11" ht="12.95" customHeight="1" x14ac:dyDescent="0.25">
      <c r="A22" s="10"/>
      <c r="B22" s="4"/>
      <c r="C22" s="4"/>
      <c r="D22" s="4"/>
      <c r="E22" s="4"/>
      <c r="F22" s="4"/>
      <c r="G22" s="9"/>
      <c r="H22" s="9"/>
      <c r="I22" s="9"/>
      <c r="J22" s="29"/>
      <c r="K22" s="11"/>
    </row>
    <row r="23" spans="1:11" ht="12.95" customHeight="1" x14ac:dyDescent="0.25">
      <c r="A23" s="10"/>
      <c r="B23" s="8" t="s">
        <v>9</v>
      </c>
      <c r="C23" s="8"/>
      <c r="D23" s="8"/>
      <c r="E23" s="8"/>
      <c r="F23" s="8"/>
      <c r="G23" s="4"/>
      <c r="H23" s="4"/>
      <c r="I23" s="4"/>
      <c r="J23" s="36">
        <f>SUM(J17:J21)</f>
        <v>5649036.5300000003</v>
      </c>
      <c r="K23" s="11"/>
    </row>
    <row r="24" spans="1:11" ht="12.95" customHeight="1" x14ac:dyDescent="0.25">
      <c r="A24" s="10"/>
      <c r="B24" s="4"/>
      <c r="C24" s="4"/>
      <c r="D24" s="4"/>
      <c r="E24" s="4"/>
      <c r="F24" s="4"/>
      <c r="G24" s="4"/>
      <c r="H24" s="4"/>
      <c r="I24" s="4"/>
      <c r="J24" s="29"/>
      <c r="K24" s="11"/>
    </row>
    <row r="25" spans="1:11" ht="12.95" customHeight="1" x14ac:dyDescent="0.25">
      <c r="A25" s="10"/>
      <c r="B25" s="31" t="s">
        <v>8</v>
      </c>
      <c r="C25" s="31"/>
      <c r="D25" s="31"/>
      <c r="E25" s="31"/>
      <c r="F25" s="31"/>
      <c r="G25" s="4"/>
      <c r="H25" s="4"/>
      <c r="I25" s="4"/>
      <c r="J25" s="29"/>
      <c r="K25" s="11"/>
    </row>
    <row r="26" spans="1:11" ht="12.95" customHeight="1" x14ac:dyDescent="0.25">
      <c r="A26" s="10"/>
      <c r="B26" s="4" t="s">
        <v>16</v>
      </c>
      <c r="C26" s="4"/>
      <c r="D26" s="4"/>
      <c r="E26" s="4"/>
      <c r="F26" s="4"/>
      <c r="G26" s="1405"/>
      <c r="H26" s="1405"/>
      <c r="I26" s="1405"/>
      <c r="J26" s="29">
        <v>1568252.72</v>
      </c>
      <c r="K26" s="11"/>
    </row>
    <row r="27" spans="1:11" ht="12.95" customHeight="1" x14ac:dyDescent="0.25">
      <c r="A27" s="10"/>
      <c r="B27" s="4" t="s">
        <v>15</v>
      </c>
      <c r="C27" s="4"/>
      <c r="D27" s="4"/>
      <c r="E27" s="4"/>
      <c r="F27" s="4"/>
      <c r="G27" s="1405"/>
      <c r="H27" s="1405"/>
      <c r="I27" s="1405"/>
      <c r="J27" s="29"/>
      <c r="K27" s="11"/>
    </row>
    <row r="28" spans="1:11" ht="12.95" customHeight="1" x14ac:dyDescent="0.25">
      <c r="A28" s="10"/>
      <c r="B28" s="4" t="s">
        <v>14</v>
      </c>
      <c r="C28" s="4"/>
      <c r="D28" s="4"/>
      <c r="E28" s="4"/>
      <c r="F28" s="4"/>
      <c r="G28" s="9"/>
      <c r="H28" s="9"/>
      <c r="I28" s="9"/>
      <c r="J28" s="29">
        <v>2383.5700000000002</v>
      </c>
      <c r="K28" s="11"/>
    </row>
    <row r="29" spans="1:11" ht="14.25" customHeight="1" x14ac:dyDescent="0.25">
      <c r="A29" s="10"/>
      <c r="B29" s="4"/>
      <c r="C29" s="4"/>
      <c r="D29" s="4"/>
      <c r="E29" s="4"/>
      <c r="F29" s="4"/>
      <c r="G29" s="9"/>
      <c r="H29" s="9"/>
      <c r="I29" s="9"/>
      <c r="J29" s="29"/>
      <c r="K29" s="11"/>
    </row>
    <row r="30" spans="1:11" ht="16.5" thickBot="1" x14ac:dyDescent="0.3">
      <c r="A30" s="10"/>
      <c r="B30" s="8" t="s">
        <v>6</v>
      </c>
      <c r="C30" s="8"/>
      <c r="D30" s="8"/>
      <c r="E30" s="8"/>
      <c r="F30" s="8"/>
      <c r="G30" s="1405"/>
      <c r="H30" s="1405"/>
      <c r="I30" s="1405"/>
      <c r="J30" s="28">
        <f>SUM(J23-J26-J27-J28)</f>
        <v>4078400.2400000007</v>
      </c>
      <c r="K30" s="11"/>
    </row>
    <row r="31" spans="1:11" ht="12.95" customHeight="1" thickTop="1" x14ac:dyDescent="0.25">
      <c r="A31" s="10"/>
      <c r="B31" s="35"/>
      <c r="C31" s="35"/>
      <c r="D31" s="35"/>
      <c r="E31" s="35"/>
      <c r="F31" s="35"/>
      <c r="G31" s="35"/>
      <c r="H31" s="35"/>
      <c r="I31" s="35"/>
      <c r="J31" s="34"/>
      <c r="K31" s="11"/>
    </row>
    <row r="32" spans="1:11" ht="14.25" customHeight="1" x14ac:dyDescent="0.25">
      <c r="A32" s="10"/>
      <c r="B32" s="4"/>
      <c r="C32" s="4"/>
      <c r="D32" s="4"/>
      <c r="E32" s="4"/>
      <c r="F32" s="4"/>
      <c r="G32" s="4"/>
      <c r="H32" s="4"/>
      <c r="I32" s="4"/>
      <c r="J32" s="5"/>
      <c r="K32" s="11"/>
    </row>
    <row r="33" spans="1:11" ht="12.95" customHeight="1" x14ac:dyDescent="0.25">
      <c r="A33" s="10"/>
      <c r="B33" s="4"/>
      <c r="C33" s="4"/>
      <c r="D33" s="4"/>
      <c r="E33" s="4"/>
      <c r="F33" s="4"/>
      <c r="G33" s="4"/>
      <c r="H33" s="4"/>
      <c r="I33" s="4"/>
      <c r="J33" s="33" t="s">
        <v>13</v>
      </c>
      <c r="K33" s="11"/>
    </row>
    <row r="34" spans="1:11" ht="12.95" customHeight="1" x14ac:dyDescent="0.25">
      <c r="A34" s="10"/>
      <c r="B34" s="8" t="s">
        <v>12</v>
      </c>
      <c r="C34" s="8"/>
      <c r="D34" s="8"/>
      <c r="E34" s="8"/>
      <c r="F34" s="8"/>
      <c r="G34" s="1405"/>
      <c r="H34" s="1405"/>
      <c r="I34" s="1405"/>
      <c r="J34" s="29">
        <v>4281619.55</v>
      </c>
      <c r="K34" s="11"/>
    </row>
    <row r="35" spans="1:11" ht="12.95" customHeight="1" x14ac:dyDescent="0.25">
      <c r="A35" s="10"/>
      <c r="B35" s="8"/>
      <c r="C35" s="8"/>
      <c r="D35" s="8"/>
      <c r="E35" s="8"/>
      <c r="F35" s="8"/>
      <c r="G35" s="9"/>
      <c r="H35" s="9"/>
      <c r="I35" s="9"/>
      <c r="J35" s="29"/>
      <c r="K35" s="11"/>
    </row>
    <row r="36" spans="1:11" ht="12.95" customHeight="1" x14ac:dyDescent="0.25">
      <c r="A36" s="10"/>
      <c r="B36" s="31" t="s">
        <v>11</v>
      </c>
      <c r="C36" s="31"/>
      <c r="D36" s="31"/>
      <c r="E36" s="31"/>
      <c r="F36" s="31"/>
      <c r="G36" s="4"/>
      <c r="H36" s="4"/>
      <c r="I36" s="4"/>
      <c r="J36" s="13"/>
      <c r="K36" s="11"/>
    </row>
    <row r="37" spans="1:11" ht="12.95" customHeight="1" x14ac:dyDescent="0.25">
      <c r="A37" s="10"/>
      <c r="B37" s="4" t="s">
        <v>10</v>
      </c>
      <c r="C37" s="4"/>
      <c r="D37" s="4"/>
      <c r="E37" s="4"/>
      <c r="F37" s="4"/>
      <c r="G37" s="1405"/>
      <c r="H37" s="1405"/>
      <c r="I37" s="1405"/>
      <c r="J37" s="29"/>
      <c r="K37" s="11"/>
    </row>
    <row r="38" spans="1:11" ht="12.95" customHeight="1" x14ac:dyDescent="0.25">
      <c r="A38" s="10"/>
      <c r="B38" s="4"/>
      <c r="C38" s="4"/>
      <c r="D38" s="4"/>
      <c r="E38" s="4"/>
      <c r="F38" s="4"/>
      <c r="G38" s="9"/>
      <c r="H38" s="9"/>
      <c r="I38" s="9"/>
      <c r="J38" s="29">
        <v>0</v>
      </c>
      <c r="K38" s="11"/>
    </row>
    <row r="39" spans="1:11" ht="12.95" customHeight="1" x14ac:dyDescent="0.25">
      <c r="A39" s="10"/>
      <c r="B39" s="8" t="s">
        <v>9</v>
      </c>
      <c r="C39" s="8"/>
      <c r="D39" s="8"/>
      <c r="E39" s="8"/>
      <c r="F39" s="8"/>
      <c r="G39" s="1406"/>
      <c r="H39" s="1406"/>
      <c r="I39" s="1406"/>
      <c r="J39" s="32">
        <f>SUM(J34:J38)</f>
        <v>4281619.55</v>
      </c>
      <c r="K39" s="11"/>
    </row>
    <row r="40" spans="1:11" ht="12.95" customHeight="1" x14ac:dyDescent="0.25">
      <c r="A40" s="10"/>
      <c r="B40" s="4"/>
      <c r="C40" s="4"/>
      <c r="D40" s="4"/>
      <c r="E40" s="4"/>
      <c r="F40" s="4"/>
      <c r="G40" s="4"/>
      <c r="H40" s="4"/>
      <c r="I40" s="4"/>
      <c r="J40" s="13"/>
      <c r="K40" s="11"/>
    </row>
    <row r="41" spans="1:11" ht="12.95" customHeight="1" x14ac:dyDescent="0.25">
      <c r="A41" s="10"/>
      <c r="B41" s="31" t="s">
        <v>8</v>
      </c>
      <c r="C41" s="31"/>
      <c r="D41" s="31"/>
      <c r="E41" s="31"/>
      <c r="F41" s="31"/>
      <c r="G41" s="4"/>
      <c r="H41" s="4"/>
      <c r="I41" s="4"/>
      <c r="J41" s="29"/>
      <c r="K41" s="11"/>
    </row>
    <row r="42" spans="1:11" ht="12.95" customHeight="1" x14ac:dyDescent="0.25">
      <c r="A42" s="10"/>
      <c r="B42" s="4" t="s">
        <v>7</v>
      </c>
      <c r="C42" s="4"/>
      <c r="D42" s="4"/>
      <c r="E42" s="4"/>
      <c r="F42" s="4"/>
      <c r="G42" s="1406"/>
      <c r="H42" s="1406"/>
      <c r="I42" s="1406"/>
      <c r="J42" s="29">
        <v>203219.31</v>
      </c>
      <c r="K42" s="11"/>
    </row>
    <row r="43" spans="1:11" ht="14.25" customHeight="1" x14ac:dyDescent="0.25">
      <c r="A43" s="10"/>
      <c r="B43" s="4"/>
      <c r="C43" s="4"/>
      <c r="D43" s="4"/>
      <c r="E43" s="4"/>
      <c r="F43" s="4"/>
      <c r="G43" s="30"/>
      <c r="H43" s="30"/>
      <c r="I43" s="30"/>
      <c r="J43" s="29"/>
      <c r="K43" s="11"/>
    </row>
    <row r="44" spans="1:11" ht="14.1" customHeight="1" thickBot="1" x14ac:dyDescent="0.3">
      <c r="A44" s="10"/>
      <c r="B44" s="8" t="s">
        <v>6</v>
      </c>
      <c r="C44" s="8"/>
      <c r="D44" s="8"/>
      <c r="E44" s="8"/>
      <c r="F44" s="8"/>
      <c r="G44" s="4"/>
      <c r="H44" s="4"/>
      <c r="I44" s="4"/>
      <c r="J44" s="28">
        <f>SUM(J39-J42)</f>
        <v>4078400.2399999998</v>
      </c>
      <c r="K44" s="11"/>
    </row>
    <row r="45" spans="1:11" ht="17.25" thickTop="1" thickBot="1" x14ac:dyDescent="0.3">
      <c r="A45" s="27"/>
      <c r="B45" s="26"/>
      <c r="C45" s="26"/>
      <c r="D45" s="26"/>
      <c r="E45" s="26"/>
      <c r="F45" s="26"/>
      <c r="G45" s="25"/>
      <c r="H45" s="25"/>
      <c r="I45" s="25"/>
      <c r="J45" s="24"/>
      <c r="K45" s="23"/>
    </row>
    <row r="46" spans="1:11" ht="14.25" customHeight="1" thickTop="1" x14ac:dyDescent="0.25">
      <c r="A46" s="22"/>
      <c r="B46" s="21"/>
      <c r="C46" s="21"/>
      <c r="D46" s="21"/>
      <c r="E46" s="21"/>
      <c r="F46" s="21"/>
      <c r="G46" s="20"/>
      <c r="H46" s="20"/>
      <c r="I46" s="20"/>
      <c r="J46" s="1407" t="s">
        <v>5</v>
      </c>
      <c r="K46" s="1408"/>
    </row>
    <row r="47" spans="1:11" x14ac:dyDescent="0.25">
      <c r="A47" s="10"/>
      <c r="B47" s="8"/>
      <c r="C47" s="8"/>
      <c r="D47" s="8"/>
      <c r="E47" s="8"/>
      <c r="F47" s="8"/>
      <c r="G47" s="4"/>
      <c r="H47" s="4"/>
      <c r="I47" s="4"/>
      <c r="J47" s="19"/>
      <c r="K47" s="11"/>
    </row>
    <row r="48" spans="1:11" ht="18" customHeight="1" x14ac:dyDescent="0.25">
      <c r="A48" s="16"/>
      <c r="B48" s="1409" t="s">
        <v>640</v>
      </c>
      <c r="C48" s="1409"/>
      <c r="D48" s="15"/>
      <c r="E48" s="14" t="s">
        <v>520</v>
      </c>
      <c r="F48" s="14"/>
      <c r="G48" s="14"/>
      <c r="H48" s="13"/>
      <c r="I48" s="12" t="s">
        <v>641</v>
      </c>
      <c r="J48" s="12"/>
      <c r="K48" s="11"/>
    </row>
    <row r="49" spans="1:11" x14ac:dyDescent="0.25">
      <c r="A49" s="10"/>
      <c r="B49" s="1403" t="s">
        <v>4</v>
      </c>
      <c r="C49" s="1403"/>
      <c r="D49" s="9"/>
      <c r="E49" s="1403" t="s">
        <v>3</v>
      </c>
      <c r="F49" s="1403"/>
      <c r="G49" s="1403"/>
      <c r="H49" s="4"/>
      <c r="I49" s="1405" t="s">
        <v>2</v>
      </c>
      <c r="J49" s="1405"/>
      <c r="K49" s="1410"/>
    </row>
    <row r="50" spans="1:11" x14ac:dyDescent="0.25">
      <c r="A50" s="10"/>
      <c r="B50" s="18"/>
      <c r="C50" s="18"/>
      <c r="D50" s="9"/>
      <c r="E50" s="9"/>
      <c r="F50" s="9"/>
      <c r="G50" s="9"/>
      <c r="H50" s="4"/>
      <c r="I50" s="9"/>
      <c r="J50" s="9"/>
      <c r="K50" s="17"/>
    </row>
    <row r="51" spans="1:11" x14ac:dyDescent="0.25">
      <c r="A51" s="16"/>
      <c r="B51" s="1409" t="s">
        <v>493</v>
      </c>
      <c r="C51" s="1409"/>
      <c r="D51" s="15"/>
      <c r="E51" s="14" t="s">
        <v>495</v>
      </c>
      <c r="F51" s="14"/>
      <c r="G51" s="14"/>
      <c r="H51" s="13"/>
      <c r="I51" s="12" t="s">
        <v>494</v>
      </c>
      <c r="J51" s="12"/>
      <c r="K51" s="11"/>
    </row>
    <row r="52" spans="1:11" x14ac:dyDescent="0.25">
      <c r="A52" s="10"/>
      <c r="B52" s="1403" t="s">
        <v>1</v>
      </c>
      <c r="C52" s="1403"/>
      <c r="D52" s="9"/>
      <c r="E52" s="1403" t="s">
        <v>1</v>
      </c>
      <c r="F52" s="1403"/>
      <c r="G52" s="1403"/>
      <c r="H52" s="4"/>
      <c r="I52" s="1405" t="s">
        <v>1</v>
      </c>
      <c r="J52" s="1405"/>
      <c r="K52" s="1410"/>
    </row>
    <row r="53" spans="1:11" ht="12.75" customHeight="1" x14ac:dyDescent="0.25">
      <c r="A53" s="4"/>
      <c r="B53" s="8"/>
      <c r="C53" s="8"/>
      <c r="D53" s="8"/>
      <c r="E53" s="8"/>
      <c r="F53" s="8"/>
      <c r="G53" s="4"/>
      <c r="H53" s="4"/>
      <c r="I53" s="4"/>
      <c r="J53" s="1404"/>
      <c r="K53" s="1404"/>
    </row>
    <row r="54" spans="1:11" x14ac:dyDescent="0.25">
      <c r="A54" s="4"/>
      <c r="B54" s="4"/>
      <c r="C54" s="4"/>
      <c r="D54" s="4"/>
      <c r="E54" s="4"/>
      <c r="F54" s="4"/>
      <c r="G54" s="6"/>
      <c r="H54" s="7" t="s">
        <v>0</v>
      </c>
      <c r="I54" s="6"/>
      <c r="J54" s="5"/>
      <c r="K54" s="4"/>
    </row>
    <row r="55" spans="1:11" x14ac:dyDescent="0.25">
      <c r="G55" s="4"/>
      <c r="H55" s="4"/>
      <c r="I55" s="4"/>
    </row>
    <row r="57" spans="1:11" x14ac:dyDescent="0.25">
      <c r="G57" s="3"/>
      <c r="H57" s="3"/>
      <c r="I57" s="3"/>
    </row>
  </sheetData>
  <protectedRanges>
    <protectedRange sqref="I12:I13" name="Rango1"/>
    <protectedRange sqref="E48 B48 I48" name="Rango1_2_1"/>
    <protectedRange sqref="E51 B51 I51" name="Rango1_2_1_1"/>
  </protectedRanges>
  <mergeCells count="24">
    <mergeCell ref="A5:K5"/>
    <mergeCell ref="A6:K6"/>
    <mergeCell ref="H11:I11"/>
    <mergeCell ref="J11:K11"/>
    <mergeCell ref="B48:C48"/>
    <mergeCell ref="G17:I17"/>
    <mergeCell ref="G20:I20"/>
    <mergeCell ref="G21:I21"/>
    <mergeCell ref="G26:I26"/>
    <mergeCell ref="G27:I27"/>
    <mergeCell ref="G30:I30"/>
    <mergeCell ref="B49:C49"/>
    <mergeCell ref="B52:C52"/>
    <mergeCell ref="J53:K53"/>
    <mergeCell ref="G34:I34"/>
    <mergeCell ref="G37:I37"/>
    <mergeCell ref="G39:I39"/>
    <mergeCell ref="G42:I42"/>
    <mergeCell ref="J46:K46"/>
    <mergeCell ref="B51:C51"/>
    <mergeCell ref="E52:G52"/>
    <mergeCell ref="I52:K52"/>
    <mergeCell ref="E49:G49"/>
    <mergeCell ref="I49:K49"/>
  </mergeCells>
  <printOptions horizontalCentered="1" verticalCentered="1"/>
  <pageMargins left="0.15" right="0.15" top="0.3" bottom="0.3" header="0.18" footer="0"/>
  <pageSetup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U57"/>
  <sheetViews>
    <sheetView showGridLines="0" view="pageBreakPreview" topLeftCell="A16" zoomScale="75" zoomScaleNormal="75" zoomScaleSheetLayoutView="75" workbookViewId="0">
      <selection activeCell="K62" sqref="K62"/>
    </sheetView>
  </sheetViews>
  <sheetFormatPr baseColWidth="10" defaultColWidth="11.42578125" defaultRowHeight="12.75" x14ac:dyDescent="0.2"/>
  <cols>
    <col min="1" max="1" width="5.42578125" style="392" customWidth="1"/>
    <col min="2" max="2" width="9.42578125" style="392" customWidth="1"/>
    <col min="3" max="3" width="10.28515625" style="392" customWidth="1"/>
    <col min="4" max="4" width="16.85546875" style="392" customWidth="1"/>
    <col min="5" max="5" width="10" style="392" bestFit="1" customWidth="1"/>
    <col min="6" max="6" width="13.5703125" style="418" customWidth="1"/>
    <col min="7" max="7" width="8.42578125" style="418" bestFit="1" customWidth="1"/>
    <col min="8" max="8" width="14.28515625" style="392" customWidth="1"/>
    <col min="9" max="9" width="14.42578125" style="392" customWidth="1"/>
    <col min="10" max="10" width="20.28515625" style="392" customWidth="1"/>
    <col min="11" max="14" width="16.140625" style="392" customWidth="1"/>
    <col min="15" max="19" width="18.7109375" style="392" customWidth="1"/>
    <col min="20" max="20" width="33.140625" style="392" customWidth="1"/>
    <col min="21" max="251" width="11.42578125" style="392"/>
    <col min="252" max="252" width="5.42578125" style="392" customWidth="1"/>
    <col min="253" max="253" width="13.42578125" style="392" customWidth="1"/>
    <col min="254" max="254" width="8" style="392" bestFit="1" customWidth="1"/>
    <col min="255" max="255" width="6.42578125" style="392" customWidth="1"/>
    <col min="256" max="256" width="5.28515625" style="392" customWidth="1"/>
    <col min="257" max="257" width="23" style="392" customWidth="1"/>
    <col min="258" max="258" width="9.42578125" style="392" customWidth="1"/>
    <col min="259" max="259" width="10.28515625" style="392" customWidth="1"/>
    <col min="260" max="260" width="16.85546875" style="392" customWidth="1"/>
    <col min="261" max="261" width="10" style="392" bestFit="1" customWidth="1"/>
    <col min="262" max="262" width="13.5703125" style="392" customWidth="1"/>
    <col min="263" max="263" width="8.42578125" style="392" bestFit="1" customWidth="1"/>
    <col min="264" max="264" width="12.140625" style="392" customWidth="1"/>
    <col min="265" max="265" width="14.42578125" style="392" customWidth="1"/>
    <col min="266" max="266" width="23.140625" style="392" customWidth="1"/>
    <col min="267" max="270" width="16.140625" style="392" customWidth="1"/>
    <col min="271" max="275" width="18.7109375" style="392" customWidth="1"/>
    <col min="276" max="276" width="33.140625" style="392" customWidth="1"/>
    <col min="277" max="507" width="11.42578125" style="392"/>
    <col min="508" max="508" width="5.42578125" style="392" customWidth="1"/>
    <col min="509" max="509" width="13.42578125" style="392" customWidth="1"/>
    <col min="510" max="510" width="8" style="392" bestFit="1" customWidth="1"/>
    <col min="511" max="511" width="6.42578125" style="392" customWidth="1"/>
    <col min="512" max="512" width="5.28515625" style="392" customWidth="1"/>
    <col min="513" max="513" width="23" style="392" customWidth="1"/>
    <col min="514" max="514" width="9.42578125" style="392" customWidth="1"/>
    <col min="515" max="515" width="10.28515625" style="392" customWidth="1"/>
    <col min="516" max="516" width="16.85546875" style="392" customWidth="1"/>
    <col min="517" max="517" width="10" style="392" bestFit="1" customWidth="1"/>
    <col min="518" max="518" width="13.5703125" style="392" customWidth="1"/>
    <col min="519" max="519" width="8.42578125" style="392" bestFit="1" customWidth="1"/>
    <col min="520" max="520" width="12.140625" style="392" customWidth="1"/>
    <col min="521" max="521" width="14.42578125" style="392" customWidth="1"/>
    <col min="522" max="522" width="23.140625" style="392" customWidth="1"/>
    <col min="523" max="526" width="16.140625" style="392" customWidth="1"/>
    <col min="527" max="531" width="18.7109375" style="392" customWidth="1"/>
    <col min="532" max="532" width="33.140625" style="392" customWidth="1"/>
    <col min="533" max="763" width="11.42578125" style="392"/>
    <col min="764" max="764" width="5.42578125" style="392" customWidth="1"/>
    <col min="765" max="765" width="13.42578125" style="392" customWidth="1"/>
    <col min="766" max="766" width="8" style="392" bestFit="1" customWidth="1"/>
    <col min="767" max="767" width="6.42578125" style="392" customWidth="1"/>
    <col min="768" max="768" width="5.28515625" style="392" customWidth="1"/>
    <col min="769" max="769" width="23" style="392" customWidth="1"/>
    <col min="770" max="770" width="9.42578125" style="392" customWidth="1"/>
    <col min="771" max="771" width="10.28515625" style="392" customWidth="1"/>
    <col min="772" max="772" width="16.85546875" style="392" customWidth="1"/>
    <col min="773" max="773" width="10" style="392" bestFit="1" customWidth="1"/>
    <col min="774" max="774" width="13.5703125" style="392" customWidth="1"/>
    <col min="775" max="775" width="8.42578125" style="392" bestFit="1" customWidth="1"/>
    <col min="776" max="776" width="12.140625" style="392" customWidth="1"/>
    <col min="777" max="777" width="14.42578125" style="392" customWidth="1"/>
    <col min="778" max="778" width="23.140625" style="392" customWidth="1"/>
    <col min="779" max="782" width="16.140625" style="392" customWidth="1"/>
    <col min="783" max="787" width="18.7109375" style="392" customWidth="1"/>
    <col min="788" max="788" width="33.140625" style="392" customWidth="1"/>
    <col min="789" max="1019" width="11.42578125" style="392"/>
    <col min="1020" max="1020" width="5.42578125" style="392" customWidth="1"/>
    <col min="1021" max="1021" width="13.42578125" style="392" customWidth="1"/>
    <col min="1022" max="1022" width="8" style="392" bestFit="1" customWidth="1"/>
    <col min="1023" max="1023" width="6.42578125" style="392" customWidth="1"/>
    <col min="1024" max="1024" width="5.28515625" style="392" customWidth="1"/>
    <col min="1025" max="1025" width="23" style="392" customWidth="1"/>
    <col min="1026" max="1026" width="9.42578125" style="392" customWidth="1"/>
    <col min="1027" max="1027" width="10.28515625" style="392" customWidth="1"/>
    <col min="1028" max="1028" width="16.85546875" style="392" customWidth="1"/>
    <col min="1029" max="1029" width="10" style="392" bestFit="1" customWidth="1"/>
    <col min="1030" max="1030" width="13.5703125" style="392" customWidth="1"/>
    <col min="1031" max="1031" width="8.42578125" style="392" bestFit="1" customWidth="1"/>
    <col min="1032" max="1032" width="12.140625" style="392" customWidth="1"/>
    <col min="1033" max="1033" width="14.42578125" style="392" customWidth="1"/>
    <col min="1034" max="1034" width="23.140625" style="392" customWidth="1"/>
    <col min="1035" max="1038" width="16.140625" style="392" customWidth="1"/>
    <col min="1039" max="1043" width="18.7109375" style="392" customWidth="1"/>
    <col min="1044" max="1044" width="33.140625" style="392" customWidth="1"/>
    <col min="1045" max="1275" width="11.42578125" style="392"/>
    <col min="1276" max="1276" width="5.42578125" style="392" customWidth="1"/>
    <col min="1277" max="1277" width="13.42578125" style="392" customWidth="1"/>
    <col min="1278" max="1278" width="8" style="392" bestFit="1" customWidth="1"/>
    <col min="1279" max="1279" width="6.42578125" style="392" customWidth="1"/>
    <col min="1280" max="1280" width="5.28515625" style="392" customWidth="1"/>
    <col min="1281" max="1281" width="23" style="392" customWidth="1"/>
    <col min="1282" max="1282" width="9.42578125" style="392" customWidth="1"/>
    <col min="1283" max="1283" width="10.28515625" style="392" customWidth="1"/>
    <col min="1284" max="1284" width="16.85546875" style="392" customWidth="1"/>
    <col min="1285" max="1285" width="10" style="392" bestFit="1" customWidth="1"/>
    <col min="1286" max="1286" width="13.5703125" style="392" customWidth="1"/>
    <col min="1287" max="1287" width="8.42578125" style="392" bestFit="1" customWidth="1"/>
    <col min="1288" max="1288" width="12.140625" style="392" customWidth="1"/>
    <col min="1289" max="1289" width="14.42578125" style="392" customWidth="1"/>
    <col min="1290" max="1290" width="23.140625" style="392" customWidth="1"/>
    <col min="1291" max="1294" width="16.140625" style="392" customWidth="1"/>
    <col min="1295" max="1299" width="18.7109375" style="392" customWidth="1"/>
    <col min="1300" max="1300" width="33.140625" style="392" customWidth="1"/>
    <col min="1301" max="1531" width="11.42578125" style="392"/>
    <col min="1532" max="1532" width="5.42578125" style="392" customWidth="1"/>
    <col min="1533" max="1533" width="13.42578125" style="392" customWidth="1"/>
    <col min="1534" max="1534" width="8" style="392" bestFit="1" customWidth="1"/>
    <col min="1535" max="1535" width="6.42578125" style="392" customWidth="1"/>
    <col min="1536" max="1536" width="5.28515625" style="392" customWidth="1"/>
    <col min="1537" max="1537" width="23" style="392" customWidth="1"/>
    <col min="1538" max="1538" width="9.42578125" style="392" customWidth="1"/>
    <col min="1539" max="1539" width="10.28515625" style="392" customWidth="1"/>
    <col min="1540" max="1540" width="16.85546875" style="392" customWidth="1"/>
    <col min="1541" max="1541" width="10" style="392" bestFit="1" customWidth="1"/>
    <col min="1542" max="1542" width="13.5703125" style="392" customWidth="1"/>
    <col min="1543" max="1543" width="8.42578125" style="392" bestFit="1" customWidth="1"/>
    <col min="1544" max="1544" width="12.140625" style="392" customWidth="1"/>
    <col min="1545" max="1545" width="14.42578125" style="392" customWidth="1"/>
    <col min="1546" max="1546" width="23.140625" style="392" customWidth="1"/>
    <col min="1547" max="1550" width="16.140625" style="392" customWidth="1"/>
    <col min="1551" max="1555" width="18.7109375" style="392" customWidth="1"/>
    <col min="1556" max="1556" width="33.140625" style="392" customWidth="1"/>
    <col min="1557" max="1787" width="11.42578125" style="392"/>
    <col min="1788" max="1788" width="5.42578125" style="392" customWidth="1"/>
    <col min="1789" max="1789" width="13.42578125" style="392" customWidth="1"/>
    <col min="1790" max="1790" width="8" style="392" bestFit="1" customWidth="1"/>
    <col min="1791" max="1791" width="6.42578125" style="392" customWidth="1"/>
    <col min="1792" max="1792" width="5.28515625" style="392" customWidth="1"/>
    <col min="1793" max="1793" width="23" style="392" customWidth="1"/>
    <col min="1794" max="1794" width="9.42578125" style="392" customWidth="1"/>
    <col min="1795" max="1795" width="10.28515625" style="392" customWidth="1"/>
    <col min="1796" max="1796" width="16.85546875" style="392" customWidth="1"/>
    <col min="1797" max="1797" width="10" style="392" bestFit="1" customWidth="1"/>
    <col min="1798" max="1798" width="13.5703125" style="392" customWidth="1"/>
    <col min="1799" max="1799" width="8.42578125" style="392" bestFit="1" customWidth="1"/>
    <col min="1800" max="1800" width="12.140625" style="392" customWidth="1"/>
    <col min="1801" max="1801" width="14.42578125" style="392" customWidth="1"/>
    <col min="1802" max="1802" width="23.140625" style="392" customWidth="1"/>
    <col min="1803" max="1806" width="16.140625" style="392" customWidth="1"/>
    <col min="1807" max="1811" width="18.7109375" style="392" customWidth="1"/>
    <col min="1812" max="1812" width="33.140625" style="392" customWidth="1"/>
    <col min="1813" max="2043" width="11.42578125" style="392"/>
    <col min="2044" max="2044" width="5.42578125" style="392" customWidth="1"/>
    <col min="2045" max="2045" width="13.42578125" style="392" customWidth="1"/>
    <col min="2046" max="2046" width="8" style="392" bestFit="1" customWidth="1"/>
    <col min="2047" max="2047" width="6.42578125" style="392" customWidth="1"/>
    <col min="2048" max="2048" width="5.28515625" style="392" customWidth="1"/>
    <col min="2049" max="2049" width="23" style="392" customWidth="1"/>
    <col min="2050" max="2050" width="9.42578125" style="392" customWidth="1"/>
    <col min="2051" max="2051" width="10.28515625" style="392" customWidth="1"/>
    <col min="2052" max="2052" width="16.85546875" style="392" customWidth="1"/>
    <col min="2053" max="2053" width="10" style="392" bestFit="1" customWidth="1"/>
    <col min="2054" max="2054" width="13.5703125" style="392" customWidth="1"/>
    <col min="2055" max="2055" width="8.42578125" style="392" bestFit="1" customWidth="1"/>
    <col min="2056" max="2056" width="12.140625" style="392" customWidth="1"/>
    <col min="2057" max="2057" width="14.42578125" style="392" customWidth="1"/>
    <col min="2058" max="2058" width="23.140625" style="392" customWidth="1"/>
    <col min="2059" max="2062" width="16.140625" style="392" customWidth="1"/>
    <col min="2063" max="2067" width="18.7109375" style="392" customWidth="1"/>
    <col min="2068" max="2068" width="33.140625" style="392" customWidth="1"/>
    <col min="2069" max="2299" width="11.42578125" style="392"/>
    <col min="2300" max="2300" width="5.42578125" style="392" customWidth="1"/>
    <col min="2301" max="2301" width="13.42578125" style="392" customWidth="1"/>
    <col min="2302" max="2302" width="8" style="392" bestFit="1" customWidth="1"/>
    <col min="2303" max="2303" width="6.42578125" style="392" customWidth="1"/>
    <col min="2304" max="2304" width="5.28515625" style="392" customWidth="1"/>
    <col min="2305" max="2305" width="23" style="392" customWidth="1"/>
    <col min="2306" max="2306" width="9.42578125" style="392" customWidth="1"/>
    <col min="2307" max="2307" width="10.28515625" style="392" customWidth="1"/>
    <col min="2308" max="2308" width="16.85546875" style="392" customWidth="1"/>
    <col min="2309" max="2309" width="10" style="392" bestFit="1" customWidth="1"/>
    <col min="2310" max="2310" width="13.5703125" style="392" customWidth="1"/>
    <col min="2311" max="2311" width="8.42578125" style="392" bestFit="1" customWidth="1"/>
    <col min="2312" max="2312" width="12.140625" style="392" customWidth="1"/>
    <col min="2313" max="2313" width="14.42578125" style="392" customWidth="1"/>
    <col min="2314" max="2314" width="23.140625" style="392" customWidth="1"/>
    <col min="2315" max="2318" width="16.140625" style="392" customWidth="1"/>
    <col min="2319" max="2323" width="18.7109375" style="392" customWidth="1"/>
    <col min="2324" max="2324" width="33.140625" style="392" customWidth="1"/>
    <col min="2325" max="2555" width="11.42578125" style="392"/>
    <col min="2556" max="2556" width="5.42578125" style="392" customWidth="1"/>
    <col min="2557" max="2557" width="13.42578125" style="392" customWidth="1"/>
    <col min="2558" max="2558" width="8" style="392" bestFit="1" customWidth="1"/>
    <col min="2559" max="2559" width="6.42578125" style="392" customWidth="1"/>
    <col min="2560" max="2560" width="5.28515625" style="392" customWidth="1"/>
    <col min="2561" max="2561" width="23" style="392" customWidth="1"/>
    <col min="2562" max="2562" width="9.42578125" style="392" customWidth="1"/>
    <col min="2563" max="2563" width="10.28515625" style="392" customWidth="1"/>
    <col min="2564" max="2564" width="16.85546875" style="392" customWidth="1"/>
    <col min="2565" max="2565" width="10" style="392" bestFit="1" customWidth="1"/>
    <col min="2566" max="2566" width="13.5703125" style="392" customWidth="1"/>
    <col min="2567" max="2567" width="8.42578125" style="392" bestFit="1" customWidth="1"/>
    <col min="2568" max="2568" width="12.140625" style="392" customWidth="1"/>
    <col min="2569" max="2569" width="14.42578125" style="392" customWidth="1"/>
    <col min="2570" max="2570" width="23.140625" style="392" customWidth="1"/>
    <col min="2571" max="2574" width="16.140625" style="392" customWidth="1"/>
    <col min="2575" max="2579" width="18.7109375" style="392" customWidth="1"/>
    <col min="2580" max="2580" width="33.140625" style="392" customWidth="1"/>
    <col min="2581" max="2811" width="11.42578125" style="392"/>
    <col min="2812" max="2812" width="5.42578125" style="392" customWidth="1"/>
    <col min="2813" max="2813" width="13.42578125" style="392" customWidth="1"/>
    <col min="2814" max="2814" width="8" style="392" bestFit="1" customWidth="1"/>
    <col min="2815" max="2815" width="6.42578125" style="392" customWidth="1"/>
    <col min="2816" max="2816" width="5.28515625" style="392" customWidth="1"/>
    <col min="2817" max="2817" width="23" style="392" customWidth="1"/>
    <col min="2818" max="2818" width="9.42578125" style="392" customWidth="1"/>
    <col min="2819" max="2819" width="10.28515625" style="392" customWidth="1"/>
    <col min="2820" max="2820" width="16.85546875" style="392" customWidth="1"/>
    <col min="2821" max="2821" width="10" style="392" bestFit="1" customWidth="1"/>
    <col min="2822" max="2822" width="13.5703125" style="392" customWidth="1"/>
    <col min="2823" max="2823" width="8.42578125" style="392" bestFit="1" customWidth="1"/>
    <col min="2824" max="2824" width="12.140625" style="392" customWidth="1"/>
    <col min="2825" max="2825" width="14.42578125" style="392" customWidth="1"/>
    <col min="2826" max="2826" width="23.140625" style="392" customWidth="1"/>
    <col min="2827" max="2830" width="16.140625" style="392" customWidth="1"/>
    <col min="2831" max="2835" width="18.7109375" style="392" customWidth="1"/>
    <col min="2836" max="2836" width="33.140625" style="392" customWidth="1"/>
    <col min="2837" max="3067" width="11.42578125" style="392"/>
    <col min="3068" max="3068" width="5.42578125" style="392" customWidth="1"/>
    <col min="3069" max="3069" width="13.42578125" style="392" customWidth="1"/>
    <col min="3070" max="3070" width="8" style="392" bestFit="1" customWidth="1"/>
    <col min="3071" max="3071" width="6.42578125" style="392" customWidth="1"/>
    <col min="3072" max="3072" width="5.28515625" style="392" customWidth="1"/>
    <col min="3073" max="3073" width="23" style="392" customWidth="1"/>
    <col min="3074" max="3074" width="9.42578125" style="392" customWidth="1"/>
    <col min="3075" max="3075" width="10.28515625" style="392" customWidth="1"/>
    <col min="3076" max="3076" width="16.85546875" style="392" customWidth="1"/>
    <col min="3077" max="3077" width="10" style="392" bestFit="1" customWidth="1"/>
    <col min="3078" max="3078" width="13.5703125" style="392" customWidth="1"/>
    <col min="3079" max="3079" width="8.42578125" style="392" bestFit="1" customWidth="1"/>
    <col min="3080" max="3080" width="12.140625" style="392" customWidth="1"/>
    <col min="3081" max="3081" width="14.42578125" style="392" customWidth="1"/>
    <col min="3082" max="3082" width="23.140625" style="392" customWidth="1"/>
    <col min="3083" max="3086" width="16.140625" style="392" customWidth="1"/>
    <col min="3087" max="3091" width="18.7109375" style="392" customWidth="1"/>
    <col min="3092" max="3092" width="33.140625" style="392" customWidth="1"/>
    <col min="3093" max="3323" width="11.42578125" style="392"/>
    <col min="3324" max="3324" width="5.42578125" style="392" customWidth="1"/>
    <col min="3325" max="3325" width="13.42578125" style="392" customWidth="1"/>
    <col min="3326" max="3326" width="8" style="392" bestFit="1" customWidth="1"/>
    <col min="3327" max="3327" width="6.42578125" style="392" customWidth="1"/>
    <col min="3328" max="3328" width="5.28515625" style="392" customWidth="1"/>
    <col min="3329" max="3329" width="23" style="392" customWidth="1"/>
    <col min="3330" max="3330" width="9.42578125" style="392" customWidth="1"/>
    <col min="3331" max="3331" width="10.28515625" style="392" customWidth="1"/>
    <col min="3332" max="3332" width="16.85546875" style="392" customWidth="1"/>
    <col min="3333" max="3333" width="10" style="392" bestFit="1" customWidth="1"/>
    <col min="3334" max="3334" width="13.5703125" style="392" customWidth="1"/>
    <col min="3335" max="3335" width="8.42578125" style="392" bestFit="1" customWidth="1"/>
    <col min="3336" max="3336" width="12.140625" style="392" customWidth="1"/>
    <col min="3337" max="3337" width="14.42578125" style="392" customWidth="1"/>
    <col min="3338" max="3338" width="23.140625" style="392" customWidth="1"/>
    <col min="3339" max="3342" width="16.140625" style="392" customWidth="1"/>
    <col min="3343" max="3347" width="18.7109375" style="392" customWidth="1"/>
    <col min="3348" max="3348" width="33.140625" style="392" customWidth="1"/>
    <col min="3349" max="3579" width="11.42578125" style="392"/>
    <col min="3580" max="3580" width="5.42578125" style="392" customWidth="1"/>
    <col min="3581" max="3581" width="13.42578125" style="392" customWidth="1"/>
    <col min="3582" max="3582" width="8" style="392" bestFit="1" customWidth="1"/>
    <col min="3583" max="3583" width="6.42578125" style="392" customWidth="1"/>
    <col min="3584" max="3584" width="5.28515625" style="392" customWidth="1"/>
    <col min="3585" max="3585" width="23" style="392" customWidth="1"/>
    <col min="3586" max="3586" width="9.42578125" style="392" customWidth="1"/>
    <col min="3587" max="3587" width="10.28515625" style="392" customWidth="1"/>
    <col min="3588" max="3588" width="16.85546875" style="392" customWidth="1"/>
    <col min="3589" max="3589" width="10" style="392" bestFit="1" customWidth="1"/>
    <col min="3590" max="3590" width="13.5703125" style="392" customWidth="1"/>
    <col min="3591" max="3591" width="8.42578125" style="392" bestFit="1" customWidth="1"/>
    <col min="3592" max="3592" width="12.140625" style="392" customWidth="1"/>
    <col min="3593" max="3593" width="14.42578125" style="392" customWidth="1"/>
    <col min="3594" max="3594" width="23.140625" style="392" customWidth="1"/>
    <col min="3595" max="3598" width="16.140625" style="392" customWidth="1"/>
    <col min="3599" max="3603" width="18.7109375" style="392" customWidth="1"/>
    <col min="3604" max="3604" width="33.140625" style="392" customWidth="1"/>
    <col min="3605" max="3835" width="11.42578125" style="392"/>
    <col min="3836" max="3836" width="5.42578125" style="392" customWidth="1"/>
    <col min="3837" max="3837" width="13.42578125" style="392" customWidth="1"/>
    <col min="3838" max="3838" width="8" style="392" bestFit="1" customWidth="1"/>
    <col min="3839" max="3839" width="6.42578125" style="392" customWidth="1"/>
    <col min="3840" max="3840" width="5.28515625" style="392" customWidth="1"/>
    <col min="3841" max="3841" width="23" style="392" customWidth="1"/>
    <col min="3842" max="3842" width="9.42578125" style="392" customWidth="1"/>
    <col min="3843" max="3843" width="10.28515625" style="392" customWidth="1"/>
    <col min="3844" max="3844" width="16.85546875" style="392" customWidth="1"/>
    <col min="3845" max="3845" width="10" style="392" bestFit="1" customWidth="1"/>
    <col min="3846" max="3846" width="13.5703125" style="392" customWidth="1"/>
    <col min="3847" max="3847" width="8.42578125" style="392" bestFit="1" customWidth="1"/>
    <col min="3848" max="3848" width="12.140625" style="392" customWidth="1"/>
    <col min="3849" max="3849" width="14.42578125" style="392" customWidth="1"/>
    <col min="3850" max="3850" width="23.140625" style="392" customWidth="1"/>
    <col min="3851" max="3854" width="16.140625" style="392" customWidth="1"/>
    <col min="3855" max="3859" width="18.7109375" style="392" customWidth="1"/>
    <col min="3860" max="3860" width="33.140625" style="392" customWidth="1"/>
    <col min="3861" max="4091" width="11.42578125" style="392"/>
    <col min="4092" max="4092" width="5.42578125" style="392" customWidth="1"/>
    <col min="4093" max="4093" width="13.42578125" style="392" customWidth="1"/>
    <col min="4094" max="4094" width="8" style="392" bestFit="1" customWidth="1"/>
    <col min="4095" max="4095" width="6.42578125" style="392" customWidth="1"/>
    <col min="4096" max="4096" width="5.28515625" style="392" customWidth="1"/>
    <col min="4097" max="4097" width="23" style="392" customWidth="1"/>
    <col min="4098" max="4098" width="9.42578125" style="392" customWidth="1"/>
    <col min="4099" max="4099" width="10.28515625" style="392" customWidth="1"/>
    <col min="4100" max="4100" width="16.85546875" style="392" customWidth="1"/>
    <col min="4101" max="4101" width="10" style="392" bestFit="1" customWidth="1"/>
    <col min="4102" max="4102" width="13.5703125" style="392" customWidth="1"/>
    <col min="4103" max="4103" width="8.42578125" style="392" bestFit="1" customWidth="1"/>
    <col min="4104" max="4104" width="12.140625" style="392" customWidth="1"/>
    <col min="4105" max="4105" width="14.42578125" style="392" customWidth="1"/>
    <col min="4106" max="4106" width="23.140625" style="392" customWidth="1"/>
    <col min="4107" max="4110" width="16.140625" style="392" customWidth="1"/>
    <col min="4111" max="4115" width="18.7109375" style="392" customWidth="1"/>
    <col min="4116" max="4116" width="33.140625" style="392" customWidth="1"/>
    <col min="4117" max="4347" width="11.42578125" style="392"/>
    <col min="4348" max="4348" width="5.42578125" style="392" customWidth="1"/>
    <col min="4349" max="4349" width="13.42578125" style="392" customWidth="1"/>
    <col min="4350" max="4350" width="8" style="392" bestFit="1" customWidth="1"/>
    <col min="4351" max="4351" width="6.42578125" style="392" customWidth="1"/>
    <col min="4352" max="4352" width="5.28515625" style="392" customWidth="1"/>
    <col min="4353" max="4353" width="23" style="392" customWidth="1"/>
    <col min="4354" max="4354" width="9.42578125" style="392" customWidth="1"/>
    <col min="4355" max="4355" width="10.28515625" style="392" customWidth="1"/>
    <col min="4356" max="4356" width="16.85546875" style="392" customWidth="1"/>
    <col min="4357" max="4357" width="10" style="392" bestFit="1" customWidth="1"/>
    <col min="4358" max="4358" width="13.5703125" style="392" customWidth="1"/>
    <col min="4359" max="4359" width="8.42578125" style="392" bestFit="1" customWidth="1"/>
    <col min="4360" max="4360" width="12.140625" style="392" customWidth="1"/>
    <col min="4361" max="4361" width="14.42578125" style="392" customWidth="1"/>
    <col min="4362" max="4362" width="23.140625" style="392" customWidth="1"/>
    <col min="4363" max="4366" width="16.140625" style="392" customWidth="1"/>
    <col min="4367" max="4371" width="18.7109375" style="392" customWidth="1"/>
    <col min="4372" max="4372" width="33.140625" style="392" customWidth="1"/>
    <col min="4373" max="4603" width="11.42578125" style="392"/>
    <col min="4604" max="4604" width="5.42578125" style="392" customWidth="1"/>
    <col min="4605" max="4605" width="13.42578125" style="392" customWidth="1"/>
    <col min="4606" max="4606" width="8" style="392" bestFit="1" customWidth="1"/>
    <col min="4607" max="4607" width="6.42578125" style="392" customWidth="1"/>
    <col min="4608" max="4608" width="5.28515625" style="392" customWidth="1"/>
    <col min="4609" max="4609" width="23" style="392" customWidth="1"/>
    <col min="4610" max="4610" width="9.42578125" style="392" customWidth="1"/>
    <col min="4611" max="4611" width="10.28515625" style="392" customWidth="1"/>
    <col min="4612" max="4612" width="16.85546875" style="392" customWidth="1"/>
    <col min="4613" max="4613" width="10" style="392" bestFit="1" customWidth="1"/>
    <col min="4614" max="4614" width="13.5703125" style="392" customWidth="1"/>
    <col min="4615" max="4615" width="8.42578125" style="392" bestFit="1" customWidth="1"/>
    <col min="4616" max="4616" width="12.140625" style="392" customWidth="1"/>
    <col min="4617" max="4617" width="14.42578125" style="392" customWidth="1"/>
    <col min="4618" max="4618" width="23.140625" style="392" customWidth="1"/>
    <col min="4619" max="4622" width="16.140625" style="392" customWidth="1"/>
    <col min="4623" max="4627" width="18.7109375" style="392" customWidth="1"/>
    <col min="4628" max="4628" width="33.140625" style="392" customWidth="1"/>
    <col min="4629" max="4859" width="11.42578125" style="392"/>
    <col min="4860" max="4860" width="5.42578125" style="392" customWidth="1"/>
    <col min="4861" max="4861" width="13.42578125" style="392" customWidth="1"/>
    <col min="4862" max="4862" width="8" style="392" bestFit="1" customWidth="1"/>
    <col min="4863" max="4863" width="6.42578125" style="392" customWidth="1"/>
    <col min="4864" max="4864" width="5.28515625" style="392" customWidth="1"/>
    <col min="4865" max="4865" width="23" style="392" customWidth="1"/>
    <col min="4866" max="4866" width="9.42578125" style="392" customWidth="1"/>
    <col min="4867" max="4867" width="10.28515625" style="392" customWidth="1"/>
    <col min="4868" max="4868" width="16.85546875" style="392" customWidth="1"/>
    <col min="4869" max="4869" width="10" style="392" bestFit="1" customWidth="1"/>
    <col min="4870" max="4870" width="13.5703125" style="392" customWidth="1"/>
    <col min="4871" max="4871" width="8.42578125" style="392" bestFit="1" customWidth="1"/>
    <col min="4872" max="4872" width="12.140625" style="392" customWidth="1"/>
    <col min="4873" max="4873" width="14.42578125" style="392" customWidth="1"/>
    <col min="4874" max="4874" width="23.140625" style="392" customWidth="1"/>
    <col min="4875" max="4878" width="16.140625" style="392" customWidth="1"/>
    <col min="4879" max="4883" width="18.7109375" style="392" customWidth="1"/>
    <col min="4884" max="4884" width="33.140625" style="392" customWidth="1"/>
    <col min="4885" max="5115" width="11.42578125" style="392"/>
    <col min="5116" max="5116" width="5.42578125" style="392" customWidth="1"/>
    <col min="5117" max="5117" width="13.42578125" style="392" customWidth="1"/>
    <col min="5118" max="5118" width="8" style="392" bestFit="1" customWidth="1"/>
    <col min="5119" max="5119" width="6.42578125" style="392" customWidth="1"/>
    <col min="5120" max="5120" width="5.28515625" style="392" customWidth="1"/>
    <col min="5121" max="5121" width="23" style="392" customWidth="1"/>
    <col min="5122" max="5122" width="9.42578125" style="392" customWidth="1"/>
    <col min="5123" max="5123" width="10.28515625" style="392" customWidth="1"/>
    <col min="5124" max="5124" width="16.85546875" style="392" customWidth="1"/>
    <col min="5125" max="5125" width="10" style="392" bestFit="1" customWidth="1"/>
    <col min="5126" max="5126" width="13.5703125" style="392" customWidth="1"/>
    <col min="5127" max="5127" width="8.42578125" style="392" bestFit="1" customWidth="1"/>
    <col min="5128" max="5128" width="12.140625" style="392" customWidth="1"/>
    <col min="5129" max="5129" width="14.42578125" style="392" customWidth="1"/>
    <col min="5130" max="5130" width="23.140625" style="392" customWidth="1"/>
    <col min="5131" max="5134" width="16.140625" style="392" customWidth="1"/>
    <col min="5135" max="5139" width="18.7109375" style="392" customWidth="1"/>
    <col min="5140" max="5140" width="33.140625" style="392" customWidth="1"/>
    <col min="5141" max="5371" width="11.42578125" style="392"/>
    <col min="5372" max="5372" width="5.42578125" style="392" customWidth="1"/>
    <col min="5373" max="5373" width="13.42578125" style="392" customWidth="1"/>
    <col min="5374" max="5374" width="8" style="392" bestFit="1" customWidth="1"/>
    <col min="5375" max="5375" width="6.42578125" style="392" customWidth="1"/>
    <col min="5376" max="5376" width="5.28515625" style="392" customWidth="1"/>
    <col min="5377" max="5377" width="23" style="392" customWidth="1"/>
    <col min="5378" max="5378" width="9.42578125" style="392" customWidth="1"/>
    <col min="5379" max="5379" width="10.28515625" style="392" customWidth="1"/>
    <col min="5380" max="5380" width="16.85546875" style="392" customWidth="1"/>
    <col min="5381" max="5381" width="10" style="392" bestFit="1" customWidth="1"/>
    <col min="5382" max="5382" width="13.5703125" style="392" customWidth="1"/>
    <col min="5383" max="5383" width="8.42578125" style="392" bestFit="1" customWidth="1"/>
    <col min="5384" max="5384" width="12.140625" style="392" customWidth="1"/>
    <col min="5385" max="5385" width="14.42578125" style="392" customWidth="1"/>
    <col min="5386" max="5386" width="23.140625" style="392" customWidth="1"/>
    <col min="5387" max="5390" width="16.140625" style="392" customWidth="1"/>
    <col min="5391" max="5395" width="18.7109375" style="392" customWidth="1"/>
    <col min="5396" max="5396" width="33.140625" style="392" customWidth="1"/>
    <col min="5397" max="5627" width="11.42578125" style="392"/>
    <col min="5628" max="5628" width="5.42578125" style="392" customWidth="1"/>
    <col min="5629" max="5629" width="13.42578125" style="392" customWidth="1"/>
    <col min="5630" max="5630" width="8" style="392" bestFit="1" customWidth="1"/>
    <col min="5631" max="5631" width="6.42578125" style="392" customWidth="1"/>
    <col min="5632" max="5632" width="5.28515625" style="392" customWidth="1"/>
    <col min="5633" max="5633" width="23" style="392" customWidth="1"/>
    <col min="5634" max="5634" width="9.42578125" style="392" customWidth="1"/>
    <col min="5635" max="5635" width="10.28515625" style="392" customWidth="1"/>
    <col min="5636" max="5636" width="16.85546875" style="392" customWidth="1"/>
    <col min="5637" max="5637" width="10" style="392" bestFit="1" customWidth="1"/>
    <col min="5638" max="5638" width="13.5703125" style="392" customWidth="1"/>
    <col min="5639" max="5639" width="8.42578125" style="392" bestFit="1" customWidth="1"/>
    <col min="5640" max="5640" width="12.140625" style="392" customWidth="1"/>
    <col min="5641" max="5641" width="14.42578125" style="392" customWidth="1"/>
    <col min="5642" max="5642" width="23.140625" style="392" customWidth="1"/>
    <col min="5643" max="5646" width="16.140625" style="392" customWidth="1"/>
    <col min="5647" max="5651" width="18.7109375" style="392" customWidth="1"/>
    <col min="5652" max="5652" width="33.140625" style="392" customWidth="1"/>
    <col min="5653" max="5883" width="11.42578125" style="392"/>
    <col min="5884" max="5884" width="5.42578125" style="392" customWidth="1"/>
    <col min="5885" max="5885" width="13.42578125" style="392" customWidth="1"/>
    <col min="5886" max="5886" width="8" style="392" bestFit="1" customWidth="1"/>
    <col min="5887" max="5887" width="6.42578125" style="392" customWidth="1"/>
    <col min="5888" max="5888" width="5.28515625" style="392" customWidth="1"/>
    <col min="5889" max="5889" width="23" style="392" customWidth="1"/>
    <col min="5890" max="5890" width="9.42578125" style="392" customWidth="1"/>
    <col min="5891" max="5891" width="10.28515625" style="392" customWidth="1"/>
    <col min="5892" max="5892" width="16.85546875" style="392" customWidth="1"/>
    <col min="5893" max="5893" width="10" style="392" bestFit="1" customWidth="1"/>
    <col min="5894" max="5894" width="13.5703125" style="392" customWidth="1"/>
    <col min="5895" max="5895" width="8.42578125" style="392" bestFit="1" customWidth="1"/>
    <col min="5896" max="5896" width="12.140625" style="392" customWidth="1"/>
    <col min="5897" max="5897" width="14.42578125" style="392" customWidth="1"/>
    <col min="5898" max="5898" width="23.140625" style="392" customWidth="1"/>
    <col min="5899" max="5902" width="16.140625" style="392" customWidth="1"/>
    <col min="5903" max="5907" width="18.7109375" style="392" customWidth="1"/>
    <col min="5908" max="5908" width="33.140625" style="392" customWidth="1"/>
    <col min="5909" max="6139" width="11.42578125" style="392"/>
    <col min="6140" max="6140" width="5.42578125" style="392" customWidth="1"/>
    <col min="6141" max="6141" width="13.42578125" style="392" customWidth="1"/>
    <col min="6142" max="6142" width="8" style="392" bestFit="1" customWidth="1"/>
    <col min="6143" max="6143" width="6.42578125" style="392" customWidth="1"/>
    <col min="6144" max="6144" width="5.28515625" style="392" customWidth="1"/>
    <col min="6145" max="6145" width="23" style="392" customWidth="1"/>
    <col min="6146" max="6146" width="9.42578125" style="392" customWidth="1"/>
    <col min="6147" max="6147" width="10.28515625" style="392" customWidth="1"/>
    <col min="6148" max="6148" width="16.85546875" style="392" customWidth="1"/>
    <col min="6149" max="6149" width="10" style="392" bestFit="1" customWidth="1"/>
    <col min="6150" max="6150" width="13.5703125" style="392" customWidth="1"/>
    <col min="6151" max="6151" width="8.42578125" style="392" bestFit="1" customWidth="1"/>
    <col min="6152" max="6152" width="12.140625" style="392" customWidth="1"/>
    <col min="6153" max="6153" width="14.42578125" style="392" customWidth="1"/>
    <col min="6154" max="6154" width="23.140625" style="392" customWidth="1"/>
    <col min="6155" max="6158" width="16.140625" style="392" customWidth="1"/>
    <col min="6159" max="6163" width="18.7109375" style="392" customWidth="1"/>
    <col min="6164" max="6164" width="33.140625" style="392" customWidth="1"/>
    <col min="6165" max="6395" width="11.42578125" style="392"/>
    <col min="6396" max="6396" width="5.42578125" style="392" customWidth="1"/>
    <col min="6397" max="6397" width="13.42578125" style="392" customWidth="1"/>
    <col min="6398" max="6398" width="8" style="392" bestFit="1" customWidth="1"/>
    <col min="6399" max="6399" width="6.42578125" style="392" customWidth="1"/>
    <col min="6400" max="6400" width="5.28515625" style="392" customWidth="1"/>
    <col min="6401" max="6401" width="23" style="392" customWidth="1"/>
    <col min="6402" max="6402" width="9.42578125" style="392" customWidth="1"/>
    <col min="6403" max="6403" width="10.28515625" style="392" customWidth="1"/>
    <col min="6404" max="6404" width="16.85546875" style="392" customWidth="1"/>
    <col min="6405" max="6405" width="10" style="392" bestFit="1" customWidth="1"/>
    <col min="6406" max="6406" width="13.5703125" style="392" customWidth="1"/>
    <col min="6407" max="6407" width="8.42578125" style="392" bestFit="1" customWidth="1"/>
    <col min="6408" max="6408" width="12.140625" style="392" customWidth="1"/>
    <col min="6409" max="6409" width="14.42578125" style="392" customWidth="1"/>
    <col min="6410" max="6410" width="23.140625" style="392" customWidth="1"/>
    <col min="6411" max="6414" width="16.140625" style="392" customWidth="1"/>
    <col min="6415" max="6419" width="18.7109375" style="392" customWidth="1"/>
    <col min="6420" max="6420" width="33.140625" style="392" customWidth="1"/>
    <col min="6421" max="6651" width="11.42578125" style="392"/>
    <col min="6652" max="6652" width="5.42578125" style="392" customWidth="1"/>
    <col min="6653" max="6653" width="13.42578125" style="392" customWidth="1"/>
    <col min="6654" max="6654" width="8" style="392" bestFit="1" customWidth="1"/>
    <col min="6655" max="6655" width="6.42578125" style="392" customWidth="1"/>
    <col min="6656" max="6656" width="5.28515625" style="392" customWidth="1"/>
    <col min="6657" max="6657" width="23" style="392" customWidth="1"/>
    <col min="6658" max="6658" width="9.42578125" style="392" customWidth="1"/>
    <col min="6659" max="6659" width="10.28515625" style="392" customWidth="1"/>
    <col min="6660" max="6660" width="16.85546875" style="392" customWidth="1"/>
    <col min="6661" max="6661" width="10" style="392" bestFit="1" customWidth="1"/>
    <col min="6662" max="6662" width="13.5703125" style="392" customWidth="1"/>
    <col min="6663" max="6663" width="8.42578125" style="392" bestFit="1" customWidth="1"/>
    <col min="6664" max="6664" width="12.140625" style="392" customWidth="1"/>
    <col min="6665" max="6665" width="14.42578125" style="392" customWidth="1"/>
    <col min="6666" max="6666" width="23.140625" style="392" customWidth="1"/>
    <col min="6667" max="6670" width="16.140625" style="392" customWidth="1"/>
    <col min="6671" max="6675" width="18.7109375" style="392" customWidth="1"/>
    <col min="6676" max="6676" width="33.140625" style="392" customWidth="1"/>
    <col min="6677" max="6907" width="11.42578125" style="392"/>
    <col min="6908" max="6908" width="5.42578125" style="392" customWidth="1"/>
    <col min="6909" max="6909" width="13.42578125" style="392" customWidth="1"/>
    <col min="6910" max="6910" width="8" style="392" bestFit="1" customWidth="1"/>
    <col min="6911" max="6911" width="6.42578125" style="392" customWidth="1"/>
    <col min="6912" max="6912" width="5.28515625" style="392" customWidth="1"/>
    <col min="6913" max="6913" width="23" style="392" customWidth="1"/>
    <col min="6914" max="6914" width="9.42578125" style="392" customWidth="1"/>
    <col min="6915" max="6915" width="10.28515625" style="392" customWidth="1"/>
    <col min="6916" max="6916" width="16.85546875" style="392" customWidth="1"/>
    <col min="6917" max="6917" width="10" style="392" bestFit="1" customWidth="1"/>
    <col min="6918" max="6918" width="13.5703125" style="392" customWidth="1"/>
    <col min="6919" max="6919" width="8.42578125" style="392" bestFit="1" customWidth="1"/>
    <col min="6920" max="6920" width="12.140625" style="392" customWidth="1"/>
    <col min="6921" max="6921" width="14.42578125" style="392" customWidth="1"/>
    <col min="6922" max="6922" width="23.140625" style="392" customWidth="1"/>
    <col min="6923" max="6926" width="16.140625" style="392" customWidth="1"/>
    <col min="6927" max="6931" width="18.7109375" style="392" customWidth="1"/>
    <col min="6932" max="6932" width="33.140625" style="392" customWidth="1"/>
    <col min="6933" max="7163" width="11.42578125" style="392"/>
    <col min="7164" max="7164" width="5.42578125" style="392" customWidth="1"/>
    <col min="7165" max="7165" width="13.42578125" style="392" customWidth="1"/>
    <col min="7166" max="7166" width="8" style="392" bestFit="1" customWidth="1"/>
    <col min="7167" max="7167" width="6.42578125" style="392" customWidth="1"/>
    <col min="7168" max="7168" width="5.28515625" style="392" customWidth="1"/>
    <col min="7169" max="7169" width="23" style="392" customWidth="1"/>
    <col min="7170" max="7170" width="9.42578125" style="392" customWidth="1"/>
    <col min="7171" max="7171" width="10.28515625" style="392" customWidth="1"/>
    <col min="7172" max="7172" width="16.85546875" style="392" customWidth="1"/>
    <col min="7173" max="7173" width="10" style="392" bestFit="1" customWidth="1"/>
    <col min="7174" max="7174" width="13.5703125" style="392" customWidth="1"/>
    <col min="7175" max="7175" width="8.42578125" style="392" bestFit="1" customWidth="1"/>
    <col min="7176" max="7176" width="12.140625" style="392" customWidth="1"/>
    <col min="7177" max="7177" width="14.42578125" style="392" customWidth="1"/>
    <col min="7178" max="7178" width="23.140625" style="392" customWidth="1"/>
    <col min="7179" max="7182" width="16.140625" style="392" customWidth="1"/>
    <col min="7183" max="7187" width="18.7109375" style="392" customWidth="1"/>
    <col min="7188" max="7188" width="33.140625" style="392" customWidth="1"/>
    <col min="7189" max="7419" width="11.42578125" style="392"/>
    <col min="7420" max="7420" width="5.42578125" style="392" customWidth="1"/>
    <col min="7421" max="7421" width="13.42578125" style="392" customWidth="1"/>
    <col min="7422" max="7422" width="8" style="392" bestFit="1" customWidth="1"/>
    <col min="7423" max="7423" width="6.42578125" style="392" customWidth="1"/>
    <col min="7424" max="7424" width="5.28515625" style="392" customWidth="1"/>
    <col min="7425" max="7425" width="23" style="392" customWidth="1"/>
    <col min="7426" max="7426" width="9.42578125" style="392" customWidth="1"/>
    <col min="7427" max="7427" width="10.28515625" style="392" customWidth="1"/>
    <col min="7428" max="7428" width="16.85546875" style="392" customWidth="1"/>
    <col min="7429" max="7429" width="10" style="392" bestFit="1" customWidth="1"/>
    <col min="7430" max="7430" width="13.5703125" style="392" customWidth="1"/>
    <col min="7431" max="7431" width="8.42578125" style="392" bestFit="1" customWidth="1"/>
    <col min="7432" max="7432" width="12.140625" style="392" customWidth="1"/>
    <col min="7433" max="7433" width="14.42578125" style="392" customWidth="1"/>
    <col min="7434" max="7434" width="23.140625" style="392" customWidth="1"/>
    <col min="7435" max="7438" width="16.140625" style="392" customWidth="1"/>
    <col min="7439" max="7443" width="18.7109375" style="392" customWidth="1"/>
    <col min="7444" max="7444" width="33.140625" style="392" customWidth="1"/>
    <col min="7445" max="7675" width="11.42578125" style="392"/>
    <col min="7676" max="7676" width="5.42578125" style="392" customWidth="1"/>
    <col min="7677" max="7677" width="13.42578125" style="392" customWidth="1"/>
    <col min="7678" max="7678" width="8" style="392" bestFit="1" customWidth="1"/>
    <col min="7679" max="7679" width="6.42578125" style="392" customWidth="1"/>
    <col min="7680" max="7680" width="5.28515625" style="392" customWidth="1"/>
    <col min="7681" max="7681" width="23" style="392" customWidth="1"/>
    <col min="7682" max="7682" width="9.42578125" style="392" customWidth="1"/>
    <col min="7683" max="7683" width="10.28515625" style="392" customWidth="1"/>
    <col min="7684" max="7684" width="16.85546875" style="392" customWidth="1"/>
    <col min="7685" max="7685" width="10" style="392" bestFit="1" customWidth="1"/>
    <col min="7686" max="7686" width="13.5703125" style="392" customWidth="1"/>
    <col min="7687" max="7687" width="8.42578125" style="392" bestFit="1" customWidth="1"/>
    <col min="7688" max="7688" width="12.140625" style="392" customWidth="1"/>
    <col min="7689" max="7689" width="14.42578125" style="392" customWidth="1"/>
    <col min="7690" max="7690" width="23.140625" style="392" customWidth="1"/>
    <col min="7691" max="7694" width="16.140625" style="392" customWidth="1"/>
    <col min="7695" max="7699" width="18.7109375" style="392" customWidth="1"/>
    <col min="7700" max="7700" width="33.140625" style="392" customWidth="1"/>
    <col min="7701" max="7931" width="11.42578125" style="392"/>
    <col min="7932" max="7932" width="5.42578125" style="392" customWidth="1"/>
    <col min="7933" max="7933" width="13.42578125" style="392" customWidth="1"/>
    <col min="7934" max="7934" width="8" style="392" bestFit="1" customWidth="1"/>
    <col min="7935" max="7935" width="6.42578125" style="392" customWidth="1"/>
    <col min="7936" max="7936" width="5.28515625" style="392" customWidth="1"/>
    <col min="7937" max="7937" width="23" style="392" customWidth="1"/>
    <col min="7938" max="7938" width="9.42578125" style="392" customWidth="1"/>
    <col min="7939" max="7939" width="10.28515625" style="392" customWidth="1"/>
    <col min="7940" max="7940" width="16.85546875" style="392" customWidth="1"/>
    <col min="7941" max="7941" width="10" style="392" bestFit="1" customWidth="1"/>
    <col min="7942" max="7942" width="13.5703125" style="392" customWidth="1"/>
    <col min="7943" max="7943" width="8.42578125" style="392" bestFit="1" customWidth="1"/>
    <col min="7944" max="7944" width="12.140625" style="392" customWidth="1"/>
    <col min="7945" max="7945" width="14.42578125" style="392" customWidth="1"/>
    <col min="7946" max="7946" width="23.140625" style="392" customWidth="1"/>
    <col min="7947" max="7950" width="16.140625" style="392" customWidth="1"/>
    <col min="7951" max="7955" width="18.7109375" style="392" customWidth="1"/>
    <col min="7956" max="7956" width="33.140625" style="392" customWidth="1"/>
    <col min="7957" max="8187" width="11.42578125" style="392"/>
    <col min="8188" max="8188" width="5.42578125" style="392" customWidth="1"/>
    <col min="8189" max="8189" width="13.42578125" style="392" customWidth="1"/>
    <col min="8190" max="8190" width="8" style="392" bestFit="1" customWidth="1"/>
    <col min="8191" max="8191" width="6.42578125" style="392" customWidth="1"/>
    <col min="8192" max="8192" width="5.28515625" style="392" customWidth="1"/>
    <col min="8193" max="8193" width="23" style="392" customWidth="1"/>
    <col min="8194" max="8194" width="9.42578125" style="392" customWidth="1"/>
    <col min="8195" max="8195" width="10.28515625" style="392" customWidth="1"/>
    <col min="8196" max="8196" width="16.85546875" style="392" customWidth="1"/>
    <col min="8197" max="8197" width="10" style="392" bestFit="1" customWidth="1"/>
    <col min="8198" max="8198" width="13.5703125" style="392" customWidth="1"/>
    <col min="8199" max="8199" width="8.42578125" style="392" bestFit="1" customWidth="1"/>
    <col min="8200" max="8200" width="12.140625" style="392" customWidth="1"/>
    <col min="8201" max="8201" width="14.42578125" style="392" customWidth="1"/>
    <col min="8202" max="8202" width="23.140625" style="392" customWidth="1"/>
    <col min="8203" max="8206" width="16.140625" style="392" customWidth="1"/>
    <col min="8207" max="8211" width="18.7109375" style="392" customWidth="1"/>
    <col min="8212" max="8212" width="33.140625" style="392" customWidth="1"/>
    <col min="8213" max="8443" width="11.42578125" style="392"/>
    <col min="8444" max="8444" width="5.42578125" style="392" customWidth="1"/>
    <col min="8445" max="8445" width="13.42578125" style="392" customWidth="1"/>
    <col min="8446" max="8446" width="8" style="392" bestFit="1" customWidth="1"/>
    <col min="8447" max="8447" width="6.42578125" style="392" customWidth="1"/>
    <col min="8448" max="8448" width="5.28515625" style="392" customWidth="1"/>
    <col min="8449" max="8449" width="23" style="392" customWidth="1"/>
    <col min="8450" max="8450" width="9.42578125" style="392" customWidth="1"/>
    <col min="8451" max="8451" width="10.28515625" style="392" customWidth="1"/>
    <col min="8452" max="8452" width="16.85546875" style="392" customWidth="1"/>
    <col min="8453" max="8453" width="10" style="392" bestFit="1" customWidth="1"/>
    <col min="8454" max="8454" width="13.5703125" style="392" customWidth="1"/>
    <col min="8455" max="8455" width="8.42578125" style="392" bestFit="1" customWidth="1"/>
    <col min="8456" max="8456" width="12.140625" style="392" customWidth="1"/>
    <col min="8457" max="8457" width="14.42578125" style="392" customWidth="1"/>
    <col min="8458" max="8458" width="23.140625" style="392" customWidth="1"/>
    <col min="8459" max="8462" width="16.140625" style="392" customWidth="1"/>
    <col min="8463" max="8467" width="18.7109375" style="392" customWidth="1"/>
    <col min="8468" max="8468" width="33.140625" style="392" customWidth="1"/>
    <col min="8469" max="8699" width="11.42578125" style="392"/>
    <col min="8700" max="8700" width="5.42578125" style="392" customWidth="1"/>
    <col min="8701" max="8701" width="13.42578125" style="392" customWidth="1"/>
    <col min="8702" max="8702" width="8" style="392" bestFit="1" customWidth="1"/>
    <col min="8703" max="8703" width="6.42578125" style="392" customWidth="1"/>
    <col min="8704" max="8704" width="5.28515625" style="392" customWidth="1"/>
    <col min="8705" max="8705" width="23" style="392" customWidth="1"/>
    <col min="8706" max="8706" width="9.42578125" style="392" customWidth="1"/>
    <col min="8707" max="8707" width="10.28515625" style="392" customWidth="1"/>
    <col min="8708" max="8708" width="16.85546875" style="392" customWidth="1"/>
    <col min="8709" max="8709" width="10" style="392" bestFit="1" customWidth="1"/>
    <col min="8710" max="8710" width="13.5703125" style="392" customWidth="1"/>
    <col min="8711" max="8711" width="8.42578125" style="392" bestFit="1" customWidth="1"/>
    <col min="8712" max="8712" width="12.140625" style="392" customWidth="1"/>
    <col min="8713" max="8713" width="14.42578125" style="392" customWidth="1"/>
    <col min="8714" max="8714" width="23.140625" style="392" customWidth="1"/>
    <col min="8715" max="8718" width="16.140625" style="392" customWidth="1"/>
    <col min="8719" max="8723" width="18.7109375" style="392" customWidth="1"/>
    <col min="8724" max="8724" width="33.140625" style="392" customWidth="1"/>
    <col min="8725" max="8955" width="11.42578125" style="392"/>
    <col min="8956" max="8956" width="5.42578125" style="392" customWidth="1"/>
    <col min="8957" max="8957" width="13.42578125" style="392" customWidth="1"/>
    <col min="8958" max="8958" width="8" style="392" bestFit="1" customWidth="1"/>
    <col min="8959" max="8959" width="6.42578125" style="392" customWidth="1"/>
    <col min="8960" max="8960" width="5.28515625" style="392" customWidth="1"/>
    <col min="8961" max="8961" width="23" style="392" customWidth="1"/>
    <col min="8962" max="8962" width="9.42578125" style="392" customWidth="1"/>
    <col min="8963" max="8963" width="10.28515625" style="392" customWidth="1"/>
    <col min="8964" max="8964" width="16.85546875" style="392" customWidth="1"/>
    <col min="8965" max="8965" width="10" style="392" bestFit="1" customWidth="1"/>
    <col min="8966" max="8966" width="13.5703125" style="392" customWidth="1"/>
    <col min="8967" max="8967" width="8.42578125" style="392" bestFit="1" customWidth="1"/>
    <col min="8968" max="8968" width="12.140625" style="392" customWidth="1"/>
    <col min="8969" max="8969" width="14.42578125" style="392" customWidth="1"/>
    <col min="8970" max="8970" width="23.140625" style="392" customWidth="1"/>
    <col min="8971" max="8974" width="16.140625" style="392" customWidth="1"/>
    <col min="8975" max="8979" width="18.7109375" style="392" customWidth="1"/>
    <col min="8980" max="8980" width="33.140625" style="392" customWidth="1"/>
    <col min="8981" max="9211" width="11.42578125" style="392"/>
    <col min="9212" max="9212" width="5.42578125" style="392" customWidth="1"/>
    <col min="9213" max="9213" width="13.42578125" style="392" customWidth="1"/>
    <col min="9214" max="9214" width="8" style="392" bestFit="1" customWidth="1"/>
    <col min="9215" max="9215" width="6.42578125" style="392" customWidth="1"/>
    <col min="9216" max="9216" width="5.28515625" style="392" customWidth="1"/>
    <col min="9217" max="9217" width="23" style="392" customWidth="1"/>
    <col min="9218" max="9218" width="9.42578125" style="392" customWidth="1"/>
    <col min="9219" max="9219" width="10.28515625" style="392" customWidth="1"/>
    <col min="9220" max="9220" width="16.85546875" style="392" customWidth="1"/>
    <col min="9221" max="9221" width="10" style="392" bestFit="1" customWidth="1"/>
    <col min="9222" max="9222" width="13.5703125" style="392" customWidth="1"/>
    <col min="9223" max="9223" width="8.42578125" style="392" bestFit="1" customWidth="1"/>
    <col min="9224" max="9224" width="12.140625" style="392" customWidth="1"/>
    <col min="9225" max="9225" width="14.42578125" style="392" customWidth="1"/>
    <col min="9226" max="9226" width="23.140625" style="392" customWidth="1"/>
    <col min="9227" max="9230" width="16.140625" style="392" customWidth="1"/>
    <col min="9231" max="9235" width="18.7109375" style="392" customWidth="1"/>
    <col min="9236" max="9236" width="33.140625" style="392" customWidth="1"/>
    <col min="9237" max="9467" width="11.42578125" style="392"/>
    <col min="9468" max="9468" width="5.42578125" style="392" customWidth="1"/>
    <col min="9469" max="9469" width="13.42578125" style="392" customWidth="1"/>
    <col min="9470" max="9470" width="8" style="392" bestFit="1" customWidth="1"/>
    <col min="9471" max="9471" width="6.42578125" style="392" customWidth="1"/>
    <col min="9472" max="9472" width="5.28515625" style="392" customWidth="1"/>
    <col min="9473" max="9473" width="23" style="392" customWidth="1"/>
    <col min="9474" max="9474" width="9.42578125" style="392" customWidth="1"/>
    <col min="9475" max="9475" width="10.28515625" style="392" customWidth="1"/>
    <col min="9476" max="9476" width="16.85546875" style="392" customWidth="1"/>
    <col min="9477" max="9477" width="10" style="392" bestFit="1" customWidth="1"/>
    <col min="9478" max="9478" width="13.5703125" style="392" customWidth="1"/>
    <col min="9479" max="9479" width="8.42578125" style="392" bestFit="1" customWidth="1"/>
    <col min="9480" max="9480" width="12.140625" style="392" customWidth="1"/>
    <col min="9481" max="9481" width="14.42578125" style="392" customWidth="1"/>
    <col min="9482" max="9482" width="23.140625" style="392" customWidth="1"/>
    <col min="9483" max="9486" width="16.140625" style="392" customWidth="1"/>
    <col min="9487" max="9491" width="18.7109375" style="392" customWidth="1"/>
    <col min="9492" max="9492" width="33.140625" style="392" customWidth="1"/>
    <col min="9493" max="9723" width="11.42578125" style="392"/>
    <col min="9724" max="9724" width="5.42578125" style="392" customWidth="1"/>
    <col min="9725" max="9725" width="13.42578125" style="392" customWidth="1"/>
    <col min="9726" max="9726" width="8" style="392" bestFit="1" customWidth="1"/>
    <col min="9727" max="9727" width="6.42578125" style="392" customWidth="1"/>
    <col min="9728" max="9728" width="5.28515625" style="392" customWidth="1"/>
    <col min="9729" max="9729" width="23" style="392" customWidth="1"/>
    <col min="9730" max="9730" width="9.42578125" style="392" customWidth="1"/>
    <col min="9731" max="9731" width="10.28515625" style="392" customWidth="1"/>
    <col min="9732" max="9732" width="16.85546875" style="392" customWidth="1"/>
    <col min="9733" max="9733" width="10" style="392" bestFit="1" customWidth="1"/>
    <col min="9734" max="9734" width="13.5703125" style="392" customWidth="1"/>
    <col min="9735" max="9735" width="8.42578125" style="392" bestFit="1" customWidth="1"/>
    <col min="9736" max="9736" width="12.140625" style="392" customWidth="1"/>
    <col min="9737" max="9737" width="14.42578125" style="392" customWidth="1"/>
    <col min="9738" max="9738" width="23.140625" style="392" customWidth="1"/>
    <col min="9739" max="9742" width="16.140625" style="392" customWidth="1"/>
    <col min="9743" max="9747" width="18.7109375" style="392" customWidth="1"/>
    <col min="9748" max="9748" width="33.140625" style="392" customWidth="1"/>
    <col min="9749" max="9979" width="11.42578125" style="392"/>
    <col min="9980" max="9980" width="5.42578125" style="392" customWidth="1"/>
    <col min="9981" max="9981" width="13.42578125" style="392" customWidth="1"/>
    <col min="9982" max="9982" width="8" style="392" bestFit="1" customWidth="1"/>
    <col min="9983" max="9983" width="6.42578125" style="392" customWidth="1"/>
    <col min="9984" max="9984" width="5.28515625" style="392" customWidth="1"/>
    <col min="9985" max="9985" width="23" style="392" customWidth="1"/>
    <col min="9986" max="9986" width="9.42578125" style="392" customWidth="1"/>
    <col min="9987" max="9987" width="10.28515625" style="392" customWidth="1"/>
    <col min="9988" max="9988" width="16.85546875" style="392" customWidth="1"/>
    <col min="9989" max="9989" width="10" style="392" bestFit="1" customWidth="1"/>
    <col min="9990" max="9990" width="13.5703125" style="392" customWidth="1"/>
    <col min="9991" max="9991" width="8.42578125" style="392" bestFit="1" customWidth="1"/>
    <col min="9992" max="9992" width="12.140625" style="392" customWidth="1"/>
    <col min="9993" max="9993" width="14.42578125" style="392" customWidth="1"/>
    <col min="9994" max="9994" width="23.140625" style="392" customWidth="1"/>
    <col min="9995" max="9998" width="16.140625" style="392" customWidth="1"/>
    <col min="9999" max="10003" width="18.7109375" style="392" customWidth="1"/>
    <col min="10004" max="10004" width="33.140625" style="392" customWidth="1"/>
    <col min="10005" max="10235" width="11.42578125" style="392"/>
    <col min="10236" max="10236" width="5.42578125" style="392" customWidth="1"/>
    <col min="10237" max="10237" width="13.42578125" style="392" customWidth="1"/>
    <col min="10238" max="10238" width="8" style="392" bestFit="1" customWidth="1"/>
    <col min="10239" max="10239" width="6.42578125" style="392" customWidth="1"/>
    <col min="10240" max="10240" width="5.28515625" style="392" customWidth="1"/>
    <col min="10241" max="10241" width="23" style="392" customWidth="1"/>
    <col min="10242" max="10242" width="9.42578125" style="392" customWidth="1"/>
    <col min="10243" max="10243" width="10.28515625" style="392" customWidth="1"/>
    <col min="10244" max="10244" width="16.85546875" style="392" customWidth="1"/>
    <col min="10245" max="10245" width="10" style="392" bestFit="1" customWidth="1"/>
    <col min="10246" max="10246" width="13.5703125" style="392" customWidth="1"/>
    <col min="10247" max="10247" width="8.42578125" style="392" bestFit="1" customWidth="1"/>
    <col min="10248" max="10248" width="12.140625" style="392" customWidth="1"/>
    <col min="10249" max="10249" width="14.42578125" style="392" customWidth="1"/>
    <col min="10250" max="10250" width="23.140625" style="392" customWidth="1"/>
    <col min="10251" max="10254" width="16.140625" style="392" customWidth="1"/>
    <col min="10255" max="10259" width="18.7109375" style="392" customWidth="1"/>
    <col min="10260" max="10260" width="33.140625" style="392" customWidth="1"/>
    <col min="10261" max="10491" width="11.42578125" style="392"/>
    <col min="10492" max="10492" width="5.42578125" style="392" customWidth="1"/>
    <col min="10493" max="10493" width="13.42578125" style="392" customWidth="1"/>
    <col min="10494" max="10494" width="8" style="392" bestFit="1" customWidth="1"/>
    <col min="10495" max="10495" width="6.42578125" style="392" customWidth="1"/>
    <col min="10496" max="10496" width="5.28515625" style="392" customWidth="1"/>
    <col min="10497" max="10497" width="23" style="392" customWidth="1"/>
    <col min="10498" max="10498" width="9.42578125" style="392" customWidth="1"/>
    <col min="10499" max="10499" width="10.28515625" style="392" customWidth="1"/>
    <col min="10500" max="10500" width="16.85546875" style="392" customWidth="1"/>
    <col min="10501" max="10501" width="10" style="392" bestFit="1" customWidth="1"/>
    <col min="10502" max="10502" width="13.5703125" style="392" customWidth="1"/>
    <col min="10503" max="10503" width="8.42578125" style="392" bestFit="1" customWidth="1"/>
    <col min="10504" max="10504" width="12.140625" style="392" customWidth="1"/>
    <col min="10505" max="10505" width="14.42578125" style="392" customWidth="1"/>
    <col min="10506" max="10506" width="23.140625" style="392" customWidth="1"/>
    <col min="10507" max="10510" width="16.140625" style="392" customWidth="1"/>
    <col min="10511" max="10515" width="18.7109375" style="392" customWidth="1"/>
    <col min="10516" max="10516" width="33.140625" style="392" customWidth="1"/>
    <col min="10517" max="10747" width="11.42578125" style="392"/>
    <col min="10748" max="10748" width="5.42578125" style="392" customWidth="1"/>
    <col min="10749" max="10749" width="13.42578125" style="392" customWidth="1"/>
    <col min="10750" max="10750" width="8" style="392" bestFit="1" customWidth="1"/>
    <col min="10751" max="10751" width="6.42578125" style="392" customWidth="1"/>
    <col min="10752" max="10752" width="5.28515625" style="392" customWidth="1"/>
    <col min="10753" max="10753" width="23" style="392" customWidth="1"/>
    <col min="10754" max="10754" width="9.42578125" style="392" customWidth="1"/>
    <col min="10755" max="10755" width="10.28515625" style="392" customWidth="1"/>
    <col min="10756" max="10756" width="16.85546875" style="392" customWidth="1"/>
    <col min="10757" max="10757" width="10" style="392" bestFit="1" customWidth="1"/>
    <col min="10758" max="10758" width="13.5703125" style="392" customWidth="1"/>
    <col min="10759" max="10759" width="8.42578125" style="392" bestFit="1" customWidth="1"/>
    <col min="10760" max="10760" width="12.140625" style="392" customWidth="1"/>
    <col min="10761" max="10761" width="14.42578125" style="392" customWidth="1"/>
    <col min="10762" max="10762" width="23.140625" style="392" customWidth="1"/>
    <col min="10763" max="10766" width="16.140625" style="392" customWidth="1"/>
    <col min="10767" max="10771" width="18.7109375" style="392" customWidth="1"/>
    <col min="10772" max="10772" width="33.140625" style="392" customWidth="1"/>
    <col min="10773" max="11003" width="11.42578125" style="392"/>
    <col min="11004" max="11004" width="5.42578125" style="392" customWidth="1"/>
    <col min="11005" max="11005" width="13.42578125" style="392" customWidth="1"/>
    <col min="11006" max="11006" width="8" style="392" bestFit="1" customWidth="1"/>
    <col min="11007" max="11007" width="6.42578125" style="392" customWidth="1"/>
    <col min="11008" max="11008" width="5.28515625" style="392" customWidth="1"/>
    <col min="11009" max="11009" width="23" style="392" customWidth="1"/>
    <col min="11010" max="11010" width="9.42578125" style="392" customWidth="1"/>
    <col min="11011" max="11011" width="10.28515625" style="392" customWidth="1"/>
    <col min="11012" max="11012" width="16.85546875" style="392" customWidth="1"/>
    <col min="11013" max="11013" width="10" style="392" bestFit="1" customWidth="1"/>
    <col min="11014" max="11014" width="13.5703125" style="392" customWidth="1"/>
    <col min="11015" max="11015" width="8.42578125" style="392" bestFit="1" customWidth="1"/>
    <col min="11016" max="11016" width="12.140625" style="392" customWidth="1"/>
    <col min="11017" max="11017" width="14.42578125" style="392" customWidth="1"/>
    <col min="11018" max="11018" width="23.140625" style="392" customWidth="1"/>
    <col min="11019" max="11022" width="16.140625" style="392" customWidth="1"/>
    <col min="11023" max="11027" width="18.7109375" style="392" customWidth="1"/>
    <col min="11028" max="11028" width="33.140625" style="392" customWidth="1"/>
    <col min="11029" max="11259" width="11.42578125" style="392"/>
    <col min="11260" max="11260" width="5.42578125" style="392" customWidth="1"/>
    <col min="11261" max="11261" width="13.42578125" style="392" customWidth="1"/>
    <col min="11262" max="11262" width="8" style="392" bestFit="1" customWidth="1"/>
    <col min="11263" max="11263" width="6.42578125" style="392" customWidth="1"/>
    <col min="11264" max="11264" width="5.28515625" style="392" customWidth="1"/>
    <col min="11265" max="11265" width="23" style="392" customWidth="1"/>
    <col min="11266" max="11266" width="9.42578125" style="392" customWidth="1"/>
    <col min="11267" max="11267" width="10.28515625" style="392" customWidth="1"/>
    <col min="11268" max="11268" width="16.85546875" style="392" customWidth="1"/>
    <col min="11269" max="11269" width="10" style="392" bestFit="1" customWidth="1"/>
    <col min="11270" max="11270" width="13.5703125" style="392" customWidth="1"/>
    <col min="11271" max="11271" width="8.42578125" style="392" bestFit="1" customWidth="1"/>
    <col min="11272" max="11272" width="12.140625" style="392" customWidth="1"/>
    <col min="11273" max="11273" width="14.42578125" style="392" customWidth="1"/>
    <col min="11274" max="11274" width="23.140625" style="392" customWidth="1"/>
    <col min="11275" max="11278" width="16.140625" style="392" customWidth="1"/>
    <col min="11279" max="11283" width="18.7109375" style="392" customWidth="1"/>
    <col min="11284" max="11284" width="33.140625" style="392" customWidth="1"/>
    <col min="11285" max="11515" width="11.42578125" style="392"/>
    <col min="11516" max="11516" width="5.42578125" style="392" customWidth="1"/>
    <col min="11517" max="11517" width="13.42578125" style="392" customWidth="1"/>
    <col min="11518" max="11518" width="8" style="392" bestFit="1" customWidth="1"/>
    <col min="11519" max="11519" width="6.42578125" style="392" customWidth="1"/>
    <col min="11520" max="11520" width="5.28515625" style="392" customWidth="1"/>
    <col min="11521" max="11521" width="23" style="392" customWidth="1"/>
    <col min="11522" max="11522" width="9.42578125" style="392" customWidth="1"/>
    <col min="11523" max="11523" width="10.28515625" style="392" customWidth="1"/>
    <col min="11524" max="11524" width="16.85546875" style="392" customWidth="1"/>
    <col min="11525" max="11525" width="10" style="392" bestFit="1" customWidth="1"/>
    <col min="11526" max="11526" width="13.5703125" style="392" customWidth="1"/>
    <col min="11527" max="11527" width="8.42578125" style="392" bestFit="1" customWidth="1"/>
    <col min="11528" max="11528" width="12.140625" style="392" customWidth="1"/>
    <col min="11529" max="11529" width="14.42578125" style="392" customWidth="1"/>
    <col min="11530" max="11530" width="23.140625" style="392" customWidth="1"/>
    <col min="11531" max="11534" width="16.140625" style="392" customWidth="1"/>
    <col min="11535" max="11539" width="18.7109375" style="392" customWidth="1"/>
    <col min="11540" max="11540" width="33.140625" style="392" customWidth="1"/>
    <col min="11541" max="11771" width="11.42578125" style="392"/>
    <col min="11772" max="11772" width="5.42578125" style="392" customWidth="1"/>
    <col min="11773" max="11773" width="13.42578125" style="392" customWidth="1"/>
    <col min="11774" max="11774" width="8" style="392" bestFit="1" customWidth="1"/>
    <col min="11775" max="11775" width="6.42578125" style="392" customWidth="1"/>
    <col min="11776" max="11776" width="5.28515625" style="392" customWidth="1"/>
    <col min="11777" max="11777" width="23" style="392" customWidth="1"/>
    <col min="11778" max="11778" width="9.42578125" style="392" customWidth="1"/>
    <col min="11779" max="11779" width="10.28515625" style="392" customWidth="1"/>
    <col min="11780" max="11780" width="16.85546875" style="392" customWidth="1"/>
    <col min="11781" max="11781" width="10" style="392" bestFit="1" customWidth="1"/>
    <col min="11782" max="11782" width="13.5703125" style="392" customWidth="1"/>
    <col min="11783" max="11783" width="8.42578125" style="392" bestFit="1" customWidth="1"/>
    <col min="11784" max="11784" width="12.140625" style="392" customWidth="1"/>
    <col min="11785" max="11785" width="14.42578125" style="392" customWidth="1"/>
    <col min="11786" max="11786" width="23.140625" style="392" customWidth="1"/>
    <col min="11787" max="11790" width="16.140625" style="392" customWidth="1"/>
    <col min="11791" max="11795" width="18.7109375" style="392" customWidth="1"/>
    <col min="11796" max="11796" width="33.140625" style="392" customWidth="1"/>
    <col min="11797" max="12027" width="11.42578125" style="392"/>
    <col min="12028" max="12028" width="5.42578125" style="392" customWidth="1"/>
    <col min="12029" max="12029" width="13.42578125" style="392" customWidth="1"/>
    <col min="12030" max="12030" width="8" style="392" bestFit="1" customWidth="1"/>
    <col min="12031" max="12031" width="6.42578125" style="392" customWidth="1"/>
    <col min="12032" max="12032" width="5.28515625" style="392" customWidth="1"/>
    <col min="12033" max="12033" width="23" style="392" customWidth="1"/>
    <col min="12034" max="12034" width="9.42578125" style="392" customWidth="1"/>
    <col min="12035" max="12035" width="10.28515625" style="392" customWidth="1"/>
    <col min="12036" max="12036" width="16.85546875" style="392" customWidth="1"/>
    <col min="12037" max="12037" width="10" style="392" bestFit="1" customWidth="1"/>
    <col min="12038" max="12038" width="13.5703125" style="392" customWidth="1"/>
    <col min="12039" max="12039" width="8.42578125" style="392" bestFit="1" customWidth="1"/>
    <col min="12040" max="12040" width="12.140625" style="392" customWidth="1"/>
    <col min="12041" max="12041" width="14.42578125" style="392" customWidth="1"/>
    <col min="12042" max="12042" width="23.140625" style="392" customWidth="1"/>
    <col min="12043" max="12046" width="16.140625" style="392" customWidth="1"/>
    <col min="12047" max="12051" width="18.7109375" style="392" customWidth="1"/>
    <col min="12052" max="12052" width="33.140625" style="392" customWidth="1"/>
    <col min="12053" max="12283" width="11.42578125" style="392"/>
    <col min="12284" max="12284" width="5.42578125" style="392" customWidth="1"/>
    <col min="12285" max="12285" width="13.42578125" style="392" customWidth="1"/>
    <col min="12286" max="12286" width="8" style="392" bestFit="1" customWidth="1"/>
    <col min="12287" max="12287" width="6.42578125" style="392" customWidth="1"/>
    <col min="12288" max="12288" width="5.28515625" style="392" customWidth="1"/>
    <col min="12289" max="12289" width="23" style="392" customWidth="1"/>
    <col min="12290" max="12290" width="9.42578125" style="392" customWidth="1"/>
    <col min="12291" max="12291" width="10.28515625" style="392" customWidth="1"/>
    <col min="12292" max="12292" width="16.85546875" style="392" customWidth="1"/>
    <col min="12293" max="12293" width="10" style="392" bestFit="1" customWidth="1"/>
    <col min="12294" max="12294" width="13.5703125" style="392" customWidth="1"/>
    <col min="12295" max="12295" width="8.42578125" style="392" bestFit="1" customWidth="1"/>
    <col min="12296" max="12296" width="12.140625" style="392" customWidth="1"/>
    <col min="12297" max="12297" width="14.42578125" style="392" customWidth="1"/>
    <col min="12298" max="12298" width="23.140625" style="392" customWidth="1"/>
    <col min="12299" max="12302" width="16.140625" style="392" customWidth="1"/>
    <col min="12303" max="12307" width="18.7109375" style="392" customWidth="1"/>
    <col min="12308" max="12308" width="33.140625" style="392" customWidth="1"/>
    <col min="12309" max="12539" width="11.42578125" style="392"/>
    <col min="12540" max="12540" width="5.42578125" style="392" customWidth="1"/>
    <col min="12541" max="12541" width="13.42578125" style="392" customWidth="1"/>
    <col min="12542" max="12542" width="8" style="392" bestFit="1" customWidth="1"/>
    <col min="12543" max="12543" width="6.42578125" style="392" customWidth="1"/>
    <col min="12544" max="12544" width="5.28515625" style="392" customWidth="1"/>
    <col min="12545" max="12545" width="23" style="392" customWidth="1"/>
    <col min="12546" max="12546" width="9.42578125" style="392" customWidth="1"/>
    <col min="12547" max="12547" width="10.28515625" style="392" customWidth="1"/>
    <col min="12548" max="12548" width="16.85546875" style="392" customWidth="1"/>
    <col min="12549" max="12549" width="10" style="392" bestFit="1" customWidth="1"/>
    <col min="12550" max="12550" width="13.5703125" style="392" customWidth="1"/>
    <col min="12551" max="12551" width="8.42578125" style="392" bestFit="1" customWidth="1"/>
    <col min="12552" max="12552" width="12.140625" style="392" customWidth="1"/>
    <col min="12553" max="12553" width="14.42578125" style="392" customWidth="1"/>
    <col min="12554" max="12554" width="23.140625" style="392" customWidth="1"/>
    <col min="12555" max="12558" width="16.140625" style="392" customWidth="1"/>
    <col min="12559" max="12563" width="18.7109375" style="392" customWidth="1"/>
    <col min="12564" max="12564" width="33.140625" style="392" customWidth="1"/>
    <col min="12565" max="12795" width="11.42578125" style="392"/>
    <col min="12796" max="12796" width="5.42578125" style="392" customWidth="1"/>
    <col min="12797" max="12797" width="13.42578125" style="392" customWidth="1"/>
    <col min="12798" max="12798" width="8" style="392" bestFit="1" customWidth="1"/>
    <col min="12799" max="12799" width="6.42578125" style="392" customWidth="1"/>
    <col min="12800" max="12800" width="5.28515625" style="392" customWidth="1"/>
    <col min="12801" max="12801" width="23" style="392" customWidth="1"/>
    <col min="12802" max="12802" width="9.42578125" style="392" customWidth="1"/>
    <col min="12803" max="12803" width="10.28515625" style="392" customWidth="1"/>
    <col min="12804" max="12804" width="16.85546875" style="392" customWidth="1"/>
    <col min="12805" max="12805" width="10" style="392" bestFit="1" customWidth="1"/>
    <col min="12806" max="12806" width="13.5703125" style="392" customWidth="1"/>
    <col min="12807" max="12807" width="8.42578125" style="392" bestFit="1" customWidth="1"/>
    <col min="12808" max="12808" width="12.140625" style="392" customWidth="1"/>
    <col min="12809" max="12809" width="14.42578125" style="392" customWidth="1"/>
    <col min="12810" max="12810" width="23.140625" style="392" customWidth="1"/>
    <col min="12811" max="12814" width="16.140625" style="392" customWidth="1"/>
    <col min="12815" max="12819" width="18.7109375" style="392" customWidth="1"/>
    <col min="12820" max="12820" width="33.140625" style="392" customWidth="1"/>
    <col min="12821" max="13051" width="11.42578125" style="392"/>
    <col min="13052" max="13052" width="5.42578125" style="392" customWidth="1"/>
    <col min="13053" max="13053" width="13.42578125" style="392" customWidth="1"/>
    <col min="13054" max="13054" width="8" style="392" bestFit="1" customWidth="1"/>
    <col min="13055" max="13055" width="6.42578125" style="392" customWidth="1"/>
    <col min="13056" max="13056" width="5.28515625" style="392" customWidth="1"/>
    <col min="13057" max="13057" width="23" style="392" customWidth="1"/>
    <col min="13058" max="13058" width="9.42578125" style="392" customWidth="1"/>
    <col min="13059" max="13059" width="10.28515625" style="392" customWidth="1"/>
    <col min="13060" max="13060" width="16.85546875" style="392" customWidth="1"/>
    <col min="13061" max="13061" width="10" style="392" bestFit="1" customWidth="1"/>
    <col min="13062" max="13062" width="13.5703125" style="392" customWidth="1"/>
    <col min="13063" max="13063" width="8.42578125" style="392" bestFit="1" customWidth="1"/>
    <col min="13064" max="13064" width="12.140625" style="392" customWidth="1"/>
    <col min="13065" max="13065" width="14.42578125" style="392" customWidth="1"/>
    <col min="13066" max="13066" width="23.140625" style="392" customWidth="1"/>
    <col min="13067" max="13070" width="16.140625" style="392" customWidth="1"/>
    <col min="13071" max="13075" width="18.7109375" style="392" customWidth="1"/>
    <col min="13076" max="13076" width="33.140625" style="392" customWidth="1"/>
    <col min="13077" max="13307" width="11.42578125" style="392"/>
    <col min="13308" max="13308" width="5.42578125" style="392" customWidth="1"/>
    <col min="13309" max="13309" width="13.42578125" style="392" customWidth="1"/>
    <col min="13310" max="13310" width="8" style="392" bestFit="1" customWidth="1"/>
    <col min="13311" max="13311" width="6.42578125" style="392" customWidth="1"/>
    <col min="13312" max="13312" width="5.28515625" style="392" customWidth="1"/>
    <col min="13313" max="13313" width="23" style="392" customWidth="1"/>
    <col min="13314" max="13314" width="9.42578125" style="392" customWidth="1"/>
    <col min="13315" max="13315" width="10.28515625" style="392" customWidth="1"/>
    <col min="13316" max="13316" width="16.85546875" style="392" customWidth="1"/>
    <col min="13317" max="13317" width="10" style="392" bestFit="1" customWidth="1"/>
    <col min="13318" max="13318" width="13.5703125" style="392" customWidth="1"/>
    <col min="13319" max="13319" width="8.42578125" style="392" bestFit="1" customWidth="1"/>
    <col min="13320" max="13320" width="12.140625" style="392" customWidth="1"/>
    <col min="13321" max="13321" width="14.42578125" style="392" customWidth="1"/>
    <col min="13322" max="13322" width="23.140625" style="392" customWidth="1"/>
    <col min="13323" max="13326" width="16.140625" style="392" customWidth="1"/>
    <col min="13327" max="13331" width="18.7109375" style="392" customWidth="1"/>
    <col min="13332" max="13332" width="33.140625" style="392" customWidth="1"/>
    <col min="13333" max="13563" width="11.42578125" style="392"/>
    <col min="13564" max="13564" width="5.42578125" style="392" customWidth="1"/>
    <col min="13565" max="13565" width="13.42578125" style="392" customWidth="1"/>
    <col min="13566" max="13566" width="8" style="392" bestFit="1" customWidth="1"/>
    <col min="13567" max="13567" width="6.42578125" style="392" customWidth="1"/>
    <col min="13568" max="13568" width="5.28515625" style="392" customWidth="1"/>
    <col min="13569" max="13569" width="23" style="392" customWidth="1"/>
    <col min="13570" max="13570" width="9.42578125" style="392" customWidth="1"/>
    <col min="13571" max="13571" width="10.28515625" style="392" customWidth="1"/>
    <col min="13572" max="13572" width="16.85546875" style="392" customWidth="1"/>
    <col min="13573" max="13573" width="10" style="392" bestFit="1" customWidth="1"/>
    <col min="13574" max="13574" width="13.5703125" style="392" customWidth="1"/>
    <col min="13575" max="13575" width="8.42578125" style="392" bestFit="1" customWidth="1"/>
    <col min="13576" max="13576" width="12.140625" style="392" customWidth="1"/>
    <col min="13577" max="13577" width="14.42578125" style="392" customWidth="1"/>
    <col min="13578" max="13578" width="23.140625" style="392" customWidth="1"/>
    <col min="13579" max="13582" width="16.140625" style="392" customWidth="1"/>
    <col min="13583" max="13587" width="18.7109375" style="392" customWidth="1"/>
    <col min="13588" max="13588" width="33.140625" style="392" customWidth="1"/>
    <col min="13589" max="13819" width="11.42578125" style="392"/>
    <col min="13820" max="13820" width="5.42578125" style="392" customWidth="1"/>
    <col min="13821" max="13821" width="13.42578125" style="392" customWidth="1"/>
    <col min="13822" max="13822" width="8" style="392" bestFit="1" customWidth="1"/>
    <col min="13823" max="13823" width="6.42578125" style="392" customWidth="1"/>
    <col min="13824" max="13824" width="5.28515625" style="392" customWidth="1"/>
    <col min="13825" max="13825" width="23" style="392" customWidth="1"/>
    <col min="13826" max="13826" width="9.42578125" style="392" customWidth="1"/>
    <col min="13827" max="13827" width="10.28515625" style="392" customWidth="1"/>
    <col min="13828" max="13828" width="16.85546875" style="392" customWidth="1"/>
    <col min="13829" max="13829" width="10" style="392" bestFit="1" customWidth="1"/>
    <col min="13830" max="13830" width="13.5703125" style="392" customWidth="1"/>
    <col min="13831" max="13831" width="8.42578125" style="392" bestFit="1" customWidth="1"/>
    <col min="13832" max="13832" width="12.140625" style="392" customWidth="1"/>
    <col min="13833" max="13833" width="14.42578125" style="392" customWidth="1"/>
    <col min="13834" max="13834" width="23.140625" style="392" customWidth="1"/>
    <col min="13835" max="13838" width="16.140625" style="392" customWidth="1"/>
    <col min="13839" max="13843" width="18.7109375" style="392" customWidth="1"/>
    <col min="13844" max="13844" width="33.140625" style="392" customWidth="1"/>
    <col min="13845" max="14075" width="11.42578125" style="392"/>
    <col min="14076" max="14076" width="5.42578125" style="392" customWidth="1"/>
    <col min="14077" max="14077" width="13.42578125" style="392" customWidth="1"/>
    <col min="14078" max="14078" width="8" style="392" bestFit="1" customWidth="1"/>
    <col min="14079" max="14079" width="6.42578125" style="392" customWidth="1"/>
    <col min="14080" max="14080" width="5.28515625" style="392" customWidth="1"/>
    <col min="14081" max="14081" width="23" style="392" customWidth="1"/>
    <col min="14082" max="14082" width="9.42578125" style="392" customWidth="1"/>
    <col min="14083" max="14083" width="10.28515625" style="392" customWidth="1"/>
    <col min="14084" max="14084" width="16.85546875" style="392" customWidth="1"/>
    <col min="14085" max="14085" width="10" style="392" bestFit="1" customWidth="1"/>
    <col min="14086" max="14086" width="13.5703125" style="392" customWidth="1"/>
    <col min="14087" max="14087" width="8.42578125" style="392" bestFit="1" customWidth="1"/>
    <col min="14088" max="14088" width="12.140625" style="392" customWidth="1"/>
    <col min="14089" max="14089" width="14.42578125" style="392" customWidth="1"/>
    <col min="14090" max="14090" width="23.140625" style="392" customWidth="1"/>
    <col min="14091" max="14094" width="16.140625" style="392" customWidth="1"/>
    <col min="14095" max="14099" width="18.7109375" style="392" customWidth="1"/>
    <col min="14100" max="14100" width="33.140625" style="392" customWidth="1"/>
    <col min="14101" max="14331" width="11.42578125" style="392"/>
    <col min="14332" max="14332" width="5.42578125" style="392" customWidth="1"/>
    <col min="14333" max="14333" width="13.42578125" style="392" customWidth="1"/>
    <col min="14334" max="14334" width="8" style="392" bestFit="1" customWidth="1"/>
    <col min="14335" max="14335" width="6.42578125" style="392" customWidth="1"/>
    <col min="14336" max="14336" width="5.28515625" style="392" customWidth="1"/>
    <col min="14337" max="14337" width="23" style="392" customWidth="1"/>
    <col min="14338" max="14338" width="9.42578125" style="392" customWidth="1"/>
    <col min="14339" max="14339" width="10.28515625" style="392" customWidth="1"/>
    <col min="14340" max="14340" width="16.85546875" style="392" customWidth="1"/>
    <col min="14341" max="14341" width="10" style="392" bestFit="1" customWidth="1"/>
    <col min="14342" max="14342" width="13.5703125" style="392" customWidth="1"/>
    <col min="14343" max="14343" width="8.42578125" style="392" bestFit="1" customWidth="1"/>
    <col min="14344" max="14344" width="12.140625" style="392" customWidth="1"/>
    <col min="14345" max="14345" width="14.42578125" style="392" customWidth="1"/>
    <col min="14346" max="14346" width="23.140625" style="392" customWidth="1"/>
    <col min="14347" max="14350" width="16.140625" style="392" customWidth="1"/>
    <col min="14351" max="14355" width="18.7109375" style="392" customWidth="1"/>
    <col min="14356" max="14356" width="33.140625" style="392" customWidth="1"/>
    <col min="14357" max="14587" width="11.42578125" style="392"/>
    <col min="14588" max="14588" width="5.42578125" style="392" customWidth="1"/>
    <col min="14589" max="14589" width="13.42578125" style="392" customWidth="1"/>
    <col min="14590" max="14590" width="8" style="392" bestFit="1" customWidth="1"/>
    <col min="14591" max="14591" width="6.42578125" style="392" customWidth="1"/>
    <col min="14592" max="14592" width="5.28515625" style="392" customWidth="1"/>
    <col min="14593" max="14593" width="23" style="392" customWidth="1"/>
    <col min="14594" max="14594" width="9.42578125" style="392" customWidth="1"/>
    <col min="14595" max="14595" width="10.28515625" style="392" customWidth="1"/>
    <col min="14596" max="14596" width="16.85546875" style="392" customWidth="1"/>
    <col min="14597" max="14597" width="10" style="392" bestFit="1" customWidth="1"/>
    <col min="14598" max="14598" width="13.5703125" style="392" customWidth="1"/>
    <col min="14599" max="14599" width="8.42578125" style="392" bestFit="1" customWidth="1"/>
    <col min="14600" max="14600" width="12.140625" style="392" customWidth="1"/>
    <col min="14601" max="14601" width="14.42578125" style="392" customWidth="1"/>
    <col min="14602" max="14602" width="23.140625" style="392" customWidth="1"/>
    <col min="14603" max="14606" width="16.140625" style="392" customWidth="1"/>
    <col min="14607" max="14611" width="18.7109375" style="392" customWidth="1"/>
    <col min="14612" max="14612" width="33.140625" style="392" customWidth="1"/>
    <col min="14613" max="14843" width="11.42578125" style="392"/>
    <col min="14844" max="14844" width="5.42578125" style="392" customWidth="1"/>
    <col min="14845" max="14845" width="13.42578125" style="392" customWidth="1"/>
    <col min="14846" max="14846" width="8" style="392" bestFit="1" customWidth="1"/>
    <col min="14847" max="14847" width="6.42578125" style="392" customWidth="1"/>
    <col min="14848" max="14848" width="5.28515625" style="392" customWidth="1"/>
    <col min="14849" max="14849" width="23" style="392" customWidth="1"/>
    <col min="14850" max="14850" width="9.42578125" style="392" customWidth="1"/>
    <col min="14851" max="14851" width="10.28515625" style="392" customWidth="1"/>
    <col min="14852" max="14852" width="16.85546875" style="392" customWidth="1"/>
    <col min="14853" max="14853" width="10" style="392" bestFit="1" customWidth="1"/>
    <col min="14854" max="14854" width="13.5703125" style="392" customWidth="1"/>
    <col min="14855" max="14855" width="8.42578125" style="392" bestFit="1" customWidth="1"/>
    <col min="14856" max="14856" width="12.140625" style="392" customWidth="1"/>
    <col min="14857" max="14857" width="14.42578125" style="392" customWidth="1"/>
    <col min="14858" max="14858" width="23.140625" style="392" customWidth="1"/>
    <col min="14859" max="14862" width="16.140625" style="392" customWidth="1"/>
    <col min="14863" max="14867" width="18.7109375" style="392" customWidth="1"/>
    <col min="14868" max="14868" width="33.140625" style="392" customWidth="1"/>
    <col min="14869" max="15099" width="11.42578125" style="392"/>
    <col min="15100" max="15100" width="5.42578125" style="392" customWidth="1"/>
    <col min="15101" max="15101" width="13.42578125" style="392" customWidth="1"/>
    <col min="15102" max="15102" width="8" style="392" bestFit="1" customWidth="1"/>
    <col min="15103" max="15103" width="6.42578125" style="392" customWidth="1"/>
    <col min="15104" max="15104" width="5.28515625" style="392" customWidth="1"/>
    <col min="15105" max="15105" width="23" style="392" customWidth="1"/>
    <col min="15106" max="15106" width="9.42578125" style="392" customWidth="1"/>
    <col min="15107" max="15107" width="10.28515625" style="392" customWidth="1"/>
    <col min="15108" max="15108" width="16.85546875" style="392" customWidth="1"/>
    <col min="15109" max="15109" width="10" style="392" bestFit="1" customWidth="1"/>
    <col min="15110" max="15110" width="13.5703125" style="392" customWidth="1"/>
    <col min="15111" max="15111" width="8.42578125" style="392" bestFit="1" customWidth="1"/>
    <col min="15112" max="15112" width="12.140625" style="392" customWidth="1"/>
    <col min="15113" max="15113" width="14.42578125" style="392" customWidth="1"/>
    <col min="15114" max="15114" width="23.140625" style="392" customWidth="1"/>
    <col min="15115" max="15118" width="16.140625" style="392" customWidth="1"/>
    <col min="15119" max="15123" width="18.7109375" style="392" customWidth="1"/>
    <col min="15124" max="15124" width="33.140625" style="392" customWidth="1"/>
    <col min="15125" max="15355" width="11.42578125" style="392"/>
    <col min="15356" max="15356" width="5.42578125" style="392" customWidth="1"/>
    <col min="15357" max="15357" width="13.42578125" style="392" customWidth="1"/>
    <col min="15358" max="15358" width="8" style="392" bestFit="1" customWidth="1"/>
    <col min="15359" max="15359" width="6.42578125" style="392" customWidth="1"/>
    <col min="15360" max="15360" width="5.28515625" style="392" customWidth="1"/>
    <col min="15361" max="15361" width="23" style="392" customWidth="1"/>
    <col min="15362" max="15362" width="9.42578125" style="392" customWidth="1"/>
    <col min="15363" max="15363" width="10.28515625" style="392" customWidth="1"/>
    <col min="15364" max="15364" width="16.85546875" style="392" customWidth="1"/>
    <col min="15365" max="15365" width="10" style="392" bestFit="1" customWidth="1"/>
    <col min="15366" max="15366" width="13.5703125" style="392" customWidth="1"/>
    <col min="15367" max="15367" width="8.42578125" style="392" bestFit="1" customWidth="1"/>
    <col min="15368" max="15368" width="12.140625" style="392" customWidth="1"/>
    <col min="15369" max="15369" width="14.42578125" style="392" customWidth="1"/>
    <col min="15370" max="15370" width="23.140625" style="392" customWidth="1"/>
    <col min="15371" max="15374" width="16.140625" style="392" customWidth="1"/>
    <col min="15375" max="15379" width="18.7109375" style="392" customWidth="1"/>
    <col min="15380" max="15380" width="33.140625" style="392" customWidth="1"/>
    <col min="15381" max="15611" width="11.42578125" style="392"/>
    <col min="15612" max="15612" width="5.42578125" style="392" customWidth="1"/>
    <col min="15613" max="15613" width="13.42578125" style="392" customWidth="1"/>
    <col min="15614" max="15614" width="8" style="392" bestFit="1" customWidth="1"/>
    <col min="15615" max="15615" width="6.42578125" style="392" customWidth="1"/>
    <col min="15616" max="15616" width="5.28515625" style="392" customWidth="1"/>
    <col min="15617" max="15617" width="23" style="392" customWidth="1"/>
    <col min="15618" max="15618" width="9.42578125" style="392" customWidth="1"/>
    <col min="15619" max="15619" width="10.28515625" style="392" customWidth="1"/>
    <col min="15620" max="15620" width="16.85546875" style="392" customWidth="1"/>
    <col min="15621" max="15621" width="10" style="392" bestFit="1" customWidth="1"/>
    <col min="15622" max="15622" width="13.5703125" style="392" customWidth="1"/>
    <col min="15623" max="15623" width="8.42578125" style="392" bestFit="1" customWidth="1"/>
    <col min="15624" max="15624" width="12.140625" style="392" customWidth="1"/>
    <col min="15625" max="15625" width="14.42578125" style="392" customWidth="1"/>
    <col min="15626" max="15626" width="23.140625" style="392" customWidth="1"/>
    <col min="15627" max="15630" width="16.140625" style="392" customWidth="1"/>
    <col min="15631" max="15635" width="18.7109375" style="392" customWidth="1"/>
    <col min="15636" max="15636" width="33.140625" style="392" customWidth="1"/>
    <col min="15637" max="15867" width="11.42578125" style="392"/>
    <col min="15868" max="15868" width="5.42578125" style="392" customWidth="1"/>
    <col min="15869" max="15869" width="13.42578125" style="392" customWidth="1"/>
    <col min="15870" max="15870" width="8" style="392" bestFit="1" customWidth="1"/>
    <col min="15871" max="15871" width="6.42578125" style="392" customWidth="1"/>
    <col min="15872" max="15872" width="5.28515625" style="392" customWidth="1"/>
    <col min="15873" max="15873" width="23" style="392" customWidth="1"/>
    <col min="15874" max="15874" width="9.42578125" style="392" customWidth="1"/>
    <col min="15875" max="15875" width="10.28515625" style="392" customWidth="1"/>
    <col min="15876" max="15876" width="16.85546875" style="392" customWidth="1"/>
    <col min="15877" max="15877" width="10" style="392" bestFit="1" customWidth="1"/>
    <col min="15878" max="15878" width="13.5703125" style="392" customWidth="1"/>
    <col min="15879" max="15879" width="8.42578125" style="392" bestFit="1" customWidth="1"/>
    <col min="15880" max="15880" width="12.140625" style="392" customWidth="1"/>
    <col min="15881" max="15881" width="14.42578125" style="392" customWidth="1"/>
    <col min="15882" max="15882" width="23.140625" style="392" customWidth="1"/>
    <col min="15883" max="15886" width="16.140625" style="392" customWidth="1"/>
    <col min="15887" max="15891" width="18.7109375" style="392" customWidth="1"/>
    <col min="15892" max="15892" width="33.140625" style="392" customWidth="1"/>
    <col min="15893" max="16123" width="11.42578125" style="392"/>
    <col min="16124" max="16124" width="5.42578125" style="392" customWidth="1"/>
    <col min="16125" max="16125" width="13.42578125" style="392" customWidth="1"/>
    <col min="16126" max="16126" width="8" style="392" bestFit="1" customWidth="1"/>
    <col min="16127" max="16127" width="6.42578125" style="392" customWidth="1"/>
    <col min="16128" max="16128" width="5.28515625" style="392" customWidth="1"/>
    <col min="16129" max="16129" width="23" style="392" customWidth="1"/>
    <col min="16130" max="16130" width="9.42578125" style="392" customWidth="1"/>
    <col min="16131" max="16131" width="10.28515625" style="392" customWidth="1"/>
    <col min="16132" max="16132" width="16.85546875" style="392" customWidth="1"/>
    <col min="16133" max="16133" width="10" style="392" bestFit="1" customWidth="1"/>
    <col min="16134" max="16134" width="13.5703125" style="392" customWidth="1"/>
    <col min="16135" max="16135" width="8.42578125" style="392" bestFit="1" customWidth="1"/>
    <col min="16136" max="16136" width="12.140625" style="392" customWidth="1"/>
    <col min="16137" max="16137" width="14.42578125" style="392" customWidth="1"/>
    <col min="16138" max="16138" width="23.140625" style="392" customWidth="1"/>
    <col min="16139" max="16142" width="16.140625" style="392" customWidth="1"/>
    <col min="16143" max="16147" width="18.7109375" style="392" customWidth="1"/>
    <col min="16148" max="16148" width="33.140625" style="392" customWidth="1"/>
    <col min="16149" max="16384" width="11.42578125" style="392"/>
  </cols>
  <sheetData>
    <row r="2" spans="2:21" x14ac:dyDescent="0.2"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</row>
    <row r="3" spans="2:21" x14ac:dyDescent="0.2">
      <c r="T3" s="393"/>
    </row>
    <row r="4" spans="2:21" x14ac:dyDescent="0.2">
      <c r="T4" s="393"/>
    </row>
    <row r="5" spans="2:21" x14ac:dyDescent="0.2">
      <c r="T5" s="393"/>
    </row>
    <row r="6" spans="2:21" s="420" customFormat="1" ht="18.75" customHeight="1" x14ac:dyDescent="0.3">
      <c r="F6" s="485"/>
      <c r="G6" s="485"/>
      <c r="T6" s="431"/>
    </row>
    <row r="7" spans="2:21" s="420" customFormat="1" ht="18.75" customHeight="1" x14ac:dyDescent="0.3">
      <c r="F7" s="485"/>
      <c r="G7" s="485"/>
      <c r="T7" s="431"/>
    </row>
    <row r="8" spans="2:21" s="420" customFormat="1" ht="20.25" x14ac:dyDescent="0.3">
      <c r="B8" s="1675" t="s">
        <v>220</v>
      </c>
      <c r="C8" s="1675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  <c r="P8" s="1675"/>
      <c r="Q8" s="1675"/>
      <c r="R8" s="1675"/>
      <c r="S8" s="1675"/>
      <c r="T8" s="1675"/>
    </row>
    <row r="9" spans="2:21" s="420" customFormat="1" ht="23.25" customHeight="1" x14ac:dyDescent="0.3">
      <c r="B9" s="1675" t="s">
        <v>251</v>
      </c>
      <c r="C9" s="1675"/>
      <c r="D9" s="1675"/>
      <c r="E9" s="1675"/>
      <c r="F9" s="1675"/>
      <c r="G9" s="1675"/>
      <c r="H9" s="1675"/>
      <c r="I9" s="1675"/>
      <c r="J9" s="1675"/>
      <c r="K9" s="1675"/>
      <c r="L9" s="1675"/>
      <c r="M9" s="1675"/>
      <c r="N9" s="1675"/>
      <c r="O9" s="1675"/>
      <c r="P9" s="1675"/>
      <c r="Q9" s="1675"/>
      <c r="R9" s="1675"/>
      <c r="S9" s="1675"/>
      <c r="T9" s="1675"/>
    </row>
    <row r="10" spans="2:21" s="420" customFormat="1" ht="23.25" customHeight="1" x14ac:dyDescent="0.3">
      <c r="B10" s="481"/>
      <c r="C10" s="481"/>
      <c r="D10" s="481"/>
      <c r="I10" s="484"/>
      <c r="J10" s="430"/>
      <c r="K10" s="484"/>
      <c r="L10" s="430"/>
      <c r="M10" s="483" t="s">
        <v>218</v>
      </c>
    </row>
    <row r="11" spans="2:21" s="420" customFormat="1" ht="23.25" customHeight="1" x14ac:dyDescent="0.3">
      <c r="B11" s="481"/>
      <c r="C11" s="481"/>
      <c r="D11" s="481"/>
      <c r="I11" s="484"/>
      <c r="J11" s="430"/>
      <c r="K11" s="484"/>
      <c r="L11" s="430"/>
      <c r="M11" s="483"/>
    </row>
    <row r="12" spans="2:21" s="420" customFormat="1" ht="23.25" customHeight="1" thickBot="1" x14ac:dyDescent="0.35">
      <c r="B12" s="481"/>
      <c r="C12" s="1680" t="s">
        <v>217</v>
      </c>
      <c r="D12" s="1680"/>
      <c r="E12" s="1680"/>
      <c r="F12" s="426" t="s">
        <v>485</v>
      </c>
      <c r="G12" s="426"/>
      <c r="H12" s="426"/>
      <c r="I12" s="426"/>
      <c r="J12" s="426"/>
      <c r="K12" s="482"/>
      <c r="L12" s="421" t="s">
        <v>216</v>
      </c>
      <c r="M12" s="423"/>
      <c r="N12" s="426">
        <v>2</v>
      </c>
      <c r="O12" s="426"/>
      <c r="P12" s="426"/>
      <c r="Q12" s="479"/>
    </row>
    <row r="13" spans="2:21" s="420" customFormat="1" ht="30" customHeight="1" thickBot="1" x14ac:dyDescent="0.35">
      <c r="B13" s="481"/>
      <c r="C13" s="429" t="s">
        <v>250</v>
      </c>
      <c r="D13" s="429"/>
      <c r="E13" s="429"/>
      <c r="F13" s="1010">
        <v>44561</v>
      </c>
      <c r="G13" s="428"/>
      <c r="H13" s="428"/>
      <c r="I13" s="428"/>
      <c r="J13" s="428"/>
      <c r="K13" s="482"/>
      <c r="L13" s="421" t="s">
        <v>215</v>
      </c>
      <c r="M13" s="421"/>
      <c r="N13" s="425">
        <v>1</v>
      </c>
      <c r="O13" s="425"/>
      <c r="P13" s="425"/>
      <c r="Q13" s="479"/>
    </row>
    <row r="14" spans="2:21" s="420" customFormat="1" ht="31.5" customHeight="1" thickBot="1" x14ac:dyDescent="0.35">
      <c r="B14" s="481"/>
      <c r="C14" s="480"/>
      <c r="D14" s="424" t="s">
        <v>249</v>
      </c>
      <c r="E14" s="423"/>
      <c r="F14" s="426">
        <v>202</v>
      </c>
      <c r="G14" s="426"/>
      <c r="H14" s="426"/>
      <c r="I14" s="426"/>
      <c r="J14" s="426"/>
      <c r="K14" s="480"/>
      <c r="L14" s="421" t="s">
        <v>49</v>
      </c>
      <c r="M14" s="421"/>
      <c r="N14" s="425">
        <v>5</v>
      </c>
      <c r="O14" s="425"/>
      <c r="P14" s="425"/>
      <c r="Q14" s="479"/>
    </row>
    <row r="15" spans="2:21" s="420" customFormat="1" ht="31.5" customHeight="1" x14ac:dyDescent="0.3">
      <c r="B15" s="481"/>
      <c r="C15" s="480"/>
      <c r="D15" s="424"/>
      <c r="E15" s="423"/>
      <c r="F15" s="422"/>
      <c r="G15" s="422"/>
      <c r="H15" s="422"/>
      <c r="I15" s="422"/>
      <c r="J15" s="422"/>
      <c r="K15" s="480"/>
      <c r="L15" s="421"/>
      <c r="M15" s="421"/>
      <c r="N15" s="421"/>
      <c r="O15" s="421"/>
      <c r="P15" s="421"/>
      <c r="Q15" s="479"/>
    </row>
    <row r="16" spans="2:21" ht="13.5" thickBot="1" x14ac:dyDescent="0.25">
      <c r="B16" s="418"/>
      <c r="C16" s="418"/>
      <c r="D16" s="418"/>
      <c r="E16" s="418"/>
      <c r="H16" s="418"/>
      <c r="I16" s="418"/>
      <c r="J16" s="418"/>
      <c r="K16" s="418"/>
      <c r="L16" s="418"/>
      <c r="M16" s="418"/>
      <c r="N16" s="418"/>
      <c r="O16" s="418"/>
      <c r="S16" s="478" t="s">
        <v>0</v>
      </c>
      <c r="T16" s="477"/>
      <c r="U16" s="477"/>
    </row>
    <row r="17" spans="2:20" ht="26.25" customHeight="1" thickBot="1" x14ac:dyDescent="0.25">
      <c r="B17" s="1676" t="s">
        <v>248</v>
      </c>
      <c r="C17" s="1677"/>
      <c r="D17" s="1677"/>
      <c r="E17" s="1677"/>
      <c r="F17" s="1677"/>
      <c r="G17" s="1677"/>
      <c r="H17" s="1677"/>
      <c r="I17" s="1678"/>
      <c r="J17" s="1679" t="s">
        <v>247</v>
      </c>
      <c r="K17" s="1677"/>
      <c r="L17" s="1677"/>
      <c r="M17" s="1677"/>
      <c r="N17" s="1677"/>
      <c r="O17" s="1678"/>
      <c r="P17" s="1679" t="s">
        <v>246</v>
      </c>
      <c r="Q17" s="1677"/>
      <c r="R17" s="1677"/>
      <c r="S17" s="1678"/>
      <c r="T17" s="476" t="s">
        <v>52</v>
      </c>
    </row>
    <row r="18" spans="2:20" s="416" customFormat="1" ht="39.75" customHeight="1" thickBot="1" x14ac:dyDescent="0.3">
      <c r="B18" s="417" t="s">
        <v>245</v>
      </c>
      <c r="C18" s="417" t="s">
        <v>244</v>
      </c>
      <c r="D18" s="474" t="s">
        <v>204</v>
      </c>
      <c r="E18" s="475" t="s">
        <v>203</v>
      </c>
      <c r="F18" s="475" t="s">
        <v>208</v>
      </c>
      <c r="G18" s="475" t="s">
        <v>207</v>
      </c>
      <c r="H18" s="475" t="s">
        <v>200</v>
      </c>
      <c r="I18" s="417" t="s">
        <v>199</v>
      </c>
      <c r="J18" s="474" t="s">
        <v>229</v>
      </c>
      <c r="K18" s="417" t="s">
        <v>228</v>
      </c>
      <c r="L18" s="473" t="s">
        <v>226</v>
      </c>
      <c r="M18" s="473" t="s">
        <v>243</v>
      </c>
      <c r="N18" s="473" t="s">
        <v>242</v>
      </c>
      <c r="O18" s="473" t="s">
        <v>241</v>
      </c>
      <c r="P18" s="472" t="s">
        <v>240</v>
      </c>
      <c r="Q18" s="417" t="s">
        <v>239</v>
      </c>
      <c r="R18" s="417" t="s">
        <v>238</v>
      </c>
      <c r="S18" s="471" t="s">
        <v>237</v>
      </c>
      <c r="T18" s="470" t="s">
        <v>230</v>
      </c>
    </row>
    <row r="19" spans="2:20" s="410" customFormat="1" ht="21" customHeight="1" x14ac:dyDescent="0.2">
      <c r="B19" s="467"/>
      <c r="C19" s="467"/>
      <c r="D19" s="469"/>
      <c r="E19" s="467"/>
      <c r="F19" s="468"/>
      <c r="G19" s="468"/>
      <c r="H19" s="467"/>
      <c r="I19" s="415"/>
      <c r="J19" s="414"/>
      <c r="K19" s="413"/>
      <c r="L19" s="413"/>
      <c r="M19" s="464"/>
      <c r="N19" s="466"/>
      <c r="O19" s="465"/>
      <c r="P19" s="464"/>
      <c r="Q19" s="464"/>
      <c r="R19" s="464"/>
      <c r="S19" s="464"/>
      <c r="T19" s="463"/>
    </row>
    <row r="20" spans="2:20" s="410" customFormat="1" ht="21" customHeight="1" x14ac:dyDescent="0.2">
      <c r="B20" s="460"/>
      <c r="C20" s="460"/>
      <c r="D20" s="455"/>
      <c r="E20" s="460"/>
      <c r="F20" s="461"/>
      <c r="G20" s="461"/>
      <c r="H20" s="460"/>
      <c r="I20" s="408"/>
      <c r="J20" s="409"/>
      <c r="K20" s="453"/>
      <c r="L20" s="453"/>
      <c r="M20" s="452"/>
      <c r="N20" s="451"/>
      <c r="O20" s="450"/>
      <c r="P20" s="449"/>
      <c r="Q20" s="449"/>
      <c r="R20" s="449"/>
      <c r="S20" s="449"/>
      <c r="T20" s="462"/>
    </row>
    <row r="21" spans="2:20" s="410" customFormat="1" ht="21" customHeight="1" x14ac:dyDescent="0.2">
      <c r="B21" s="460"/>
      <c r="C21" s="460"/>
      <c r="D21" s="455"/>
      <c r="E21" s="460"/>
      <c r="F21" s="461"/>
      <c r="G21" s="461"/>
      <c r="H21" s="460"/>
      <c r="I21" s="408"/>
      <c r="J21" s="409"/>
      <c r="K21" s="453"/>
      <c r="L21" s="453"/>
      <c r="M21" s="452"/>
      <c r="N21" s="451"/>
      <c r="O21" s="450"/>
      <c r="P21" s="449"/>
      <c r="Q21" s="449"/>
      <c r="R21" s="449"/>
      <c r="S21" s="449"/>
      <c r="T21" s="462"/>
    </row>
    <row r="22" spans="2:20" s="410" customFormat="1" ht="21" customHeight="1" x14ac:dyDescent="0.2">
      <c r="B22" s="460"/>
      <c r="C22" s="460"/>
      <c r="D22" s="455"/>
      <c r="E22" s="460"/>
      <c r="F22" s="461"/>
      <c r="G22" s="461"/>
      <c r="H22" s="460"/>
      <c r="I22" s="408"/>
      <c r="J22" s="409"/>
      <c r="K22" s="453"/>
      <c r="L22" s="453"/>
      <c r="M22" s="452"/>
      <c r="N22" s="451"/>
      <c r="O22" s="450"/>
      <c r="P22" s="449"/>
      <c r="Q22" s="449"/>
      <c r="R22" s="449"/>
      <c r="S22" s="449"/>
      <c r="T22" s="448"/>
    </row>
    <row r="23" spans="2:20" s="410" customFormat="1" ht="21" customHeight="1" x14ac:dyDescent="0.2">
      <c r="B23" s="460"/>
      <c r="C23" s="460"/>
      <c r="D23" s="455"/>
      <c r="E23" s="460"/>
      <c r="F23" s="461"/>
      <c r="G23" s="461"/>
      <c r="H23" s="460"/>
      <c r="I23" s="408"/>
      <c r="J23" s="409"/>
      <c r="K23" s="453"/>
      <c r="L23" s="453"/>
      <c r="M23" s="452"/>
      <c r="N23" s="451"/>
      <c r="O23" s="450"/>
      <c r="P23" s="449"/>
      <c r="Q23" s="449"/>
      <c r="R23" s="449"/>
      <c r="S23" s="449"/>
      <c r="T23" s="448"/>
    </row>
    <row r="24" spans="2:20" s="410" customFormat="1" ht="21" customHeight="1" x14ac:dyDescent="0.3">
      <c r="B24" s="460"/>
      <c r="C24" s="460"/>
      <c r="D24" s="455"/>
      <c r="E24" s="460"/>
      <c r="F24" s="461"/>
      <c r="G24" s="461"/>
      <c r="H24" s="460"/>
      <c r="I24" s="408"/>
      <c r="J24" s="1048" t="s">
        <v>505</v>
      </c>
      <c r="K24" s="453"/>
      <c r="L24" s="453"/>
      <c r="M24" s="452"/>
      <c r="N24" s="451"/>
      <c r="O24" s="450"/>
      <c r="P24" s="449"/>
      <c r="Q24" s="1005" t="s">
        <v>505</v>
      </c>
      <c r="R24" s="449"/>
      <c r="S24" s="449"/>
      <c r="T24" s="448"/>
    </row>
    <row r="25" spans="2:20" s="410" customFormat="1" ht="21" customHeight="1" x14ac:dyDescent="0.2">
      <c r="B25" s="460"/>
      <c r="C25" s="460"/>
      <c r="D25" s="455"/>
      <c r="E25" s="460"/>
      <c r="F25" s="461"/>
      <c r="G25" s="461"/>
      <c r="H25" s="460"/>
      <c r="I25" s="408"/>
      <c r="J25" s="409"/>
      <c r="K25" s="453"/>
      <c r="L25" s="453"/>
      <c r="M25" s="452"/>
      <c r="N25" s="451"/>
      <c r="O25" s="450"/>
      <c r="P25" s="449"/>
      <c r="Q25" s="449"/>
      <c r="R25" s="449"/>
      <c r="S25" s="449"/>
      <c r="T25" s="448"/>
    </row>
    <row r="26" spans="2:20" s="410" customFormat="1" ht="21" customHeight="1" x14ac:dyDescent="0.2">
      <c r="B26" s="460"/>
      <c r="C26" s="460"/>
      <c r="D26" s="455"/>
      <c r="E26" s="460"/>
      <c r="F26" s="461"/>
      <c r="G26" s="461"/>
      <c r="H26" s="460"/>
      <c r="I26" s="459"/>
      <c r="J26" s="458"/>
      <c r="K26" s="453"/>
      <c r="L26" s="453"/>
      <c r="M26" s="452"/>
      <c r="N26" s="451"/>
      <c r="O26" s="457"/>
      <c r="P26" s="456"/>
      <c r="Q26" s="456"/>
      <c r="R26" s="456"/>
      <c r="S26" s="456"/>
      <c r="T26" s="448"/>
    </row>
    <row r="27" spans="2:20" s="410" customFormat="1" ht="21" customHeight="1" x14ac:dyDescent="0.2">
      <c r="B27" s="460"/>
      <c r="C27" s="460"/>
      <c r="D27" s="455"/>
      <c r="E27" s="460"/>
      <c r="F27" s="461"/>
      <c r="G27" s="461"/>
      <c r="H27" s="460"/>
      <c r="I27" s="459"/>
      <c r="J27" s="458"/>
      <c r="K27" s="453"/>
      <c r="L27" s="453"/>
      <c r="M27" s="452"/>
      <c r="N27" s="451"/>
      <c r="O27" s="457"/>
      <c r="P27" s="456"/>
      <c r="Q27" s="456"/>
      <c r="R27" s="456"/>
      <c r="S27" s="456"/>
      <c r="T27" s="448"/>
    </row>
    <row r="28" spans="2:20" s="410" customFormat="1" ht="21" customHeight="1" x14ac:dyDescent="0.2">
      <c r="B28" s="408"/>
      <c r="C28" s="408"/>
      <c r="D28" s="455"/>
      <c r="E28" s="408"/>
      <c r="F28" s="454"/>
      <c r="G28" s="454"/>
      <c r="H28" s="408"/>
      <c r="I28" s="408"/>
      <c r="J28" s="409"/>
      <c r="K28" s="453"/>
      <c r="L28" s="453"/>
      <c r="M28" s="452"/>
      <c r="N28" s="451"/>
      <c r="O28" s="450"/>
      <c r="P28" s="449"/>
      <c r="Q28" s="449"/>
      <c r="R28" s="449"/>
      <c r="S28" s="449"/>
      <c r="T28" s="448"/>
    </row>
    <row r="29" spans="2:20" s="410" customFormat="1" ht="21" customHeight="1" x14ac:dyDescent="0.2">
      <c r="B29" s="408"/>
      <c r="C29" s="408"/>
      <c r="D29" s="455"/>
      <c r="E29" s="408"/>
      <c r="F29" s="454"/>
      <c r="G29" s="454"/>
      <c r="H29" s="408"/>
      <c r="I29" s="408"/>
      <c r="J29" s="409"/>
      <c r="K29" s="453"/>
      <c r="L29" s="453"/>
      <c r="M29" s="452"/>
      <c r="N29" s="451"/>
      <c r="O29" s="450"/>
      <c r="P29" s="449"/>
      <c r="Q29" s="449"/>
      <c r="R29" s="449"/>
      <c r="S29" s="449"/>
      <c r="T29" s="448"/>
    </row>
    <row r="30" spans="2:20" s="410" customFormat="1" ht="21" customHeight="1" x14ac:dyDescent="0.2">
      <c r="B30" s="408"/>
      <c r="C30" s="408"/>
      <c r="D30" s="455"/>
      <c r="E30" s="408"/>
      <c r="F30" s="454"/>
      <c r="G30" s="454"/>
      <c r="H30" s="408"/>
      <c r="I30" s="408"/>
      <c r="J30" s="409"/>
      <c r="K30" s="453"/>
      <c r="L30" s="453"/>
      <c r="M30" s="452"/>
      <c r="N30" s="451"/>
      <c r="O30" s="450"/>
      <c r="P30" s="449"/>
      <c r="Q30" s="449"/>
      <c r="R30" s="449"/>
      <c r="S30" s="449"/>
      <c r="T30" s="448"/>
    </row>
    <row r="31" spans="2:20" s="410" customFormat="1" ht="21" customHeight="1" x14ac:dyDescent="0.2">
      <c r="B31" s="408"/>
      <c r="C31" s="408"/>
      <c r="D31" s="455"/>
      <c r="E31" s="408"/>
      <c r="F31" s="454"/>
      <c r="G31" s="454"/>
      <c r="H31" s="408"/>
      <c r="I31" s="408"/>
      <c r="J31" s="409"/>
      <c r="K31" s="453"/>
      <c r="L31" s="453"/>
      <c r="M31" s="452"/>
      <c r="N31" s="451"/>
      <c r="O31" s="450"/>
      <c r="P31" s="449"/>
      <c r="Q31" s="449"/>
      <c r="R31" s="449"/>
      <c r="S31" s="449"/>
      <c r="T31" s="448"/>
    </row>
    <row r="32" spans="2:20" s="410" customFormat="1" ht="21" customHeight="1" x14ac:dyDescent="0.2">
      <c r="B32" s="408"/>
      <c r="C32" s="408"/>
      <c r="D32" s="455"/>
      <c r="E32" s="408"/>
      <c r="F32" s="454"/>
      <c r="G32" s="454"/>
      <c r="H32" s="408"/>
      <c r="I32" s="408"/>
      <c r="J32" s="409"/>
      <c r="K32" s="453"/>
      <c r="L32" s="453"/>
      <c r="M32" s="452"/>
      <c r="N32" s="451"/>
      <c r="O32" s="450"/>
      <c r="P32" s="449"/>
      <c r="Q32" s="449"/>
      <c r="R32" s="449"/>
      <c r="S32" s="449"/>
      <c r="T32" s="448"/>
    </row>
    <row r="33" spans="2:20" s="410" customFormat="1" ht="21" customHeight="1" x14ac:dyDescent="0.2">
      <c r="B33" s="408"/>
      <c r="C33" s="408"/>
      <c r="D33" s="455"/>
      <c r="E33" s="408"/>
      <c r="F33" s="454"/>
      <c r="G33" s="454"/>
      <c r="H33" s="408"/>
      <c r="I33" s="408"/>
      <c r="J33" s="409"/>
      <c r="K33" s="453"/>
      <c r="L33" s="453"/>
      <c r="M33" s="452"/>
      <c r="N33" s="451"/>
      <c r="O33" s="450"/>
      <c r="P33" s="449"/>
      <c r="Q33" s="449"/>
      <c r="R33" s="449"/>
      <c r="S33" s="449"/>
      <c r="T33" s="448"/>
    </row>
    <row r="34" spans="2:20" s="402" customFormat="1" ht="21" customHeight="1" x14ac:dyDescent="0.2">
      <c r="B34" s="408"/>
      <c r="C34" s="408"/>
      <c r="D34" s="455"/>
      <c r="E34" s="408"/>
      <c r="F34" s="454"/>
      <c r="G34" s="454"/>
      <c r="H34" s="408"/>
      <c r="I34" s="408"/>
      <c r="J34" s="409"/>
      <c r="K34" s="453"/>
      <c r="L34" s="453"/>
      <c r="M34" s="452"/>
      <c r="N34" s="451"/>
      <c r="O34" s="450"/>
      <c r="P34" s="449"/>
      <c r="Q34" s="449"/>
      <c r="R34" s="449"/>
      <c r="S34" s="449"/>
      <c r="T34" s="448"/>
    </row>
    <row r="35" spans="2:20" s="402" customFormat="1" ht="21" customHeight="1" x14ac:dyDescent="0.2">
      <c r="B35" s="408"/>
      <c r="C35" s="408"/>
      <c r="D35" s="455"/>
      <c r="E35" s="408"/>
      <c r="F35" s="454"/>
      <c r="G35" s="454"/>
      <c r="H35" s="408"/>
      <c r="I35" s="408"/>
      <c r="J35" s="409"/>
      <c r="K35" s="453"/>
      <c r="L35" s="453"/>
      <c r="M35" s="452"/>
      <c r="N35" s="451"/>
      <c r="O35" s="450"/>
      <c r="P35" s="449"/>
      <c r="Q35" s="449"/>
      <c r="R35" s="449"/>
      <c r="S35" s="449"/>
      <c r="T35" s="448"/>
    </row>
    <row r="36" spans="2:20" s="402" customFormat="1" ht="21" customHeight="1" x14ac:dyDescent="0.2">
      <c r="B36" s="408"/>
      <c r="C36" s="408"/>
      <c r="D36" s="455"/>
      <c r="E36" s="408"/>
      <c r="F36" s="454"/>
      <c r="G36" s="454"/>
      <c r="H36" s="408"/>
      <c r="I36" s="408"/>
      <c r="J36" s="409"/>
      <c r="K36" s="453"/>
      <c r="L36" s="453"/>
      <c r="M36" s="452"/>
      <c r="N36" s="451"/>
      <c r="O36" s="450"/>
      <c r="P36" s="449"/>
      <c r="Q36" s="449"/>
      <c r="R36" s="449"/>
      <c r="S36" s="449"/>
      <c r="T36" s="448"/>
    </row>
    <row r="37" spans="2:20" s="402" customFormat="1" ht="21" customHeight="1" x14ac:dyDescent="0.2">
      <c r="B37" s="408"/>
      <c r="C37" s="408"/>
      <c r="D37" s="455"/>
      <c r="E37" s="408"/>
      <c r="F37" s="454"/>
      <c r="G37" s="454"/>
      <c r="H37" s="408"/>
      <c r="I37" s="408"/>
      <c r="J37" s="409"/>
      <c r="K37" s="453"/>
      <c r="L37" s="453"/>
      <c r="M37" s="452"/>
      <c r="N37" s="451"/>
      <c r="O37" s="450"/>
      <c r="P37" s="449"/>
      <c r="Q37" s="449"/>
      <c r="R37" s="449"/>
      <c r="S37" s="449"/>
      <c r="T37" s="448"/>
    </row>
    <row r="38" spans="2:20" s="402" customFormat="1" ht="21" customHeight="1" x14ac:dyDescent="0.2">
      <c r="B38" s="408"/>
      <c r="C38" s="408"/>
      <c r="D38" s="455"/>
      <c r="E38" s="408"/>
      <c r="F38" s="454"/>
      <c r="G38" s="454"/>
      <c r="H38" s="408"/>
      <c r="I38" s="408"/>
      <c r="J38" s="409"/>
      <c r="K38" s="453"/>
      <c r="L38" s="453"/>
      <c r="M38" s="452"/>
      <c r="N38" s="451"/>
      <c r="O38" s="450"/>
      <c r="P38" s="449"/>
      <c r="Q38" s="449"/>
      <c r="R38" s="449"/>
      <c r="S38" s="449"/>
      <c r="T38" s="448"/>
    </row>
    <row r="39" spans="2:20" s="402" customFormat="1" ht="21" customHeight="1" x14ac:dyDescent="0.2">
      <c r="B39" s="408"/>
      <c r="C39" s="408"/>
      <c r="D39" s="455"/>
      <c r="E39" s="408"/>
      <c r="F39" s="454"/>
      <c r="G39" s="454"/>
      <c r="H39" s="408"/>
      <c r="I39" s="408"/>
      <c r="J39" s="409"/>
      <c r="K39" s="453"/>
      <c r="L39" s="453"/>
      <c r="M39" s="452"/>
      <c r="N39" s="451"/>
      <c r="O39" s="450"/>
      <c r="P39" s="449"/>
      <c r="Q39" s="449"/>
      <c r="R39" s="449"/>
      <c r="S39" s="449"/>
      <c r="T39" s="448"/>
    </row>
    <row r="40" spans="2:20" s="402" customFormat="1" ht="21" customHeight="1" x14ac:dyDescent="0.2">
      <c r="B40" s="408"/>
      <c r="C40" s="408"/>
      <c r="D40" s="455"/>
      <c r="E40" s="408"/>
      <c r="F40" s="454"/>
      <c r="G40" s="454"/>
      <c r="H40" s="408"/>
      <c r="I40" s="408"/>
      <c r="J40" s="409"/>
      <c r="K40" s="453"/>
      <c r="L40" s="453"/>
      <c r="M40" s="452"/>
      <c r="N40" s="451"/>
      <c r="O40" s="450"/>
      <c r="P40" s="449"/>
      <c r="Q40" s="449"/>
      <c r="R40" s="449"/>
      <c r="S40" s="449"/>
      <c r="T40" s="448"/>
    </row>
    <row r="41" spans="2:20" s="402" customFormat="1" ht="21" customHeight="1" x14ac:dyDescent="0.2">
      <c r="B41" s="408"/>
      <c r="C41" s="408"/>
      <c r="D41" s="455"/>
      <c r="E41" s="408"/>
      <c r="F41" s="454"/>
      <c r="G41" s="454"/>
      <c r="H41" s="408"/>
      <c r="I41" s="408"/>
      <c r="J41" s="409"/>
      <c r="K41" s="453"/>
      <c r="L41" s="453"/>
      <c r="M41" s="452"/>
      <c r="N41" s="451"/>
      <c r="O41" s="450"/>
      <c r="P41" s="449"/>
      <c r="Q41" s="449"/>
      <c r="R41" s="449"/>
      <c r="S41" s="449"/>
      <c r="T41" s="448"/>
    </row>
    <row r="42" spans="2:20" s="402" customFormat="1" ht="21" customHeight="1" x14ac:dyDescent="0.2">
      <c r="B42" s="408"/>
      <c r="C42" s="408"/>
      <c r="D42" s="455"/>
      <c r="E42" s="408"/>
      <c r="F42" s="454"/>
      <c r="G42" s="454"/>
      <c r="H42" s="408"/>
      <c r="I42" s="408"/>
      <c r="J42" s="409"/>
      <c r="K42" s="453"/>
      <c r="L42" s="453"/>
      <c r="M42" s="452"/>
      <c r="N42" s="451"/>
      <c r="O42" s="450"/>
      <c r="P42" s="449"/>
      <c r="Q42" s="449"/>
      <c r="R42" s="449"/>
      <c r="S42" s="449"/>
      <c r="T42" s="448"/>
    </row>
    <row r="43" spans="2:20" s="402" customFormat="1" ht="21" customHeight="1" thickBot="1" x14ac:dyDescent="0.25">
      <c r="B43" s="405"/>
      <c r="C43" s="405"/>
      <c r="D43" s="447"/>
      <c r="E43" s="405"/>
      <c r="F43" s="446"/>
      <c r="G43" s="446"/>
      <c r="H43" s="405"/>
      <c r="I43" s="405"/>
      <c r="J43" s="406"/>
      <c r="K43" s="445"/>
      <c r="L43" s="445"/>
      <c r="M43" s="444"/>
      <c r="N43" s="443"/>
      <c r="O43" s="442"/>
      <c r="P43" s="441"/>
      <c r="Q43" s="441"/>
      <c r="R43" s="441"/>
      <c r="S43" s="441"/>
      <c r="T43" s="440"/>
    </row>
    <row r="44" spans="2:20" s="402" customFormat="1" ht="24.75" customHeight="1" thickBot="1" x14ac:dyDescent="0.25">
      <c r="B44" s="439"/>
      <c r="C44" s="439"/>
      <c r="D44" s="438"/>
      <c r="E44" s="439"/>
      <c r="F44" s="438"/>
      <c r="G44" s="438"/>
      <c r="H44" s="437"/>
      <c r="I44" s="437"/>
      <c r="J44" s="403"/>
      <c r="K44" s="403"/>
      <c r="L44" s="403"/>
      <c r="M44" s="403"/>
      <c r="N44" s="436"/>
      <c r="O44" s="435">
        <f>SUM(O19:O43)</f>
        <v>0</v>
      </c>
      <c r="P44" s="403"/>
      <c r="Q44" s="403"/>
      <c r="R44" s="403"/>
      <c r="S44" s="403"/>
      <c r="T44" s="434"/>
    </row>
    <row r="45" spans="2:20" ht="16.5" customHeight="1" x14ac:dyDescent="0.25">
      <c r="T45" s="433" t="s">
        <v>448</v>
      </c>
    </row>
    <row r="47" spans="2:20" x14ac:dyDescent="0.2">
      <c r="B47" s="393"/>
      <c r="C47" s="393"/>
      <c r="D47" s="393"/>
      <c r="E47" s="419"/>
      <c r="F47" s="419"/>
      <c r="G47" s="393"/>
    </row>
    <row r="48" spans="2:20" x14ac:dyDescent="0.2">
      <c r="B48" s="393"/>
      <c r="C48" s="393"/>
      <c r="D48" s="393"/>
      <c r="E48" s="419"/>
      <c r="F48" s="419"/>
      <c r="G48" s="393"/>
    </row>
    <row r="49" spans="2:19" s="394" customFormat="1" ht="21.75" customHeight="1" x14ac:dyDescent="0.25">
      <c r="E49" s="1681" t="s">
        <v>609</v>
      </c>
      <c r="F49" s="1681"/>
      <c r="G49" s="1681"/>
      <c r="H49" s="1681"/>
      <c r="I49" s="398"/>
      <c r="J49" s="398"/>
      <c r="K49" s="398"/>
      <c r="L49" s="398"/>
      <c r="M49" s="398"/>
      <c r="N49" s="400"/>
      <c r="O49" s="1681" t="s">
        <v>500</v>
      </c>
      <c r="P49" s="1681"/>
      <c r="Q49" s="1681"/>
      <c r="S49" s="401"/>
    </row>
    <row r="50" spans="2:19" s="394" customFormat="1" ht="18.75" x14ac:dyDescent="0.3">
      <c r="E50" s="1674" t="s">
        <v>4</v>
      </c>
      <c r="F50" s="1674"/>
      <c r="G50" s="1674"/>
      <c r="H50" s="1674"/>
      <c r="I50" s="395"/>
      <c r="J50" s="395"/>
      <c r="K50" s="395"/>
      <c r="L50" s="395"/>
      <c r="M50" s="395"/>
      <c r="N50" s="399"/>
      <c r="O50" s="1682" t="s">
        <v>3</v>
      </c>
      <c r="P50" s="1682"/>
      <c r="Q50" s="1682"/>
      <c r="S50" s="397"/>
    </row>
    <row r="51" spans="2:19" s="394" customFormat="1" ht="18.75" x14ac:dyDescent="0.3">
      <c r="E51" s="400"/>
      <c r="F51" s="395"/>
      <c r="G51" s="395"/>
      <c r="H51" s="395"/>
      <c r="I51" s="395"/>
      <c r="J51" s="395"/>
      <c r="K51" s="395"/>
      <c r="L51" s="395"/>
      <c r="M51" s="395"/>
      <c r="N51" s="399"/>
      <c r="O51" s="399"/>
      <c r="P51" s="399"/>
      <c r="Q51" s="399"/>
      <c r="S51" s="397"/>
    </row>
    <row r="52" spans="2:19" s="394" customFormat="1" ht="18.75" x14ac:dyDescent="0.3">
      <c r="E52" s="1683">
        <v>44561</v>
      </c>
      <c r="F52" s="1681"/>
      <c r="G52" s="1681"/>
      <c r="H52" s="1681"/>
      <c r="I52" s="397"/>
      <c r="J52" s="397"/>
      <c r="K52" s="397"/>
      <c r="L52" s="397"/>
      <c r="M52" s="397"/>
      <c r="N52" s="399"/>
      <c r="O52" s="1684">
        <v>44565</v>
      </c>
      <c r="P52" s="1685"/>
      <c r="Q52" s="1685"/>
      <c r="S52" s="397"/>
    </row>
    <row r="53" spans="2:19" s="394" customFormat="1" ht="18.75" x14ac:dyDescent="0.3">
      <c r="E53" s="1674" t="s">
        <v>150</v>
      </c>
      <c r="F53" s="1674"/>
      <c r="G53" s="1674"/>
      <c r="H53" s="1674"/>
      <c r="I53" s="395"/>
      <c r="J53" s="395"/>
      <c r="K53" s="395"/>
      <c r="L53" s="395"/>
      <c r="M53" s="395"/>
      <c r="N53" s="399"/>
      <c r="O53" s="1674" t="s">
        <v>149</v>
      </c>
      <c r="P53" s="1674"/>
      <c r="Q53" s="1674"/>
      <c r="S53" s="397"/>
    </row>
    <row r="54" spans="2:19" x14ac:dyDescent="0.2">
      <c r="B54" s="393"/>
      <c r="C54" s="393"/>
      <c r="D54" s="393"/>
      <c r="E54" s="393"/>
      <c r="F54" s="392"/>
      <c r="G54" s="392"/>
    </row>
    <row r="55" spans="2:19" x14ac:dyDescent="0.2">
      <c r="B55" s="393"/>
      <c r="C55" s="393"/>
      <c r="D55" s="393"/>
      <c r="E55" s="393"/>
      <c r="F55" s="393"/>
      <c r="G55" s="392"/>
    </row>
    <row r="56" spans="2:19" x14ac:dyDescent="0.2">
      <c r="E56" s="393"/>
      <c r="F56" s="393" t="s">
        <v>610</v>
      </c>
      <c r="G56" s="392"/>
      <c r="P56" s="418" t="s">
        <v>497</v>
      </c>
    </row>
    <row r="57" spans="2:19" ht="18.75" x14ac:dyDescent="0.3">
      <c r="E57" s="1674" t="s">
        <v>1</v>
      </c>
      <c r="F57" s="1674"/>
      <c r="G57" s="1674"/>
      <c r="H57" s="1674"/>
      <c r="O57" s="1674" t="s">
        <v>1</v>
      </c>
      <c r="P57" s="1674"/>
      <c r="Q57" s="1674"/>
    </row>
  </sheetData>
  <mergeCells count="16">
    <mergeCell ref="E57:H57"/>
    <mergeCell ref="O57:Q57"/>
    <mergeCell ref="B8:T8"/>
    <mergeCell ref="B9:T9"/>
    <mergeCell ref="B17:I17"/>
    <mergeCell ref="J17:O17"/>
    <mergeCell ref="P17:S17"/>
    <mergeCell ref="C12:E12"/>
    <mergeCell ref="E53:H53"/>
    <mergeCell ref="O53:Q53"/>
    <mergeCell ref="E49:H49"/>
    <mergeCell ref="O49:Q49"/>
    <mergeCell ref="E50:H50"/>
    <mergeCell ref="O50:Q50"/>
    <mergeCell ref="E52:H52"/>
    <mergeCell ref="O52:Q52"/>
  </mergeCells>
  <printOptions horizontalCentered="1" verticalCentered="1"/>
  <pageMargins left="0.15" right="0.15" top="0.7" bottom="0.7" header="0" footer="0"/>
  <pageSetup scale="3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0"/>
  <sheetViews>
    <sheetView showGridLines="0" view="pageBreakPreview" topLeftCell="A7" zoomScale="75" zoomScaleNormal="75" zoomScaleSheetLayoutView="75" workbookViewId="0">
      <selection activeCell="M56" sqref="M56"/>
    </sheetView>
  </sheetViews>
  <sheetFormatPr baseColWidth="10" defaultColWidth="11.42578125" defaultRowHeight="12.75" x14ac:dyDescent="0.2"/>
  <cols>
    <col min="1" max="1" width="5.42578125" style="392" customWidth="1"/>
    <col min="2" max="2" width="13.85546875" style="392" bestFit="1" customWidth="1"/>
    <col min="3" max="3" width="9.5703125" style="392" customWidth="1"/>
    <col min="4" max="4" width="16.85546875" style="392" customWidth="1"/>
    <col min="5" max="5" width="8.42578125" style="392" customWidth="1"/>
    <col min="6" max="6" width="13.5703125" style="418" customWidth="1"/>
    <col min="7" max="7" width="8.42578125" style="418" bestFit="1" customWidth="1"/>
    <col min="8" max="9" width="12.140625" style="392" customWidth="1"/>
    <col min="10" max="10" width="17.28515625" style="392" customWidth="1"/>
    <col min="11" max="11" width="12.5703125" style="392" customWidth="1"/>
    <col min="12" max="12" width="12.85546875" style="392" customWidth="1"/>
    <col min="13" max="13" width="13" style="392" customWidth="1"/>
    <col min="14" max="14" width="13.42578125" style="392" customWidth="1"/>
    <col min="15" max="15" width="13" style="392" customWidth="1"/>
    <col min="16" max="16" width="12" style="392" customWidth="1"/>
    <col min="17" max="17" width="14.42578125" style="392" customWidth="1"/>
    <col min="18" max="18" width="15.140625" style="392" customWidth="1"/>
    <col min="19" max="19" width="13.28515625" style="392" bestFit="1" customWidth="1"/>
    <col min="20" max="20" width="14" style="392" bestFit="1" customWidth="1"/>
    <col min="21" max="21" width="13.28515625" style="392" bestFit="1" customWidth="1"/>
    <col min="22" max="23" width="18.7109375" style="392" customWidth="1"/>
    <col min="24" max="24" width="30.42578125" style="392" customWidth="1"/>
    <col min="25" max="251" width="11.42578125" style="392"/>
    <col min="252" max="252" width="5.42578125" style="392" customWidth="1"/>
    <col min="253" max="253" width="11.5703125" style="392" customWidth="1"/>
    <col min="254" max="254" width="7.140625" style="392" bestFit="1" customWidth="1"/>
    <col min="255" max="255" width="6.42578125" style="392" customWidth="1"/>
    <col min="256" max="256" width="5.28515625" style="392" customWidth="1"/>
    <col min="257" max="257" width="23" style="392" customWidth="1"/>
    <col min="258" max="258" width="9.42578125" style="392" customWidth="1"/>
    <col min="259" max="259" width="8.42578125" style="392" customWidth="1"/>
    <col min="260" max="260" width="16.85546875" style="392" customWidth="1"/>
    <col min="261" max="261" width="8.42578125" style="392" customWidth="1"/>
    <col min="262" max="262" width="13.5703125" style="392" customWidth="1"/>
    <col min="263" max="263" width="8.42578125" style="392" bestFit="1" customWidth="1"/>
    <col min="264" max="265" width="12.140625" style="392" customWidth="1"/>
    <col min="266" max="266" width="18.5703125" style="392" customWidth="1"/>
    <col min="267" max="267" width="14.42578125" style="392" customWidth="1"/>
    <col min="268" max="268" width="8" style="392" bestFit="1" customWidth="1"/>
    <col min="269" max="269" width="8" style="392" customWidth="1"/>
    <col min="270" max="270" width="8.7109375" style="392" customWidth="1"/>
    <col min="271" max="271" width="13" style="392" customWidth="1"/>
    <col min="272" max="272" width="12" style="392" customWidth="1"/>
    <col min="273" max="273" width="14.42578125" style="392" customWidth="1"/>
    <col min="274" max="274" width="15.140625" style="392" customWidth="1"/>
    <col min="275" max="275" width="13.28515625" style="392" bestFit="1" customWidth="1"/>
    <col min="276" max="276" width="14" style="392" bestFit="1" customWidth="1"/>
    <col min="277" max="277" width="13.28515625" style="392" bestFit="1" customWidth="1"/>
    <col min="278" max="279" width="18.7109375" style="392" customWidth="1"/>
    <col min="280" max="280" width="33.140625" style="392" customWidth="1"/>
    <col min="281" max="507" width="11.42578125" style="392"/>
    <col min="508" max="508" width="5.42578125" style="392" customWidth="1"/>
    <col min="509" max="509" width="11.5703125" style="392" customWidth="1"/>
    <col min="510" max="510" width="7.140625" style="392" bestFit="1" customWidth="1"/>
    <col min="511" max="511" width="6.42578125" style="392" customWidth="1"/>
    <col min="512" max="512" width="5.28515625" style="392" customWidth="1"/>
    <col min="513" max="513" width="23" style="392" customWidth="1"/>
    <col min="514" max="514" width="9.42578125" style="392" customWidth="1"/>
    <col min="515" max="515" width="8.42578125" style="392" customWidth="1"/>
    <col min="516" max="516" width="16.85546875" style="392" customWidth="1"/>
    <col min="517" max="517" width="8.42578125" style="392" customWidth="1"/>
    <col min="518" max="518" width="13.5703125" style="392" customWidth="1"/>
    <col min="519" max="519" width="8.42578125" style="392" bestFit="1" customWidth="1"/>
    <col min="520" max="521" width="12.140625" style="392" customWidth="1"/>
    <col min="522" max="522" width="18.5703125" style="392" customWidth="1"/>
    <col min="523" max="523" width="14.42578125" style="392" customWidth="1"/>
    <col min="524" max="524" width="8" style="392" bestFit="1" customWidth="1"/>
    <col min="525" max="525" width="8" style="392" customWidth="1"/>
    <col min="526" max="526" width="8.7109375" style="392" customWidth="1"/>
    <col min="527" max="527" width="13" style="392" customWidth="1"/>
    <col min="528" max="528" width="12" style="392" customWidth="1"/>
    <col min="529" max="529" width="14.42578125" style="392" customWidth="1"/>
    <col min="530" max="530" width="15.140625" style="392" customWidth="1"/>
    <col min="531" max="531" width="13.28515625" style="392" bestFit="1" customWidth="1"/>
    <col min="532" max="532" width="14" style="392" bestFit="1" customWidth="1"/>
    <col min="533" max="533" width="13.28515625" style="392" bestFit="1" customWidth="1"/>
    <col min="534" max="535" width="18.7109375" style="392" customWidth="1"/>
    <col min="536" max="536" width="33.140625" style="392" customWidth="1"/>
    <col min="537" max="763" width="11.42578125" style="392"/>
    <col min="764" max="764" width="5.42578125" style="392" customWidth="1"/>
    <col min="765" max="765" width="11.5703125" style="392" customWidth="1"/>
    <col min="766" max="766" width="7.140625" style="392" bestFit="1" customWidth="1"/>
    <col min="767" max="767" width="6.42578125" style="392" customWidth="1"/>
    <col min="768" max="768" width="5.28515625" style="392" customWidth="1"/>
    <col min="769" max="769" width="23" style="392" customWidth="1"/>
    <col min="770" max="770" width="9.42578125" style="392" customWidth="1"/>
    <col min="771" max="771" width="8.42578125" style="392" customWidth="1"/>
    <col min="772" max="772" width="16.85546875" style="392" customWidth="1"/>
    <col min="773" max="773" width="8.42578125" style="392" customWidth="1"/>
    <col min="774" max="774" width="13.5703125" style="392" customWidth="1"/>
    <col min="775" max="775" width="8.42578125" style="392" bestFit="1" customWidth="1"/>
    <col min="776" max="777" width="12.140625" style="392" customWidth="1"/>
    <col min="778" max="778" width="18.5703125" style="392" customWidth="1"/>
    <col min="779" max="779" width="14.42578125" style="392" customWidth="1"/>
    <col min="780" max="780" width="8" style="392" bestFit="1" customWidth="1"/>
    <col min="781" max="781" width="8" style="392" customWidth="1"/>
    <col min="782" max="782" width="8.7109375" style="392" customWidth="1"/>
    <col min="783" max="783" width="13" style="392" customWidth="1"/>
    <col min="784" max="784" width="12" style="392" customWidth="1"/>
    <col min="785" max="785" width="14.42578125" style="392" customWidth="1"/>
    <col min="786" max="786" width="15.140625" style="392" customWidth="1"/>
    <col min="787" max="787" width="13.28515625" style="392" bestFit="1" customWidth="1"/>
    <col min="788" max="788" width="14" style="392" bestFit="1" customWidth="1"/>
    <col min="789" max="789" width="13.28515625" style="392" bestFit="1" customWidth="1"/>
    <col min="790" max="791" width="18.7109375" style="392" customWidth="1"/>
    <col min="792" max="792" width="33.140625" style="392" customWidth="1"/>
    <col min="793" max="1019" width="11.42578125" style="392"/>
    <col min="1020" max="1020" width="5.42578125" style="392" customWidth="1"/>
    <col min="1021" max="1021" width="11.5703125" style="392" customWidth="1"/>
    <col min="1022" max="1022" width="7.140625" style="392" bestFit="1" customWidth="1"/>
    <col min="1023" max="1023" width="6.42578125" style="392" customWidth="1"/>
    <col min="1024" max="1024" width="5.28515625" style="392" customWidth="1"/>
    <col min="1025" max="1025" width="23" style="392" customWidth="1"/>
    <col min="1026" max="1026" width="9.42578125" style="392" customWidth="1"/>
    <col min="1027" max="1027" width="8.42578125" style="392" customWidth="1"/>
    <col min="1028" max="1028" width="16.85546875" style="392" customWidth="1"/>
    <col min="1029" max="1029" width="8.42578125" style="392" customWidth="1"/>
    <col min="1030" max="1030" width="13.5703125" style="392" customWidth="1"/>
    <col min="1031" max="1031" width="8.42578125" style="392" bestFit="1" customWidth="1"/>
    <col min="1032" max="1033" width="12.140625" style="392" customWidth="1"/>
    <col min="1034" max="1034" width="18.5703125" style="392" customWidth="1"/>
    <col min="1035" max="1035" width="14.42578125" style="392" customWidth="1"/>
    <col min="1036" max="1036" width="8" style="392" bestFit="1" customWidth="1"/>
    <col min="1037" max="1037" width="8" style="392" customWidth="1"/>
    <col min="1038" max="1038" width="8.7109375" style="392" customWidth="1"/>
    <col min="1039" max="1039" width="13" style="392" customWidth="1"/>
    <col min="1040" max="1040" width="12" style="392" customWidth="1"/>
    <col min="1041" max="1041" width="14.42578125" style="392" customWidth="1"/>
    <col min="1042" max="1042" width="15.140625" style="392" customWidth="1"/>
    <col min="1043" max="1043" width="13.28515625" style="392" bestFit="1" customWidth="1"/>
    <col min="1044" max="1044" width="14" style="392" bestFit="1" customWidth="1"/>
    <col min="1045" max="1045" width="13.28515625" style="392" bestFit="1" customWidth="1"/>
    <col min="1046" max="1047" width="18.7109375" style="392" customWidth="1"/>
    <col min="1048" max="1048" width="33.140625" style="392" customWidth="1"/>
    <col min="1049" max="1275" width="11.42578125" style="392"/>
    <col min="1276" max="1276" width="5.42578125" style="392" customWidth="1"/>
    <col min="1277" max="1277" width="11.5703125" style="392" customWidth="1"/>
    <col min="1278" max="1278" width="7.140625" style="392" bestFit="1" customWidth="1"/>
    <col min="1279" max="1279" width="6.42578125" style="392" customWidth="1"/>
    <col min="1280" max="1280" width="5.28515625" style="392" customWidth="1"/>
    <col min="1281" max="1281" width="23" style="392" customWidth="1"/>
    <col min="1282" max="1282" width="9.42578125" style="392" customWidth="1"/>
    <col min="1283" max="1283" width="8.42578125" style="392" customWidth="1"/>
    <col min="1284" max="1284" width="16.85546875" style="392" customWidth="1"/>
    <col min="1285" max="1285" width="8.42578125" style="392" customWidth="1"/>
    <col min="1286" max="1286" width="13.5703125" style="392" customWidth="1"/>
    <col min="1287" max="1287" width="8.42578125" style="392" bestFit="1" customWidth="1"/>
    <col min="1288" max="1289" width="12.140625" style="392" customWidth="1"/>
    <col min="1290" max="1290" width="18.5703125" style="392" customWidth="1"/>
    <col min="1291" max="1291" width="14.42578125" style="392" customWidth="1"/>
    <col min="1292" max="1292" width="8" style="392" bestFit="1" customWidth="1"/>
    <col min="1293" max="1293" width="8" style="392" customWidth="1"/>
    <col min="1294" max="1294" width="8.7109375" style="392" customWidth="1"/>
    <col min="1295" max="1295" width="13" style="392" customWidth="1"/>
    <col min="1296" max="1296" width="12" style="392" customWidth="1"/>
    <col min="1297" max="1297" width="14.42578125" style="392" customWidth="1"/>
    <col min="1298" max="1298" width="15.140625" style="392" customWidth="1"/>
    <col min="1299" max="1299" width="13.28515625" style="392" bestFit="1" customWidth="1"/>
    <col min="1300" max="1300" width="14" style="392" bestFit="1" customWidth="1"/>
    <col min="1301" max="1301" width="13.28515625" style="392" bestFit="1" customWidth="1"/>
    <col min="1302" max="1303" width="18.7109375" style="392" customWidth="1"/>
    <col min="1304" max="1304" width="33.140625" style="392" customWidth="1"/>
    <col min="1305" max="1531" width="11.42578125" style="392"/>
    <col min="1532" max="1532" width="5.42578125" style="392" customWidth="1"/>
    <col min="1533" max="1533" width="11.5703125" style="392" customWidth="1"/>
    <col min="1534" max="1534" width="7.140625" style="392" bestFit="1" customWidth="1"/>
    <col min="1535" max="1535" width="6.42578125" style="392" customWidth="1"/>
    <col min="1536" max="1536" width="5.28515625" style="392" customWidth="1"/>
    <col min="1537" max="1537" width="23" style="392" customWidth="1"/>
    <col min="1538" max="1538" width="9.42578125" style="392" customWidth="1"/>
    <col min="1539" max="1539" width="8.42578125" style="392" customWidth="1"/>
    <col min="1540" max="1540" width="16.85546875" style="392" customWidth="1"/>
    <col min="1541" max="1541" width="8.42578125" style="392" customWidth="1"/>
    <col min="1542" max="1542" width="13.5703125" style="392" customWidth="1"/>
    <col min="1543" max="1543" width="8.42578125" style="392" bestFit="1" customWidth="1"/>
    <col min="1544" max="1545" width="12.140625" style="392" customWidth="1"/>
    <col min="1546" max="1546" width="18.5703125" style="392" customWidth="1"/>
    <col min="1547" max="1547" width="14.42578125" style="392" customWidth="1"/>
    <col min="1548" max="1548" width="8" style="392" bestFit="1" customWidth="1"/>
    <col min="1549" max="1549" width="8" style="392" customWidth="1"/>
    <col min="1550" max="1550" width="8.7109375" style="392" customWidth="1"/>
    <col min="1551" max="1551" width="13" style="392" customWidth="1"/>
    <col min="1552" max="1552" width="12" style="392" customWidth="1"/>
    <col min="1553" max="1553" width="14.42578125" style="392" customWidth="1"/>
    <col min="1554" max="1554" width="15.140625" style="392" customWidth="1"/>
    <col min="1555" max="1555" width="13.28515625" style="392" bestFit="1" customWidth="1"/>
    <col min="1556" max="1556" width="14" style="392" bestFit="1" customWidth="1"/>
    <col min="1557" max="1557" width="13.28515625" style="392" bestFit="1" customWidth="1"/>
    <col min="1558" max="1559" width="18.7109375" style="392" customWidth="1"/>
    <col min="1560" max="1560" width="33.140625" style="392" customWidth="1"/>
    <col min="1561" max="1787" width="11.42578125" style="392"/>
    <col min="1788" max="1788" width="5.42578125" style="392" customWidth="1"/>
    <col min="1789" max="1789" width="11.5703125" style="392" customWidth="1"/>
    <col min="1790" max="1790" width="7.140625" style="392" bestFit="1" customWidth="1"/>
    <col min="1791" max="1791" width="6.42578125" style="392" customWidth="1"/>
    <col min="1792" max="1792" width="5.28515625" style="392" customWidth="1"/>
    <col min="1793" max="1793" width="23" style="392" customWidth="1"/>
    <col min="1794" max="1794" width="9.42578125" style="392" customWidth="1"/>
    <col min="1795" max="1795" width="8.42578125" style="392" customWidth="1"/>
    <col min="1796" max="1796" width="16.85546875" style="392" customWidth="1"/>
    <col min="1797" max="1797" width="8.42578125" style="392" customWidth="1"/>
    <col min="1798" max="1798" width="13.5703125" style="392" customWidth="1"/>
    <col min="1799" max="1799" width="8.42578125" style="392" bestFit="1" customWidth="1"/>
    <col min="1800" max="1801" width="12.140625" style="392" customWidth="1"/>
    <col min="1802" max="1802" width="18.5703125" style="392" customWidth="1"/>
    <col min="1803" max="1803" width="14.42578125" style="392" customWidth="1"/>
    <col min="1804" max="1804" width="8" style="392" bestFit="1" customWidth="1"/>
    <col min="1805" max="1805" width="8" style="392" customWidth="1"/>
    <col min="1806" max="1806" width="8.7109375" style="392" customWidth="1"/>
    <col min="1807" max="1807" width="13" style="392" customWidth="1"/>
    <col min="1808" max="1808" width="12" style="392" customWidth="1"/>
    <col min="1809" max="1809" width="14.42578125" style="392" customWidth="1"/>
    <col min="1810" max="1810" width="15.140625" style="392" customWidth="1"/>
    <col min="1811" max="1811" width="13.28515625" style="392" bestFit="1" customWidth="1"/>
    <col min="1812" max="1812" width="14" style="392" bestFit="1" customWidth="1"/>
    <col min="1813" max="1813" width="13.28515625" style="392" bestFit="1" customWidth="1"/>
    <col min="1814" max="1815" width="18.7109375" style="392" customWidth="1"/>
    <col min="1816" max="1816" width="33.140625" style="392" customWidth="1"/>
    <col min="1817" max="2043" width="11.42578125" style="392"/>
    <col min="2044" max="2044" width="5.42578125" style="392" customWidth="1"/>
    <col min="2045" max="2045" width="11.5703125" style="392" customWidth="1"/>
    <col min="2046" max="2046" width="7.140625" style="392" bestFit="1" customWidth="1"/>
    <col min="2047" max="2047" width="6.42578125" style="392" customWidth="1"/>
    <col min="2048" max="2048" width="5.28515625" style="392" customWidth="1"/>
    <col min="2049" max="2049" width="23" style="392" customWidth="1"/>
    <col min="2050" max="2050" width="9.42578125" style="392" customWidth="1"/>
    <col min="2051" max="2051" width="8.42578125" style="392" customWidth="1"/>
    <col min="2052" max="2052" width="16.85546875" style="392" customWidth="1"/>
    <col min="2053" max="2053" width="8.42578125" style="392" customWidth="1"/>
    <col min="2054" max="2054" width="13.5703125" style="392" customWidth="1"/>
    <col min="2055" max="2055" width="8.42578125" style="392" bestFit="1" customWidth="1"/>
    <col min="2056" max="2057" width="12.140625" style="392" customWidth="1"/>
    <col min="2058" max="2058" width="18.5703125" style="392" customWidth="1"/>
    <col min="2059" max="2059" width="14.42578125" style="392" customWidth="1"/>
    <col min="2060" max="2060" width="8" style="392" bestFit="1" customWidth="1"/>
    <col min="2061" max="2061" width="8" style="392" customWidth="1"/>
    <col min="2062" max="2062" width="8.7109375" style="392" customWidth="1"/>
    <col min="2063" max="2063" width="13" style="392" customWidth="1"/>
    <col min="2064" max="2064" width="12" style="392" customWidth="1"/>
    <col min="2065" max="2065" width="14.42578125" style="392" customWidth="1"/>
    <col min="2066" max="2066" width="15.140625" style="392" customWidth="1"/>
    <col min="2067" max="2067" width="13.28515625" style="392" bestFit="1" customWidth="1"/>
    <col min="2068" max="2068" width="14" style="392" bestFit="1" customWidth="1"/>
    <col min="2069" max="2069" width="13.28515625" style="392" bestFit="1" customWidth="1"/>
    <col min="2070" max="2071" width="18.7109375" style="392" customWidth="1"/>
    <col min="2072" max="2072" width="33.140625" style="392" customWidth="1"/>
    <col min="2073" max="2299" width="11.42578125" style="392"/>
    <col min="2300" max="2300" width="5.42578125" style="392" customWidth="1"/>
    <col min="2301" max="2301" width="11.5703125" style="392" customWidth="1"/>
    <col min="2302" max="2302" width="7.140625" style="392" bestFit="1" customWidth="1"/>
    <col min="2303" max="2303" width="6.42578125" style="392" customWidth="1"/>
    <col min="2304" max="2304" width="5.28515625" style="392" customWidth="1"/>
    <col min="2305" max="2305" width="23" style="392" customWidth="1"/>
    <col min="2306" max="2306" width="9.42578125" style="392" customWidth="1"/>
    <col min="2307" max="2307" width="8.42578125" style="392" customWidth="1"/>
    <col min="2308" max="2308" width="16.85546875" style="392" customWidth="1"/>
    <col min="2309" max="2309" width="8.42578125" style="392" customWidth="1"/>
    <col min="2310" max="2310" width="13.5703125" style="392" customWidth="1"/>
    <col min="2311" max="2311" width="8.42578125" style="392" bestFit="1" customWidth="1"/>
    <col min="2312" max="2313" width="12.140625" style="392" customWidth="1"/>
    <col min="2314" max="2314" width="18.5703125" style="392" customWidth="1"/>
    <col min="2315" max="2315" width="14.42578125" style="392" customWidth="1"/>
    <col min="2316" max="2316" width="8" style="392" bestFit="1" customWidth="1"/>
    <col min="2317" max="2317" width="8" style="392" customWidth="1"/>
    <col min="2318" max="2318" width="8.7109375" style="392" customWidth="1"/>
    <col min="2319" max="2319" width="13" style="392" customWidth="1"/>
    <col min="2320" max="2320" width="12" style="392" customWidth="1"/>
    <col min="2321" max="2321" width="14.42578125" style="392" customWidth="1"/>
    <col min="2322" max="2322" width="15.140625" style="392" customWidth="1"/>
    <col min="2323" max="2323" width="13.28515625" style="392" bestFit="1" customWidth="1"/>
    <col min="2324" max="2324" width="14" style="392" bestFit="1" customWidth="1"/>
    <col min="2325" max="2325" width="13.28515625" style="392" bestFit="1" customWidth="1"/>
    <col min="2326" max="2327" width="18.7109375" style="392" customWidth="1"/>
    <col min="2328" max="2328" width="33.140625" style="392" customWidth="1"/>
    <col min="2329" max="2555" width="11.42578125" style="392"/>
    <col min="2556" max="2556" width="5.42578125" style="392" customWidth="1"/>
    <col min="2557" max="2557" width="11.5703125" style="392" customWidth="1"/>
    <col min="2558" max="2558" width="7.140625" style="392" bestFit="1" customWidth="1"/>
    <col min="2559" max="2559" width="6.42578125" style="392" customWidth="1"/>
    <col min="2560" max="2560" width="5.28515625" style="392" customWidth="1"/>
    <col min="2561" max="2561" width="23" style="392" customWidth="1"/>
    <col min="2562" max="2562" width="9.42578125" style="392" customWidth="1"/>
    <col min="2563" max="2563" width="8.42578125" style="392" customWidth="1"/>
    <col min="2564" max="2564" width="16.85546875" style="392" customWidth="1"/>
    <col min="2565" max="2565" width="8.42578125" style="392" customWidth="1"/>
    <col min="2566" max="2566" width="13.5703125" style="392" customWidth="1"/>
    <col min="2567" max="2567" width="8.42578125" style="392" bestFit="1" customWidth="1"/>
    <col min="2568" max="2569" width="12.140625" style="392" customWidth="1"/>
    <col min="2570" max="2570" width="18.5703125" style="392" customWidth="1"/>
    <col min="2571" max="2571" width="14.42578125" style="392" customWidth="1"/>
    <col min="2572" max="2572" width="8" style="392" bestFit="1" customWidth="1"/>
    <col min="2573" max="2573" width="8" style="392" customWidth="1"/>
    <col min="2574" max="2574" width="8.7109375" style="392" customWidth="1"/>
    <col min="2575" max="2575" width="13" style="392" customWidth="1"/>
    <col min="2576" max="2576" width="12" style="392" customWidth="1"/>
    <col min="2577" max="2577" width="14.42578125" style="392" customWidth="1"/>
    <col min="2578" max="2578" width="15.140625" style="392" customWidth="1"/>
    <col min="2579" max="2579" width="13.28515625" style="392" bestFit="1" customWidth="1"/>
    <col min="2580" max="2580" width="14" style="392" bestFit="1" customWidth="1"/>
    <col min="2581" max="2581" width="13.28515625" style="392" bestFit="1" customWidth="1"/>
    <col min="2582" max="2583" width="18.7109375" style="392" customWidth="1"/>
    <col min="2584" max="2584" width="33.140625" style="392" customWidth="1"/>
    <col min="2585" max="2811" width="11.42578125" style="392"/>
    <col min="2812" max="2812" width="5.42578125" style="392" customWidth="1"/>
    <col min="2813" max="2813" width="11.5703125" style="392" customWidth="1"/>
    <col min="2814" max="2814" width="7.140625" style="392" bestFit="1" customWidth="1"/>
    <col min="2815" max="2815" width="6.42578125" style="392" customWidth="1"/>
    <col min="2816" max="2816" width="5.28515625" style="392" customWidth="1"/>
    <col min="2817" max="2817" width="23" style="392" customWidth="1"/>
    <col min="2818" max="2818" width="9.42578125" style="392" customWidth="1"/>
    <col min="2819" max="2819" width="8.42578125" style="392" customWidth="1"/>
    <col min="2820" max="2820" width="16.85546875" style="392" customWidth="1"/>
    <col min="2821" max="2821" width="8.42578125" style="392" customWidth="1"/>
    <col min="2822" max="2822" width="13.5703125" style="392" customWidth="1"/>
    <col min="2823" max="2823" width="8.42578125" style="392" bestFit="1" customWidth="1"/>
    <col min="2824" max="2825" width="12.140625" style="392" customWidth="1"/>
    <col min="2826" max="2826" width="18.5703125" style="392" customWidth="1"/>
    <col min="2827" max="2827" width="14.42578125" style="392" customWidth="1"/>
    <col min="2828" max="2828" width="8" style="392" bestFit="1" customWidth="1"/>
    <col min="2829" max="2829" width="8" style="392" customWidth="1"/>
    <col min="2830" max="2830" width="8.7109375" style="392" customWidth="1"/>
    <col min="2831" max="2831" width="13" style="392" customWidth="1"/>
    <col min="2832" max="2832" width="12" style="392" customWidth="1"/>
    <col min="2833" max="2833" width="14.42578125" style="392" customWidth="1"/>
    <col min="2834" max="2834" width="15.140625" style="392" customWidth="1"/>
    <col min="2835" max="2835" width="13.28515625" style="392" bestFit="1" customWidth="1"/>
    <col min="2836" max="2836" width="14" style="392" bestFit="1" customWidth="1"/>
    <col min="2837" max="2837" width="13.28515625" style="392" bestFit="1" customWidth="1"/>
    <col min="2838" max="2839" width="18.7109375" style="392" customWidth="1"/>
    <col min="2840" max="2840" width="33.140625" style="392" customWidth="1"/>
    <col min="2841" max="3067" width="11.42578125" style="392"/>
    <col min="3068" max="3068" width="5.42578125" style="392" customWidth="1"/>
    <col min="3069" max="3069" width="11.5703125" style="392" customWidth="1"/>
    <col min="3070" max="3070" width="7.140625" style="392" bestFit="1" customWidth="1"/>
    <col min="3071" max="3071" width="6.42578125" style="392" customWidth="1"/>
    <col min="3072" max="3072" width="5.28515625" style="392" customWidth="1"/>
    <col min="3073" max="3073" width="23" style="392" customWidth="1"/>
    <col min="3074" max="3074" width="9.42578125" style="392" customWidth="1"/>
    <col min="3075" max="3075" width="8.42578125" style="392" customWidth="1"/>
    <col min="3076" max="3076" width="16.85546875" style="392" customWidth="1"/>
    <col min="3077" max="3077" width="8.42578125" style="392" customWidth="1"/>
    <col min="3078" max="3078" width="13.5703125" style="392" customWidth="1"/>
    <col min="3079" max="3079" width="8.42578125" style="392" bestFit="1" customWidth="1"/>
    <col min="3080" max="3081" width="12.140625" style="392" customWidth="1"/>
    <col min="3082" max="3082" width="18.5703125" style="392" customWidth="1"/>
    <col min="3083" max="3083" width="14.42578125" style="392" customWidth="1"/>
    <col min="3084" max="3084" width="8" style="392" bestFit="1" customWidth="1"/>
    <col min="3085" max="3085" width="8" style="392" customWidth="1"/>
    <col min="3086" max="3086" width="8.7109375" style="392" customWidth="1"/>
    <col min="3087" max="3087" width="13" style="392" customWidth="1"/>
    <col min="3088" max="3088" width="12" style="392" customWidth="1"/>
    <col min="3089" max="3089" width="14.42578125" style="392" customWidth="1"/>
    <col min="3090" max="3090" width="15.140625" style="392" customWidth="1"/>
    <col min="3091" max="3091" width="13.28515625" style="392" bestFit="1" customWidth="1"/>
    <col min="3092" max="3092" width="14" style="392" bestFit="1" customWidth="1"/>
    <col min="3093" max="3093" width="13.28515625" style="392" bestFit="1" customWidth="1"/>
    <col min="3094" max="3095" width="18.7109375" style="392" customWidth="1"/>
    <col min="3096" max="3096" width="33.140625" style="392" customWidth="1"/>
    <col min="3097" max="3323" width="11.42578125" style="392"/>
    <col min="3324" max="3324" width="5.42578125" style="392" customWidth="1"/>
    <col min="3325" max="3325" width="11.5703125" style="392" customWidth="1"/>
    <col min="3326" max="3326" width="7.140625" style="392" bestFit="1" customWidth="1"/>
    <col min="3327" max="3327" width="6.42578125" style="392" customWidth="1"/>
    <col min="3328" max="3328" width="5.28515625" style="392" customWidth="1"/>
    <col min="3329" max="3329" width="23" style="392" customWidth="1"/>
    <col min="3330" max="3330" width="9.42578125" style="392" customWidth="1"/>
    <col min="3331" max="3331" width="8.42578125" style="392" customWidth="1"/>
    <col min="3332" max="3332" width="16.85546875" style="392" customWidth="1"/>
    <col min="3333" max="3333" width="8.42578125" style="392" customWidth="1"/>
    <col min="3334" max="3334" width="13.5703125" style="392" customWidth="1"/>
    <col min="3335" max="3335" width="8.42578125" style="392" bestFit="1" customWidth="1"/>
    <col min="3336" max="3337" width="12.140625" style="392" customWidth="1"/>
    <col min="3338" max="3338" width="18.5703125" style="392" customWidth="1"/>
    <col min="3339" max="3339" width="14.42578125" style="392" customWidth="1"/>
    <col min="3340" max="3340" width="8" style="392" bestFit="1" customWidth="1"/>
    <col min="3341" max="3341" width="8" style="392" customWidth="1"/>
    <col min="3342" max="3342" width="8.7109375" style="392" customWidth="1"/>
    <col min="3343" max="3343" width="13" style="392" customWidth="1"/>
    <col min="3344" max="3344" width="12" style="392" customWidth="1"/>
    <col min="3345" max="3345" width="14.42578125" style="392" customWidth="1"/>
    <col min="3346" max="3346" width="15.140625" style="392" customWidth="1"/>
    <col min="3347" max="3347" width="13.28515625" style="392" bestFit="1" customWidth="1"/>
    <col min="3348" max="3348" width="14" style="392" bestFit="1" customWidth="1"/>
    <col min="3349" max="3349" width="13.28515625" style="392" bestFit="1" customWidth="1"/>
    <col min="3350" max="3351" width="18.7109375" style="392" customWidth="1"/>
    <col min="3352" max="3352" width="33.140625" style="392" customWidth="1"/>
    <col min="3353" max="3579" width="11.42578125" style="392"/>
    <col min="3580" max="3580" width="5.42578125" style="392" customWidth="1"/>
    <col min="3581" max="3581" width="11.5703125" style="392" customWidth="1"/>
    <col min="3582" max="3582" width="7.140625" style="392" bestFit="1" customWidth="1"/>
    <col min="3583" max="3583" width="6.42578125" style="392" customWidth="1"/>
    <col min="3584" max="3584" width="5.28515625" style="392" customWidth="1"/>
    <col min="3585" max="3585" width="23" style="392" customWidth="1"/>
    <col min="3586" max="3586" width="9.42578125" style="392" customWidth="1"/>
    <col min="3587" max="3587" width="8.42578125" style="392" customWidth="1"/>
    <col min="3588" max="3588" width="16.85546875" style="392" customWidth="1"/>
    <col min="3589" max="3589" width="8.42578125" style="392" customWidth="1"/>
    <col min="3590" max="3590" width="13.5703125" style="392" customWidth="1"/>
    <col min="3591" max="3591" width="8.42578125" style="392" bestFit="1" customWidth="1"/>
    <col min="3592" max="3593" width="12.140625" style="392" customWidth="1"/>
    <col min="3594" max="3594" width="18.5703125" style="392" customWidth="1"/>
    <col min="3595" max="3595" width="14.42578125" style="392" customWidth="1"/>
    <col min="3596" max="3596" width="8" style="392" bestFit="1" customWidth="1"/>
    <col min="3597" max="3597" width="8" style="392" customWidth="1"/>
    <col min="3598" max="3598" width="8.7109375" style="392" customWidth="1"/>
    <col min="3599" max="3599" width="13" style="392" customWidth="1"/>
    <col min="3600" max="3600" width="12" style="392" customWidth="1"/>
    <col min="3601" max="3601" width="14.42578125" style="392" customWidth="1"/>
    <col min="3602" max="3602" width="15.140625" style="392" customWidth="1"/>
    <col min="3603" max="3603" width="13.28515625" style="392" bestFit="1" customWidth="1"/>
    <col min="3604" max="3604" width="14" style="392" bestFit="1" customWidth="1"/>
    <col min="3605" max="3605" width="13.28515625" style="392" bestFit="1" customWidth="1"/>
    <col min="3606" max="3607" width="18.7109375" style="392" customWidth="1"/>
    <col min="3608" max="3608" width="33.140625" style="392" customWidth="1"/>
    <col min="3609" max="3835" width="11.42578125" style="392"/>
    <col min="3836" max="3836" width="5.42578125" style="392" customWidth="1"/>
    <col min="3837" max="3837" width="11.5703125" style="392" customWidth="1"/>
    <col min="3838" max="3838" width="7.140625" style="392" bestFit="1" customWidth="1"/>
    <col min="3839" max="3839" width="6.42578125" style="392" customWidth="1"/>
    <col min="3840" max="3840" width="5.28515625" style="392" customWidth="1"/>
    <col min="3841" max="3841" width="23" style="392" customWidth="1"/>
    <col min="3842" max="3842" width="9.42578125" style="392" customWidth="1"/>
    <col min="3843" max="3843" width="8.42578125" style="392" customWidth="1"/>
    <col min="3844" max="3844" width="16.85546875" style="392" customWidth="1"/>
    <col min="3845" max="3845" width="8.42578125" style="392" customWidth="1"/>
    <col min="3846" max="3846" width="13.5703125" style="392" customWidth="1"/>
    <col min="3847" max="3847" width="8.42578125" style="392" bestFit="1" customWidth="1"/>
    <col min="3848" max="3849" width="12.140625" style="392" customWidth="1"/>
    <col min="3850" max="3850" width="18.5703125" style="392" customWidth="1"/>
    <col min="3851" max="3851" width="14.42578125" style="392" customWidth="1"/>
    <col min="3852" max="3852" width="8" style="392" bestFit="1" customWidth="1"/>
    <col min="3853" max="3853" width="8" style="392" customWidth="1"/>
    <col min="3854" max="3854" width="8.7109375" style="392" customWidth="1"/>
    <col min="3855" max="3855" width="13" style="392" customWidth="1"/>
    <col min="3856" max="3856" width="12" style="392" customWidth="1"/>
    <col min="3857" max="3857" width="14.42578125" style="392" customWidth="1"/>
    <col min="3858" max="3858" width="15.140625" style="392" customWidth="1"/>
    <col min="3859" max="3859" width="13.28515625" style="392" bestFit="1" customWidth="1"/>
    <col min="3860" max="3860" width="14" style="392" bestFit="1" customWidth="1"/>
    <col min="3861" max="3861" width="13.28515625" style="392" bestFit="1" customWidth="1"/>
    <col min="3862" max="3863" width="18.7109375" style="392" customWidth="1"/>
    <col min="3864" max="3864" width="33.140625" style="392" customWidth="1"/>
    <col min="3865" max="4091" width="11.42578125" style="392"/>
    <col min="4092" max="4092" width="5.42578125" style="392" customWidth="1"/>
    <col min="4093" max="4093" width="11.5703125" style="392" customWidth="1"/>
    <col min="4094" max="4094" width="7.140625" style="392" bestFit="1" customWidth="1"/>
    <col min="4095" max="4095" width="6.42578125" style="392" customWidth="1"/>
    <col min="4096" max="4096" width="5.28515625" style="392" customWidth="1"/>
    <col min="4097" max="4097" width="23" style="392" customWidth="1"/>
    <col min="4098" max="4098" width="9.42578125" style="392" customWidth="1"/>
    <col min="4099" max="4099" width="8.42578125" style="392" customWidth="1"/>
    <col min="4100" max="4100" width="16.85546875" style="392" customWidth="1"/>
    <col min="4101" max="4101" width="8.42578125" style="392" customWidth="1"/>
    <col min="4102" max="4102" width="13.5703125" style="392" customWidth="1"/>
    <col min="4103" max="4103" width="8.42578125" style="392" bestFit="1" customWidth="1"/>
    <col min="4104" max="4105" width="12.140625" style="392" customWidth="1"/>
    <col min="4106" max="4106" width="18.5703125" style="392" customWidth="1"/>
    <col min="4107" max="4107" width="14.42578125" style="392" customWidth="1"/>
    <col min="4108" max="4108" width="8" style="392" bestFit="1" customWidth="1"/>
    <col min="4109" max="4109" width="8" style="392" customWidth="1"/>
    <col min="4110" max="4110" width="8.7109375" style="392" customWidth="1"/>
    <col min="4111" max="4111" width="13" style="392" customWidth="1"/>
    <col min="4112" max="4112" width="12" style="392" customWidth="1"/>
    <col min="4113" max="4113" width="14.42578125" style="392" customWidth="1"/>
    <col min="4114" max="4114" width="15.140625" style="392" customWidth="1"/>
    <col min="4115" max="4115" width="13.28515625" style="392" bestFit="1" customWidth="1"/>
    <col min="4116" max="4116" width="14" style="392" bestFit="1" customWidth="1"/>
    <col min="4117" max="4117" width="13.28515625" style="392" bestFit="1" customWidth="1"/>
    <col min="4118" max="4119" width="18.7109375" style="392" customWidth="1"/>
    <col min="4120" max="4120" width="33.140625" style="392" customWidth="1"/>
    <col min="4121" max="4347" width="11.42578125" style="392"/>
    <col min="4348" max="4348" width="5.42578125" style="392" customWidth="1"/>
    <col min="4349" max="4349" width="11.5703125" style="392" customWidth="1"/>
    <col min="4350" max="4350" width="7.140625" style="392" bestFit="1" customWidth="1"/>
    <col min="4351" max="4351" width="6.42578125" style="392" customWidth="1"/>
    <col min="4352" max="4352" width="5.28515625" style="392" customWidth="1"/>
    <col min="4353" max="4353" width="23" style="392" customWidth="1"/>
    <col min="4354" max="4354" width="9.42578125" style="392" customWidth="1"/>
    <col min="4355" max="4355" width="8.42578125" style="392" customWidth="1"/>
    <col min="4356" max="4356" width="16.85546875" style="392" customWidth="1"/>
    <col min="4357" max="4357" width="8.42578125" style="392" customWidth="1"/>
    <col min="4358" max="4358" width="13.5703125" style="392" customWidth="1"/>
    <col min="4359" max="4359" width="8.42578125" style="392" bestFit="1" customWidth="1"/>
    <col min="4360" max="4361" width="12.140625" style="392" customWidth="1"/>
    <col min="4362" max="4362" width="18.5703125" style="392" customWidth="1"/>
    <col min="4363" max="4363" width="14.42578125" style="392" customWidth="1"/>
    <col min="4364" max="4364" width="8" style="392" bestFit="1" customWidth="1"/>
    <col min="4365" max="4365" width="8" style="392" customWidth="1"/>
    <col min="4366" max="4366" width="8.7109375" style="392" customWidth="1"/>
    <col min="4367" max="4367" width="13" style="392" customWidth="1"/>
    <col min="4368" max="4368" width="12" style="392" customWidth="1"/>
    <col min="4369" max="4369" width="14.42578125" style="392" customWidth="1"/>
    <col min="4370" max="4370" width="15.140625" style="392" customWidth="1"/>
    <col min="4371" max="4371" width="13.28515625" style="392" bestFit="1" customWidth="1"/>
    <col min="4372" max="4372" width="14" style="392" bestFit="1" customWidth="1"/>
    <col min="4373" max="4373" width="13.28515625" style="392" bestFit="1" customWidth="1"/>
    <col min="4374" max="4375" width="18.7109375" style="392" customWidth="1"/>
    <col min="4376" max="4376" width="33.140625" style="392" customWidth="1"/>
    <col min="4377" max="4603" width="11.42578125" style="392"/>
    <col min="4604" max="4604" width="5.42578125" style="392" customWidth="1"/>
    <col min="4605" max="4605" width="11.5703125" style="392" customWidth="1"/>
    <col min="4606" max="4606" width="7.140625" style="392" bestFit="1" customWidth="1"/>
    <col min="4607" max="4607" width="6.42578125" style="392" customWidth="1"/>
    <col min="4608" max="4608" width="5.28515625" style="392" customWidth="1"/>
    <col min="4609" max="4609" width="23" style="392" customWidth="1"/>
    <col min="4610" max="4610" width="9.42578125" style="392" customWidth="1"/>
    <col min="4611" max="4611" width="8.42578125" style="392" customWidth="1"/>
    <col min="4612" max="4612" width="16.85546875" style="392" customWidth="1"/>
    <col min="4613" max="4613" width="8.42578125" style="392" customWidth="1"/>
    <col min="4614" max="4614" width="13.5703125" style="392" customWidth="1"/>
    <col min="4615" max="4615" width="8.42578125" style="392" bestFit="1" customWidth="1"/>
    <col min="4616" max="4617" width="12.140625" style="392" customWidth="1"/>
    <col min="4618" max="4618" width="18.5703125" style="392" customWidth="1"/>
    <col min="4619" max="4619" width="14.42578125" style="392" customWidth="1"/>
    <col min="4620" max="4620" width="8" style="392" bestFit="1" customWidth="1"/>
    <col min="4621" max="4621" width="8" style="392" customWidth="1"/>
    <col min="4622" max="4622" width="8.7109375" style="392" customWidth="1"/>
    <col min="4623" max="4623" width="13" style="392" customWidth="1"/>
    <col min="4624" max="4624" width="12" style="392" customWidth="1"/>
    <col min="4625" max="4625" width="14.42578125" style="392" customWidth="1"/>
    <col min="4626" max="4626" width="15.140625" style="392" customWidth="1"/>
    <col min="4627" max="4627" width="13.28515625" style="392" bestFit="1" customWidth="1"/>
    <col min="4628" max="4628" width="14" style="392" bestFit="1" customWidth="1"/>
    <col min="4629" max="4629" width="13.28515625" style="392" bestFit="1" customWidth="1"/>
    <col min="4630" max="4631" width="18.7109375" style="392" customWidth="1"/>
    <col min="4632" max="4632" width="33.140625" style="392" customWidth="1"/>
    <col min="4633" max="4859" width="11.42578125" style="392"/>
    <col min="4860" max="4860" width="5.42578125" style="392" customWidth="1"/>
    <col min="4861" max="4861" width="11.5703125" style="392" customWidth="1"/>
    <col min="4862" max="4862" width="7.140625" style="392" bestFit="1" customWidth="1"/>
    <col min="4863" max="4863" width="6.42578125" style="392" customWidth="1"/>
    <col min="4864" max="4864" width="5.28515625" style="392" customWidth="1"/>
    <col min="4865" max="4865" width="23" style="392" customWidth="1"/>
    <col min="4866" max="4866" width="9.42578125" style="392" customWidth="1"/>
    <col min="4867" max="4867" width="8.42578125" style="392" customWidth="1"/>
    <col min="4868" max="4868" width="16.85546875" style="392" customWidth="1"/>
    <col min="4869" max="4869" width="8.42578125" style="392" customWidth="1"/>
    <col min="4870" max="4870" width="13.5703125" style="392" customWidth="1"/>
    <col min="4871" max="4871" width="8.42578125" style="392" bestFit="1" customWidth="1"/>
    <col min="4872" max="4873" width="12.140625" style="392" customWidth="1"/>
    <col min="4874" max="4874" width="18.5703125" style="392" customWidth="1"/>
    <col min="4875" max="4875" width="14.42578125" style="392" customWidth="1"/>
    <col min="4876" max="4876" width="8" style="392" bestFit="1" customWidth="1"/>
    <col min="4877" max="4877" width="8" style="392" customWidth="1"/>
    <col min="4878" max="4878" width="8.7109375" style="392" customWidth="1"/>
    <col min="4879" max="4879" width="13" style="392" customWidth="1"/>
    <col min="4880" max="4880" width="12" style="392" customWidth="1"/>
    <col min="4881" max="4881" width="14.42578125" style="392" customWidth="1"/>
    <col min="4882" max="4882" width="15.140625" style="392" customWidth="1"/>
    <col min="4883" max="4883" width="13.28515625" style="392" bestFit="1" customWidth="1"/>
    <col min="4884" max="4884" width="14" style="392" bestFit="1" customWidth="1"/>
    <col min="4885" max="4885" width="13.28515625" style="392" bestFit="1" customWidth="1"/>
    <col min="4886" max="4887" width="18.7109375" style="392" customWidth="1"/>
    <col min="4888" max="4888" width="33.140625" style="392" customWidth="1"/>
    <col min="4889" max="5115" width="11.42578125" style="392"/>
    <col min="5116" max="5116" width="5.42578125" style="392" customWidth="1"/>
    <col min="5117" max="5117" width="11.5703125" style="392" customWidth="1"/>
    <col min="5118" max="5118" width="7.140625" style="392" bestFit="1" customWidth="1"/>
    <col min="5119" max="5119" width="6.42578125" style="392" customWidth="1"/>
    <col min="5120" max="5120" width="5.28515625" style="392" customWidth="1"/>
    <col min="5121" max="5121" width="23" style="392" customWidth="1"/>
    <col min="5122" max="5122" width="9.42578125" style="392" customWidth="1"/>
    <col min="5123" max="5123" width="8.42578125" style="392" customWidth="1"/>
    <col min="5124" max="5124" width="16.85546875" style="392" customWidth="1"/>
    <col min="5125" max="5125" width="8.42578125" style="392" customWidth="1"/>
    <col min="5126" max="5126" width="13.5703125" style="392" customWidth="1"/>
    <col min="5127" max="5127" width="8.42578125" style="392" bestFit="1" customWidth="1"/>
    <col min="5128" max="5129" width="12.140625" style="392" customWidth="1"/>
    <col min="5130" max="5130" width="18.5703125" style="392" customWidth="1"/>
    <col min="5131" max="5131" width="14.42578125" style="392" customWidth="1"/>
    <col min="5132" max="5132" width="8" style="392" bestFit="1" customWidth="1"/>
    <col min="5133" max="5133" width="8" style="392" customWidth="1"/>
    <col min="5134" max="5134" width="8.7109375" style="392" customWidth="1"/>
    <col min="5135" max="5135" width="13" style="392" customWidth="1"/>
    <col min="5136" max="5136" width="12" style="392" customWidth="1"/>
    <col min="5137" max="5137" width="14.42578125" style="392" customWidth="1"/>
    <col min="5138" max="5138" width="15.140625" style="392" customWidth="1"/>
    <col min="5139" max="5139" width="13.28515625" style="392" bestFit="1" customWidth="1"/>
    <col min="5140" max="5140" width="14" style="392" bestFit="1" customWidth="1"/>
    <col min="5141" max="5141" width="13.28515625" style="392" bestFit="1" customWidth="1"/>
    <col min="5142" max="5143" width="18.7109375" style="392" customWidth="1"/>
    <col min="5144" max="5144" width="33.140625" style="392" customWidth="1"/>
    <col min="5145" max="5371" width="11.42578125" style="392"/>
    <col min="5372" max="5372" width="5.42578125" style="392" customWidth="1"/>
    <col min="5373" max="5373" width="11.5703125" style="392" customWidth="1"/>
    <col min="5374" max="5374" width="7.140625" style="392" bestFit="1" customWidth="1"/>
    <col min="5375" max="5375" width="6.42578125" style="392" customWidth="1"/>
    <col min="5376" max="5376" width="5.28515625" style="392" customWidth="1"/>
    <col min="5377" max="5377" width="23" style="392" customWidth="1"/>
    <col min="5378" max="5378" width="9.42578125" style="392" customWidth="1"/>
    <col min="5379" max="5379" width="8.42578125" style="392" customWidth="1"/>
    <col min="5380" max="5380" width="16.85546875" style="392" customWidth="1"/>
    <col min="5381" max="5381" width="8.42578125" style="392" customWidth="1"/>
    <col min="5382" max="5382" width="13.5703125" style="392" customWidth="1"/>
    <col min="5383" max="5383" width="8.42578125" style="392" bestFit="1" customWidth="1"/>
    <col min="5384" max="5385" width="12.140625" style="392" customWidth="1"/>
    <col min="5386" max="5386" width="18.5703125" style="392" customWidth="1"/>
    <col min="5387" max="5387" width="14.42578125" style="392" customWidth="1"/>
    <col min="5388" max="5388" width="8" style="392" bestFit="1" customWidth="1"/>
    <col min="5389" max="5389" width="8" style="392" customWidth="1"/>
    <col min="5390" max="5390" width="8.7109375" style="392" customWidth="1"/>
    <col min="5391" max="5391" width="13" style="392" customWidth="1"/>
    <col min="5392" max="5392" width="12" style="392" customWidth="1"/>
    <col min="5393" max="5393" width="14.42578125" style="392" customWidth="1"/>
    <col min="5394" max="5394" width="15.140625" style="392" customWidth="1"/>
    <col min="5395" max="5395" width="13.28515625" style="392" bestFit="1" customWidth="1"/>
    <col min="5396" max="5396" width="14" style="392" bestFit="1" customWidth="1"/>
    <col min="5397" max="5397" width="13.28515625" style="392" bestFit="1" customWidth="1"/>
    <col min="5398" max="5399" width="18.7109375" style="392" customWidth="1"/>
    <col min="5400" max="5400" width="33.140625" style="392" customWidth="1"/>
    <col min="5401" max="5627" width="11.42578125" style="392"/>
    <col min="5628" max="5628" width="5.42578125" style="392" customWidth="1"/>
    <col min="5629" max="5629" width="11.5703125" style="392" customWidth="1"/>
    <col min="5630" max="5630" width="7.140625" style="392" bestFit="1" customWidth="1"/>
    <col min="5631" max="5631" width="6.42578125" style="392" customWidth="1"/>
    <col min="5632" max="5632" width="5.28515625" style="392" customWidth="1"/>
    <col min="5633" max="5633" width="23" style="392" customWidth="1"/>
    <col min="5634" max="5634" width="9.42578125" style="392" customWidth="1"/>
    <col min="5635" max="5635" width="8.42578125" style="392" customWidth="1"/>
    <col min="5636" max="5636" width="16.85546875" style="392" customWidth="1"/>
    <col min="5637" max="5637" width="8.42578125" style="392" customWidth="1"/>
    <col min="5638" max="5638" width="13.5703125" style="392" customWidth="1"/>
    <col min="5639" max="5639" width="8.42578125" style="392" bestFit="1" customWidth="1"/>
    <col min="5640" max="5641" width="12.140625" style="392" customWidth="1"/>
    <col min="5642" max="5642" width="18.5703125" style="392" customWidth="1"/>
    <col min="5643" max="5643" width="14.42578125" style="392" customWidth="1"/>
    <col min="5644" max="5644" width="8" style="392" bestFit="1" customWidth="1"/>
    <col min="5645" max="5645" width="8" style="392" customWidth="1"/>
    <col min="5646" max="5646" width="8.7109375" style="392" customWidth="1"/>
    <col min="5647" max="5647" width="13" style="392" customWidth="1"/>
    <col min="5648" max="5648" width="12" style="392" customWidth="1"/>
    <col min="5649" max="5649" width="14.42578125" style="392" customWidth="1"/>
    <col min="5650" max="5650" width="15.140625" style="392" customWidth="1"/>
    <col min="5651" max="5651" width="13.28515625" style="392" bestFit="1" customWidth="1"/>
    <col min="5652" max="5652" width="14" style="392" bestFit="1" customWidth="1"/>
    <col min="5653" max="5653" width="13.28515625" style="392" bestFit="1" customWidth="1"/>
    <col min="5654" max="5655" width="18.7109375" style="392" customWidth="1"/>
    <col min="5656" max="5656" width="33.140625" style="392" customWidth="1"/>
    <col min="5657" max="5883" width="11.42578125" style="392"/>
    <col min="5884" max="5884" width="5.42578125" style="392" customWidth="1"/>
    <col min="5885" max="5885" width="11.5703125" style="392" customWidth="1"/>
    <col min="5886" max="5886" width="7.140625" style="392" bestFit="1" customWidth="1"/>
    <col min="5887" max="5887" width="6.42578125" style="392" customWidth="1"/>
    <col min="5888" max="5888" width="5.28515625" style="392" customWidth="1"/>
    <col min="5889" max="5889" width="23" style="392" customWidth="1"/>
    <col min="5890" max="5890" width="9.42578125" style="392" customWidth="1"/>
    <col min="5891" max="5891" width="8.42578125" style="392" customWidth="1"/>
    <col min="5892" max="5892" width="16.85546875" style="392" customWidth="1"/>
    <col min="5893" max="5893" width="8.42578125" style="392" customWidth="1"/>
    <col min="5894" max="5894" width="13.5703125" style="392" customWidth="1"/>
    <col min="5895" max="5895" width="8.42578125" style="392" bestFit="1" customWidth="1"/>
    <col min="5896" max="5897" width="12.140625" style="392" customWidth="1"/>
    <col min="5898" max="5898" width="18.5703125" style="392" customWidth="1"/>
    <col min="5899" max="5899" width="14.42578125" style="392" customWidth="1"/>
    <col min="5900" max="5900" width="8" style="392" bestFit="1" customWidth="1"/>
    <col min="5901" max="5901" width="8" style="392" customWidth="1"/>
    <col min="5902" max="5902" width="8.7109375" style="392" customWidth="1"/>
    <col min="5903" max="5903" width="13" style="392" customWidth="1"/>
    <col min="5904" max="5904" width="12" style="392" customWidth="1"/>
    <col min="5905" max="5905" width="14.42578125" style="392" customWidth="1"/>
    <col min="5906" max="5906" width="15.140625" style="392" customWidth="1"/>
    <col min="5907" max="5907" width="13.28515625" style="392" bestFit="1" customWidth="1"/>
    <col min="5908" max="5908" width="14" style="392" bestFit="1" customWidth="1"/>
    <col min="5909" max="5909" width="13.28515625" style="392" bestFit="1" customWidth="1"/>
    <col min="5910" max="5911" width="18.7109375" style="392" customWidth="1"/>
    <col min="5912" max="5912" width="33.140625" style="392" customWidth="1"/>
    <col min="5913" max="6139" width="11.42578125" style="392"/>
    <col min="6140" max="6140" width="5.42578125" style="392" customWidth="1"/>
    <col min="6141" max="6141" width="11.5703125" style="392" customWidth="1"/>
    <col min="6142" max="6142" width="7.140625" style="392" bestFit="1" customWidth="1"/>
    <col min="6143" max="6143" width="6.42578125" style="392" customWidth="1"/>
    <col min="6144" max="6144" width="5.28515625" style="392" customWidth="1"/>
    <col min="6145" max="6145" width="23" style="392" customWidth="1"/>
    <col min="6146" max="6146" width="9.42578125" style="392" customWidth="1"/>
    <col min="6147" max="6147" width="8.42578125" style="392" customWidth="1"/>
    <col min="6148" max="6148" width="16.85546875" style="392" customWidth="1"/>
    <col min="6149" max="6149" width="8.42578125" style="392" customWidth="1"/>
    <col min="6150" max="6150" width="13.5703125" style="392" customWidth="1"/>
    <col min="6151" max="6151" width="8.42578125" style="392" bestFit="1" customWidth="1"/>
    <col min="6152" max="6153" width="12.140625" style="392" customWidth="1"/>
    <col min="6154" max="6154" width="18.5703125" style="392" customWidth="1"/>
    <col min="6155" max="6155" width="14.42578125" style="392" customWidth="1"/>
    <col min="6156" max="6156" width="8" style="392" bestFit="1" customWidth="1"/>
    <col min="6157" max="6157" width="8" style="392" customWidth="1"/>
    <col min="6158" max="6158" width="8.7109375" style="392" customWidth="1"/>
    <col min="6159" max="6159" width="13" style="392" customWidth="1"/>
    <col min="6160" max="6160" width="12" style="392" customWidth="1"/>
    <col min="6161" max="6161" width="14.42578125" style="392" customWidth="1"/>
    <col min="6162" max="6162" width="15.140625" style="392" customWidth="1"/>
    <col min="6163" max="6163" width="13.28515625" style="392" bestFit="1" customWidth="1"/>
    <col min="6164" max="6164" width="14" style="392" bestFit="1" customWidth="1"/>
    <col min="6165" max="6165" width="13.28515625" style="392" bestFit="1" customWidth="1"/>
    <col min="6166" max="6167" width="18.7109375" style="392" customWidth="1"/>
    <col min="6168" max="6168" width="33.140625" style="392" customWidth="1"/>
    <col min="6169" max="6395" width="11.42578125" style="392"/>
    <col min="6396" max="6396" width="5.42578125" style="392" customWidth="1"/>
    <col min="6397" max="6397" width="11.5703125" style="392" customWidth="1"/>
    <col min="6398" max="6398" width="7.140625" style="392" bestFit="1" customWidth="1"/>
    <col min="6399" max="6399" width="6.42578125" style="392" customWidth="1"/>
    <col min="6400" max="6400" width="5.28515625" style="392" customWidth="1"/>
    <col min="6401" max="6401" width="23" style="392" customWidth="1"/>
    <col min="6402" max="6402" width="9.42578125" style="392" customWidth="1"/>
    <col min="6403" max="6403" width="8.42578125" style="392" customWidth="1"/>
    <col min="6404" max="6404" width="16.85546875" style="392" customWidth="1"/>
    <col min="6405" max="6405" width="8.42578125" style="392" customWidth="1"/>
    <col min="6406" max="6406" width="13.5703125" style="392" customWidth="1"/>
    <col min="6407" max="6407" width="8.42578125" style="392" bestFit="1" customWidth="1"/>
    <col min="6408" max="6409" width="12.140625" style="392" customWidth="1"/>
    <col min="6410" max="6410" width="18.5703125" style="392" customWidth="1"/>
    <col min="6411" max="6411" width="14.42578125" style="392" customWidth="1"/>
    <col min="6412" max="6412" width="8" style="392" bestFit="1" customWidth="1"/>
    <col min="6413" max="6413" width="8" style="392" customWidth="1"/>
    <col min="6414" max="6414" width="8.7109375" style="392" customWidth="1"/>
    <col min="6415" max="6415" width="13" style="392" customWidth="1"/>
    <col min="6416" max="6416" width="12" style="392" customWidth="1"/>
    <col min="6417" max="6417" width="14.42578125" style="392" customWidth="1"/>
    <col min="6418" max="6418" width="15.140625" style="392" customWidth="1"/>
    <col min="6419" max="6419" width="13.28515625" style="392" bestFit="1" customWidth="1"/>
    <col min="6420" max="6420" width="14" style="392" bestFit="1" customWidth="1"/>
    <col min="6421" max="6421" width="13.28515625" style="392" bestFit="1" customWidth="1"/>
    <col min="6422" max="6423" width="18.7109375" style="392" customWidth="1"/>
    <col min="6424" max="6424" width="33.140625" style="392" customWidth="1"/>
    <col min="6425" max="6651" width="11.42578125" style="392"/>
    <col min="6652" max="6652" width="5.42578125" style="392" customWidth="1"/>
    <col min="6653" max="6653" width="11.5703125" style="392" customWidth="1"/>
    <col min="6654" max="6654" width="7.140625" style="392" bestFit="1" customWidth="1"/>
    <col min="6655" max="6655" width="6.42578125" style="392" customWidth="1"/>
    <col min="6656" max="6656" width="5.28515625" style="392" customWidth="1"/>
    <col min="6657" max="6657" width="23" style="392" customWidth="1"/>
    <col min="6658" max="6658" width="9.42578125" style="392" customWidth="1"/>
    <col min="6659" max="6659" width="8.42578125" style="392" customWidth="1"/>
    <col min="6660" max="6660" width="16.85546875" style="392" customWidth="1"/>
    <col min="6661" max="6661" width="8.42578125" style="392" customWidth="1"/>
    <col min="6662" max="6662" width="13.5703125" style="392" customWidth="1"/>
    <col min="6663" max="6663" width="8.42578125" style="392" bestFit="1" customWidth="1"/>
    <col min="6664" max="6665" width="12.140625" style="392" customWidth="1"/>
    <col min="6666" max="6666" width="18.5703125" style="392" customWidth="1"/>
    <col min="6667" max="6667" width="14.42578125" style="392" customWidth="1"/>
    <col min="6668" max="6668" width="8" style="392" bestFit="1" customWidth="1"/>
    <col min="6669" max="6669" width="8" style="392" customWidth="1"/>
    <col min="6670" max="6670" width="8.7109375" style="392" customWidth="1"/>
    <col min="6671" max="6671" width="13" style="392" customWidth="1"/>
    <col min="6672" max="6672" width="12" style="392" customWidth="1"/>
    <col min="6673" max="6673" width="14.42578125" style="392" customWidth="1"/>
    <col min="6674" max="6674" width="15.140625" style="392" customWidth="1"/>
    <col min="6675" max="6675" width="13.28515625" style="392" bestFit="1" customWidth="1"/>
    <col min="6676" max="6676" width="14" style="392" bestFit="1" customWidth="1"/>
    <col min="6677" max="6677" width="13.28515625" style="392" bestFit="1" customWidth="1"/>
    <col min="6678" max="6679" width="18.7109375" style="392" customWidth="1"/>
    <col min="6680" max="6680" width="33.140625" style="392" customWidth="1"/>
    <col min="6681" max="6907" width="11.42578125" style="392"/>
    <col min="6908" max="6908" width="5.42578125" style="392" customWidth="1"/>
    <col min="6909" max="6909" width="11.5703125" style="392" customWidth="1"/>
    <col min="6910" max="6910" width="7.140625" style="392" bestFit="1" customWidth="1"/>
    <col min="6911" max="6911" width="6.42578125" style="392" customWidth="1"/>
    <col min="6912" max="6912" width="5.28515625" style="392" customWidth="1"/>
    <col min="6913" max="6913" width="23" style="392" customWidth="1"/>
    <col min="6914" max="6914" width="9.42578125" style="392" customWidth="1"/>
    <col min="6915" max="6915" width="8.42578125" style="392" customWidth="1"/>
    <col min="6916" max="6916" width="16.85546875" style="392" customWidth="1"/>
    <col min="6917" max="6917" width="8.42578125" style="392" customWidth="1"/>
    <col min="6918" max="6918" width="13.5703125" style="392" customWidth="1"/>
    <col min="6919" max="6919" width="8.42578125" style="392" bestFit="1" customWidth="1"/>
    <col min="6920" max="6921" width="12.140625" style="392" customWidth="1"/>
    <col min="6922" max="6922" width="18.5703125" style="392" customWidth="1"/>
    <col min="6923" max="6923" width="14.42578125" style="392" customWidth="1"/>
    <col min="6924" max="6924" width="8" style="392" bestFit="1" customWidth="1"/>
    <col min="6925" max="6925" width="8" style="392" customWidth="1"/>
    <col min="6926" max="6926" width="8.7109375" style="392" customWidth="1"/>
    <col min="6927" max="6927" width="13" style="392" customWidth="1"/>
    <col min="6928" max="6928" width="12" style="392" customWidth="1"/>
    <col min="6929" max="6929" width="14.42578125" style="392" customWidth="1"/>
    <col min="6930" max="6930" width="15.140625" style="392" customWidth="1"/>
    <col min="6931" max="6931" width="13.28515625" style="392" bestFit="1" customWidth="1"/>
    <col min="6932" max="6932" width="14" style="392" bestFit="1" customWidth="1"/>
    <col min="6933" max="6933" width="13.28515625" style="392" bestFit="1" customWidth="1"/>
    <col min="6934" max="6935" width="18.7109375" style="392" customWidth="1"/>
    <col min="6936" max="6936" width="33.140625" style="392" customWidth="1"/>
    <col min="6937" max="7163" width="11.42578125" style="392"/>
    <col min="7164" max="7164" width="5.42578125" style="392" customWidth="1"/>
    <col min="7165" max="7165" width="11.5703125" style="392" customWidth="1"/>
    <col min="7166" max="7166" width="7.140625" style="392" bestFit="1" customWidth="1"/>
    <col min="7167" max="7167" width="6.42578125" style="392" customWidth="1"/>
    <col min="7168" max="7168" width="5.28515625" style="392" customWidth="1"/>
    <col min="7169" max="7169" width="23" style="392" customWidth="1"/>
    <col min="7170" max="7170" width="9.42578125" style="392" customWidth="1"/>
    <col min="7171" max="7171" width="8.42578125" style="392" customWidth="1"/>
    <col min="7172" max="7172" width="16.85546875" style="392" customWidth="1"/>
    <col min="7173" max="7173" width="8.42578125" style="392" customWidth="1"/>
    <col min="7174" max="7174" width="13.5703125" style="392" customWidth="1"/>
    <col min="7175" max="7175" width="8.42578125" style="392" bestFit="1" customWidth="1"/>
    <col min="7176" max="7177" width="12.140625" style="392" customWidth="1"/>
    <col min="7178" max="7178" width="18.5703125" style="392" customWidth="1"/>
    <col min="7179" max="7179" width="14.42578125" style="392" customWidth="1"/>
    <col min="7180" max="7180" width="8" style="392" bestFit="1" customWidth="1"/>
    <col min="7181" max="7181" width="8" style="392" customWidth="1"/>
    <col min="7182" max="7182" width="8.7109375" style="392" customWidth="1"/>
    <col min="7183" max="7183" width="13" style="392" customWidth="1"/>
    <col min="7184" max="7184" width="12" style="392" customWidth="1"/>
    <col min="7185" max="7185" width="14.42578125" style="392" customWidth="1"/>
    <col min="7186" max="7186" width="15.140625" style="392" customWidth="1"/>
    <col min="7187" max="7187" width="13.28515625" style="392" bestFit="1" customWidth="1"/>
    <col min="7188" max="7188" width="14" style="392" bestFit="1" customWidth="1"/>
    <col min="7189" max="7189" width="13.28515625" style="392" bestFit="1" customWidth="1"/>
    <col min="7190" max="7191" width="18.7109375" style="392" customWidth="1"/>
    <col min="7192" max="7192" width="33.140625" style="392" customWidth="1"/>
    <col min="7193" max="7419" width="11.42578125" style="392"/>
    <col min="7420" max="7420" width="5.42578125" style="392" customWidth="1"/>
    <col min="7421" max="7421" width="11.5703125" style="392" customWidth="1"/>
    <col min="7422" max="7422" width="7.140625" style="392" bestFit="1" customWidth="1"/>
    <col min="7423" max="7423" width="6.42578125" style="392" customWidth="1"/>
    <col min="7424" max="7424" width="5.28515625" style="392" customWidth="1"/>
    <col min="7425" max="7425" width="23" style="392" customWidth="1"/>
    <col min="7426" max="7426" width="9.42578125" style="392" customWidth="1"/>
    <col min="7427" max="7427" width="8.42578125" style="392" customWidth="1"/>
    <col min="7428" max="7428" width="16.85546875" style="392" customWidth="1"/>
    <col min="7429" max="7429" width="8.42578125" style="392" customWidth="1"/>
    <col min="7430" max="7430" width="13.5703125" style="392" customWidth="1"/>
    <col min="7431" max="7431" width="8.42578125" style="392" bestFit="1" customWidth="1"/>
    <col min="7432" max="7433" width="12.140625" style="392" customWidth="1"/>
    <col min="7434" max="7434" width="18.5703125" style="392" customWidth="1"/>
    <col min="7435" max="7435" width="14.42578125" style="392" customWidth="1"/>
    <col min="7436" max="7436" width="8" style="392" bestFit="1" customWidth="1"/>
    <col min="7437" max="7437" width="8" style="392" customWidth="1"/>
    <col min="7438" max="7438" width="8.7109375" style="392" customWidth="1"/>
    <col min="7439" max="7439" width="13" style="392" customWidth="1"/>
    <col min="7440" max="7440" width="12" style="392" customWidth="1"/>
    <col min="7441" max="7441" width="14.42578125" style="392" customWidth="1"/>
    <col min="7442" max="7442" width="15.140625" style="392" customWidth="1"/>
    <col min="7443" max="7443" width="13.28515625" style="392" bestFit="1" customWidth="1"/>
    <col min="7444" max="7444" width="14" style="392" bestFit="1" customWidth="1"/>
    <col min="7445" max="7445" width="13.28515625" style="392" bestFit="1" customWidth="1"/>
    <col min="7446" max="7447" width="18.7109375" style="392" customWidth="1"/>
    <col min="7448" max="7448" width="33.140625" style="392" customWidth="1"/>
    <col min="7449" max="7675" width="11.42578125" style="392"/>
    <col min="7676" max="7676" width="5.42578125" style="392" customWidth="1"/>
    <col min="7677" max="7677" width="11.5703125" style="392" customWidth="1"/>
    <col min="7678" max="7678" width="7.140625" style="392" bestFit="1" customWidth="1"/>
    <col min="7679" max="7679" width="6.42578125" style="392" customWidth="1"/>
    <col min="7680" max="7680" width="5.28515625" style="392" customWidth="1"/>
    <col min="7681" max="7681" width="23" style="392" customWidth="1"/>
    <col min="7682" max="7682" width="9.42578125" style="392" customWidth="1"/>
    <col min="7683" max="7683" width="8.42578125" style="392" customWidth="1"/>
    <col min="7684" max="7684" width="16.85546875" style="392" customWidth="1"/>
    <col min="7685" max="7685" width="8.42578125" style="392" customWidth="1"/>
    <col min="7686" max="7686" width="13.5703125" style="392" customWidth="1"/>
    <col min="7687" max="7687" width="8.42578125" style="392" bestFit="1" customWidth="1"/>
    <col min="7688" max="7689" width="12.140625" style="392" customWidth="1"/>
    <col min="7690" max="7690" width="18.5703125" style="392" customWidth="1"/>
    <col min="7691" max="7691" width="14.42578125" style="392" customWidth="1"/>
    <col min="7692" max="7692" width="8" style="392" bestFit="1" customWidth="1"/>
    <col min="7693" max="7693" width="8" style="392" customWidth="1"/>
    <col min="7694" max="7694" width="8.7109375" style="392" customWidth="1"/>
    <col min="7695" max="7695" width="13" style="392" customWidth="1"/>
    <col min="7696" max="7696" width="12" style="392" customWidth="1"/>
    <col min="7697" max="7697" width="14.42578125" style="392" customWidth="1"/>
    <col min="7698" max="7698" width="15.140625" style="392" customWidth="1"/>
    <col min="7699" max="7699" width="13.28515625" style="392" bestFit="1" customWidth="1"/>
    <col min="7700" max="7700" width="14" style="392" bestFit="1" customWidth="1"/>
    <col min="7701" max="7701" width="13.28515625" style="392" bestFit="1" customWidth="1"/>
    <col min="7702" max="7703" width="18.7109375" style="392" customWidth="1"/>
    <col min="7704" max="7704" width="33.140625" style="392" customWidth="1"/>
    <col min="7705" max="7931" width="11.42578125" style="392"/>
    <col min="7932" max="7932" width="5.42578125" style="392" customWidth="1"/>
    <col min="7933" max="7933" width="11.5703125" style="392" customWidth="1"/>
    <col min="7934" max="7934" width="7.140625" style="392" bestFit="1" customWidth="1"/>
    <col min="7935" max="7935" width="6.42578125" style="392" customWidth="1"/>
    <col min="7936" max="7936" width="5.28515625" style="392" customWidth="1"/>
    <col min="7937" max="7937" width="23" style="392" customWidth="1"/>
    <col min="7938" max="7938" width="9.42578125" style="392" customWidth="1"/>
    <col min="7939" max="7939" width="8.42578125" style="392" customWidth="1"/>
    <col min="7940" max="7940" width="16.85546875" style="392" customWidth="1"/>
    <col min="7941" max="7941" width="8.42578125" style="392" customWidth="1"/>
    <col min="7942" max="7942" width="13.5703125" style="392" customWidth="1"/>
    <col min="7943" max="7943" width="8.42578125" style="392" bestFit="1" customWidth="1"/>
    <col min="7944" max="7945" width="12.140625" style="392" customWidth="1"/>
    <col min="7946" max="7946" width="18.5703125" style="392" customWidth="1"/>
    <col min="7947" max="7947" width="14.42578125" style="392" customWidth="1"/>
    <col min="7948" max="7948" width="8" style="392" bestFit="1" customWidth="1"/>
    <col min="7949" max="7949" width="8" style="392" customWidth="1"/>
    <col min="7950" max="7950" width="8.7109375" style="392" customWidth="1"/>
    <col min="7951" max="7951" width="13" style="392" customWidth="1"/>
    <col min="7952" max="7952" width="12" style="392" customWidth="1"/>
    <col min="7953" max="7953" width="14.42578125" style="392" customWidth="1"/>
    <col min="7954" max="7954" width="15.140625" style="392" customWidth="1"/>
    <col min="7955" max="7955" width="13.28515625" style="392" bestFit="1" customWidth="1"/>
    <col min="7956" max="7956" width="14" style="392" bestFit="1" customWidth="1"/>
    <col min="7957" max="7957" width="13.28515625" style="392" bestFit="1" customWidth="1"/>
    <col min="7958" max="7959" width="18.7109375" style="392" customWidth="1"/>
    <col min="7960" max="7960" width="33.140625" style="392" customWidth="1"/>
    <col min="7961" max="8187" width="11.42578125" style="392"/>
    <col min="8188" max="8188" width="5.42578125" style="392" customWidth="1"/>
    <col min="8189" max="8189" width="11.5703125" style="392" customWidth="1"/>
    <col min="8190" max="8190" width="7.140625" style="392" bestFit="1" customWidth="1"/>
    <col min="8191" max="8191" width="6.42578125" style="392" customWidth="1"/>
    <col min="8192" max="8192" width="5.28515625" style="392" customWidth="1"/>
    <col min="8193" max="8193" width="23" style="392" customWidth="1"/>
    <col min="8194" max="8194" width="9.42578125" style="392" customWidth="1"/>
    <col min="8195" max="8195" width="8.42578125" style="392" customWidth="1"/>
    <col min="8196" max="8196" width="16.85546875" style="392" customWidth="1"/>
    <col min="8197" max="8197" width="8.42578125" style="392" customWidth="1"/>
    <col min="8198" max="8198" width="13.5703125" style="392" customWidth="1"/>
    <col min="8199" max="8199" width="8.42578125" style="392" bestFit="1" customWidth="1"/>
    <col min="8200" max="8201" width="12.140625" style="392" customWidth="1"/>
    <col min="8202" max="8202" width="18.5703125" style="392" customWidth="1"/>
    <col min="8203" max="8203" width="14.42578125" style="392" customWidth="1"/>
    <col min="8204" max="8204" width="8" style="392" bestFit="1" customWidth="1"/>
    <col min="8205" max="8205" width="8" style="392" customWidth="1"/>
    <col min="8206" max="8206" width="8.7109375" style="392" customWidth="1"/>
    <col min="8207" max="8207" width="13" style="392" customWidth="1"/>
    <col min="8208" max="8208" width="12" style="392" customWidth="1"/>
    <col min="8209" max="8209" width="14.42578125" style="392" customWidth="1"/>
    <col min="8210" max="8210" width="15.140625" style="392" customWidth="1"/>
    <col min="8211" max="8211" width="13.28515625" style="392" bestFit="1" customWidth="1"/>
    <col min="8212" max="8212" width="14" style="392" bestFit="1" customWidth="1"/>
    <col min="8213" max="8213" width="13.28515625" style="392" bestFit="1" customWidth="1"/>
    <col min="8214" max="8215" width="18.7109375" style="392" customWidth="1"/>
    <col min="8216" max="8216" width="33.140625" style="392" customWidth="1"/>
    <col min="8217" max="8443" width="11.42578125" style="392"/>
    <col min="8444" max="8444" width="5.42578125" style="392" customWidth="1"/>
    <col min="8445" max="8445" width="11.5703125" style="392" customWidth="1"/>
    <col min="8446" max="8446" width="7.140625" style="392" bestFit="1" customWidth="1"/>
    <col min="8447" max="8447" width="6.42578125" style="392" customWidth="1"/>
    <col min="8448" max="8448" width="5.28515625" style="392" customWidth="1"/>
    <col min="8449" max="8449" width="23" style="392" customWidth="1"/>
    <col min="8450" max="8450" width="9.42578125" style="392" customWidth="1"/>
    <col min="8451" max="8451" width="8.42578125" style="392" customWidth="1"/>
    <col min="8452" max="8452" width="16.85546875" style="392" customWidth="1"/>
    <col min="8453" max="8453" width="8.42578125" style="392" customWidth="1"/>
    <col min="8454" max="8454" width="13.5703125" style="392" customWidth="1"/>
    <col min="8455" max="8455" width="8.42578125" style="392" bestFit="1" customWidth="1"/>
    <col min="8456" max="8457" width="12.140625" style="392" customWidth="1"/>
    <col min="8458" max="8458" width="18.5703125" style="392" customWidth="1"/>
    <col min="8459" max="8459" width="14.42578125" style="392" customWidth="1"/>
    <col min="8460" max="8460" width="8" style="392" bestFit="1" customWidth="1"/>
    <col min="8461" max="8461" width="8" style="392" customWidth="1"/>
    <col min="8462" max="8462" width="8.7109375" style="392" customWidth="1"/>
    <col min="8463" max="8463" width="13" style="392" customWidth="1"/>
    <col min="8464" max="8464" width="12" style="392" customWidth="1"/>
    <col min="8465" max="8465" width="14.42578125" style="392" customWidth="1"/>
    <col min="8466" max="8466" width="15.140625" style="392" customWidth="1"/>
    <col min="8467" max="8467" width="13.28515625" style="392" bestFit="1" customWidth="1"/>
    <col min="8468" max="8468" width="14" style="392" bestFit="1" customWidth="1"/>
    <col min="8469" max="8469" width="13.28515625" style="392" bestFit="1" customWidth="1"/>
    <col min="8470" max="8471" width="18.7109375" style="392" customWidth="1"/>
    <col min="8472" max="8472" width="33.140625" style="392" customWidth="1"/>
    <col min="8473" max="8699" width="11.42578125" style="392"/>
    <col min="8700" max="8700" width="5.42578125" style="392" customWidth="1"/>
    <col min="8701" max="8701" width="11.5703125" style="392" customWidth="1"/>
    <col min="8702" max="8702" width="7.140625" style="392" bestFit="1" customWidth="1"/>
    <col min="8703" max="8703" width="6.42578125" style="392" customWidth="1"/>
    <col min="8704" max="8704" width="5.28515625" style="392" customWidth="1"/>
    <col min="8705" max="8705" width="23" style="392" customWidth="1"/>
    <col min="8706" max="8706" width="9.42578125" style="392" customWidth="1"/>
    <col min="8707" max="8707" width="8.42578125" style="392" customWidth="1"/>
    <col min="8708" max="8708" width="16.85546875" style="392" customWidth="1"/>
    <col min="8709" max="8709" width="8.42578125" style="392" customWidth="1"/>
    <col min="8710" max="8710" width="13.5703125" style="392" customWidth="1"/>
    <col min="8711" max="8711" width="8.42578125" style="392" bestFit="1" customWidth="1"/>
    <col min="8712" max="8713" width="12.140625" style="392" customWidth="1"/>
    <col min="8714" max="8714" width="18.5703125" style="392" customWidth="1"/>
    <col min="8715" max="8715" width="14.42578125" style="392" customWidth="1"/>
    <col min="8716" max="8716" width="8" style="392" bestFit="1" customWidth="1"/>
    <col min="8717" max="8717" width="8" style="392" customWidth="1"/>
    <col min="8718" max="8718" width="8.7109375" style="392" customWidth="1"/>
    <col min="8719" max="8719" width="13" style="392" customWidth="1"/>
    <col min="8720" max="8720" width="12" style="392" customWidth="1"/>
    <col min="8721" max="8721" width="14.42578125" style="392" customWidth="1"/>
    <col min="8722" max="8722" width="15.140625" style="392" customWidth="1"/>
    <col min="8723" max="8723" width="13.28515625" style="392" bestFit="1" customWidth="1"/>
    <col min="8724" max="8724" width="14" style="392" bestFit="1" customWidth="1"/>
    <col min="8725" max="8725" width="13.28515625" style="392" bestFit="1" customWidth="1"/>
    <col min="8726" max="8727" width="18.7109375" style="392" customWidth="1"/>
    <col min="8728" max="8728" width="33.140625" style="392" customWidth="1"/>
    <col min="8729" max="8955" width="11.42578125" style="392"/>
    <col min="8956" max="8956" width="5.42578125" style="392" customWidth="1"/>
    <col min="8957" max="8957" width="11.5703125" style="392" customWidth="1"/>
    <col min="8958" max="8958" width="7.140625" style="392" bestFit="1" customWidth="1"/>
    <col min="8959" max="8959" width="6.42578125" style="392" customWidth="1"/>
    <col min="8960" max="8960" width="5.28515625" style="392" customWidth="1"/>
    <col min="8961" max="8961" width="23" style="392" customWidth="1"/>
    <col min="8962" max="8962" width="9.42578125" style="392" customWidth="1"/>
    <col min="8963" max="8963" width="8.42578125" style="392" customWidth="1"/>
    <col min="8964" max="8964" width="16.85546875" style="392" customWidth="1"/>
    <col min="8965" max="8965" width="8.42578125" style="392" customWidth="1"/>
    <col min="8966" max="8966" width="13.5703125" style="392" customWidth="1"/>
    <col min="8967" max="8967" width="8.42578125" style="392" bestFit="1" customWidth="1"/>
    <col min="8968" max="8969" width="12.140625" style="392" customWidth="1"/>
    <col min="8970" max="8970" width="18.5703125" style="392" customWidth="1"/>
    <col min="8971" max="8971" width="14.42578125" style="392" customWidth="1"/>
    <col min="8972" max="8972" width="8" style="392" bestFit="1" customWidth="1"/>
    <col min="8973" max="8973" width="8" style="392" customWidth="1"/>
    <col min="8974" max="8974" width="8.7109375" style="392" customWidth="1"/>
    <col min="8975" max="8975" width="13" style="392" customWidth="1"/>
    <col min="8976" max="8976" width="12" style="392" customWidth="1"/>
    <col min="8977" max="8977" width="14.42578125" style="392" customWidth="1"/>
    <col min="8978" max="8978" width="15.140625" style="392" customWidth="1"/>
    <col min="8979" max="8979" width="13.28515625" style="392" bestFit="1" customWidth="1"/>
    <col min="8980" max="8980" width="14" style="392" bestFit="1" customWidth="1"/>
    <col min="8981" max="8981" width="13.28515625" style="392" bestFit="1" customWidth="1"/>
    <col min="8982" max="8983" width="18.7109375" style="392" customWidth="1"/>
    <col min="8984" max="8984" width="33.140625" style="392" customWidth="1"/>
    <col min="8985" max="9211" width="11.42578125" style="392"/>
    <col min="9212" max="9212" width="5.42578125" style="392" customWidth="1"/>
    <col min="9213" max="9213" width="11.5703125" style="392" customWidth="1"/>
    <col min="9214" max="9214" width="7.140625" style="392" bestFit="1" customWidth="1"/>
    <col min="9215" max="9215" width="6.42578125" style="392" customWidth="1"/>
    <col min="9216" max="9216" width="5.28515625" style="392" customWidth="1"/>
    <col min="9217" max="9217" width="23" style="392" customWidth="1"/>
    <col min="9218" max="9218" width="9.42578125" style="392" customWidth="1"/>
    <col min="9219" max="9219" width="8.42578125" style="392" customWidth="1"/>
    <col min="9220" max="9220" width="16.85546875" style="392" customWidth="1"/>
    <col min="9221" max="9221" width="8.42578125" style="392" customWidth="1"/>
    <col min="9222" max="9222" width="13.5703125" style="392" customWidth="1"/>
    <col min="9223" max="9223" width="8.42578125" style="392" bestFit="1" customWidth="1"/>
    <col min="9224" max="9225" width="12.140625" style="392" customWidth="1"/>
    <col min="9226" max="9226" width="18.5703125" style="392" customWidth="1"/>
    <col min="9227" max="9227" width="14.42578125" style="392" customWidth="1"/>
    <col min="9228" max="9228" width="8" style="392" bestFit="1" customWidth="1"/>
    <col min="9229" max="9229" width="8" style="392" customWidth="1"/>
    <col min="9230" max="9230" width="8.7109375" style="392" customWidth="1"/>
    <col min="9231" max="9231" width="13" style="392" customWidth="1"/>
    <col min="9232" max="9232" width="12" style="392" customWidth="1"/>
    <col min="9233" max="9233" width="14.42578125" style="392" customWidth="1"/>
    <col min="9234" max="9234" width="15.140625" style="392" customWidth="1"/>
    <col min="9235" max="9235" width="13.28515625" style="392" bestFit="1" customWidth="1"/>
    <col min="9236" max="9236" width="14" style="392" bestFit="1" customWidth="1"/>
    <col min="9237" max="9237" width="13.28515625" style="392" bestFit="1" customWidth="1"/>
    <col min="9238" max="9239" width="18.7109375" style="392" customWidth="1"/>
    <col min="9240" max="9240" width="33.140625" style="392" customWidth="1"/>
    <col min="9241" max="9467" width="11.42578125" style="392"/>
    <col min="9468" max="9468" width="5.42578125" style="392" customWidth="1"/>
    <col min="9469" max="9469" width="11.5703125" style="392" customWidth="1"/>
    <col min="9470" max="9470" width="7.140625" style="392" bestFit="1" customWidth="1"/>
    <col min="9471" max="9471" width="6.42578125" style="392" customWidth="1"/>
    <col min="9472" max="9472" width="5.28515625" style="392" customWidth="1"/>
    <col min="9473" max="9473" width="23" style="392" customWidth="1"/>
    <col min="9474" max="9474" width="9.42578125" style="392" customWidth="1"/>
    <col min="9475" max="9475" width="8.42578125" style="392" customWidth="1"/>
    <col min="9476" max="9476" width="16.85546875" style="392" customWidth="1"/>
    <col min="9477" max="9477" width="8.42578125" style="392" customWidth="1"/>
    <col min="9478" max="9478" width="13.5703125" style="392" customWidth="1"/>
    <col min="9479" max="9479" width="8.42578125" style="392" bestFit="1" customWidth="1"/>
    <col min="9480" max="9481" width="12.140625" style="392" customWidth="1"/>
    <col min="9482" max="9482" width="18.5703125" style="392" customWidth="1"/>
    <col min="9483" max="9483" width="14.42578125" style="392" customWidth="1"/>
    <col min="9484" max="9484" width="8" style="392" bestFit="1" customWidth="1"/>
    <col min="9485" max="9485" width="8" style="392" customWidth="1"/>
    <col min="9486" max="9486" width="8.7109375" style="392" customWidth="1"/>
    <col min="9487" max="9487" width="13" style="392" customWidth="1"/>
    <col min="9488" max="9488" width="12" style="392" customWidth="1"/>
    <col min="9489" max="9489" width="14.42578125" style="392" customWidth="1"/>
    <col min="9490" max="9490" width="15.140625" style="392" customWidth="1"/>
    <col min="9491" max="9491" width="13.28515625" style="392" bestFit="1" customWidth="1"/>
    <col min="9492" max="9492" width="14" style="392" bestFit="1" customWidth="1"/>
    <col min="9493" max="9493" width="13.28515625" style="392" bestFit="1" customWidth="1"/>
    <col min="9494" max="9495" width="18.7109375" style="392" customWidth="1"/>
    <col min="9496" max="9496" width="33.140625" style="392" customWidth="1"/>
    <col min="9497" max="9723" width="11.42578125" style="392"/>
    <col min="9724" max="9724" width="5.42578125" style="392" customWidth="1"/>
    <col min="9725" max="9725" width="11.5703125" style="392" customWidth="1"/>
    <col min="9726" max="9726" width="7.140625" style="392" bestFit="1" customWidth="1"/>
    <col min="9727" max="9727" width="6.42578125" style="392" customWidth="1"/>
    <col min="9728" max="9728" width="5.28515625" style="392" customWidth="1"/>
    <col min="9729" max="9729" width="23" style="392" customWidth="1"/>
    <col min="9730" max="9730" width="9.42578125" style="392" customWidth="1"/>
    <col min="9731" max="9731" width="8.42578125" style="392" customWidth="1"/>
    <col min="9732" max="9732" width="16.85546875" style="392" customWidth="1"/>
    <col min="9733" max="9733" width="8.42578125" style="392" customWidth="1"/>
    <col min="9734" max="9734" width="13.5703125" style="392" customWidth="1"/>
    <col min="9735" max="9735" width="8.42578125" style="392" bestFit="1" customWidth="1"/>
    <col min="9736" max="9737" width="12.140625" style="392" customWidth="1"/>
    <col min="9738" max="9738" width="18.5703125" style="392" customWidth="1"/>
    <col min="9739" max="9739" width="14.42578125" style="392" customWidth="1"/>
    <col min="9740" max="9740" width="8" style="392" bestFit="1" customWidth="1"/>
    <col min="9741" max="9741" width="8" style="392" customWidth="1"/>
    <col min="9742" max="9742" width="8.7109375" style="392" customWidth="1"/>
    <col min="9743" max="9743" width="13" style="392" customWidth="1"/>
    <col min="9744" max="9744" width="12" style="392" customWidth="1"/>
    <col min="9745" max="9745" width="14.42578125" style="392" customWidth="1"/>
    <col min="9746" max="9746" width="15.140625" style="392" customWidth="1"/>
    <col min="9747" max="9747" width="13.28515625" style="392" bestFit="1" customWidth="1"/>
    <col min="9748" max="9748" width="14" style="392" bestFit="1" customWidth="1"/>
    <col min="9749" max="9749" width="13.28515625" style="392" bestFit="1" customWidth="1"/>
    <col min="9750" max="9751" width="18.7109375" style="392" customWidth="1"/>
    <col min="9752" max="9752" width="33.140625" style="392" customWidth="1"/>
    <col min="9753" max="9979" width="11.42578125" style="392"/>
    <col min="9980" max="9980" width="5.42578125" style="392" customWidth="1"/>
    <col min="9981" max="9981" width="11.5703125" style="392" customWidth="1"/>
    <col min="9982" max="9982" width="7.140625" style="392" bestFit="1" customWidth="1"/>
    <col min="9983" max="9983" width="6.42578125" style="392" customWidth="1"/>
    <col min="9984" max="9984" width="5.28515625" style="392" customWidth="1"/>
    <col min="9985" max="9985" width="23" style="392" customWidth="1"/>
    <col min="9986" max="9986" width="9.42578125" style="392" customWidth="1"/>
    <col min="9987" max="9987" width="8.42578125" style="392" customWidth="1"/>
    <col min="9988" max="9988" width="16.85546875" style="392" customWidth="1"/>
    <col min="9989" max="9989" width="8.42578125" style="392" customWidth="1"/>
    <col min="9990" max="9990" width="13.5703125" style="392" customWidth="1"/>
    <col min="9991" max="9991" width="8.42578125" style="392" bestFit="1" customWidth="1"/>
    <col min="9992" max="9993" width="12.140625" style="392" customWidth="1"/>
    <col min="9994" max="9994" width="18.5703125" style="392" customWidth="1"/>
    <col min="9995" max="9995" width="14.42578125" style="392" customWidth="1"/>
    <col min="9996" max="9996" width="8" style="392" bestFit="1" customWidth="1"/>
    <col min="9997" max="9997" width="8" style="392" customWidth="1"/>
    <col min="9998" max="9998" width="8.7109375" style="392" customWidth="1"/>
    <col min="9999" max="9999" width="13" style="392" customWidth="1"/>
    <col min="10000" max="10000" width="12" style="392" customWidth="1"/>
    <col min="10001" max="10001" width="14.42578125" style="392" customWidth="1"/>
    <col min="10002" max="10002" width="15.140625" style="392" customWidth="1"/>
    <col min="10003" max="10003" width="13.28515625" style="392" bestFit="1" customWidth="1"/>
    <col min="10004" max="10004" width="14" style="392" bestFit="1" customWidth="1"/>
    <col min="10005" max="10005" width="13.28515625" style="392" bestFit="1" customWidth="1"/>
    <col min="10006" max="10007" width="18.7109375" style="392" customWidth="1"/>
    <col min="10008" max="10008" width="33.140625" style="392" customWidth="1"/>
    <col min="10009" max="10235" width="11.42578125" style="392"/>
    <col min="10236" max="10236" width="5.42578125" style="392" customWidth="1"/>
    <col min="10237" max="10237" width="11.5703125" style="392" customWidth="1"/>
    <col min="10238" max="10238" width="7.140625" style="392" bestFit="1" customWidth="1"/>
    <col min="10239" max="10239" width="6.42578125" style="392" customWidth="1"/>
    <col min="10240" max="10240" width="5.28515625" style="392" customWidth="1"/>
    <col min="10241" max="10241" width="23" style="392" customWidth="1"/>
    <col min="10242" max="10242" width="9.42578125" style="392" customWidth="1"/>
    <col min="10243" max="10243" width="8.42578125" style="392" customWidth="1"/>
    <col min="10244" max="10244" width="16.85546875" style="392" customWidth="1"/>
    <col min="10245" max="10245" width="8.42578125" style="392" customWidth="1"/>
    <col min="10246" max="10246" width="13.5703125" style="392" customWidth="1"/>
    <col min="10247" max="10247" width="8.42578125" style="392" bestFit="1" customWidth="1"/>
    <col min="10248" max="10249" width="12.140625" style="392" customWidth="1"/>
    <col min="10250" max="10250" width="18.5703125" style="392" customWidth="1"/>
    <col min="10251" max="10251" width="14.42578125" style="392" customWidth="1"/>
    <col min="10252" max="10252" width="8" style="392" bestFit="1" customWidth="1"/>
    <col min="10253" max="10253" width="8" style="392" customWidth="1"/>
    <col min="10254" max="10254" width="8.7109375" style="392" customWidth="1"/>
    <col min="10255" max="10255" width="13" style="392" customWidth="1"/>
    <col min="10256" max="10256" width="12" style="392" customWidth="1"/>
    <col min="10257" max="10257" width="14.42578125" style="392" customWidth="1"/>
    <col min="10258" max="10258" width="15.140625" style="392" customWidth="1"/>
    <col min="10259" max="10259" width="13.28515625" style="392" bestFit="1" customWidth="1"/>
    <col min="10260" max="10260" width="14" style="392" bestFit="1" customWidth="1"/>
    <col min="10261" max="10261" width="13.28515625" style="392" bestFit="1" customWidth="1"/>
    <col min="10262" max="10263" width="18.7109375" style="392" customWidth="1"/>
    <col min="10264" max="10264" width="33.140625" style="392" customWidth="1"/>
    <col min="10265" max="10491" width="11.42578125" style="392"/>
    <col min="10492" max="10492" width="5.42578125" style="392" customWidth="1"/>
    <col min="10493" max="10493" width="11.5703125" style="392" customWidth="1"/>
    <col min="10494" max="10494" width="7.140625" style="392" bestFit="1" customWidth="1"/>
    <col min="10495" max="10495" width="6.42578125" style="392" customWidth="1"/>
    <col min="10496" max="10496" width="5.28515625" style="392" customWidth="1"/>
    <col min="10497" max="10497" width="23" style="392" customWidth="1"/>
    <col min="10498" max="10498" width="9.42578125" style="392" customWidth="1"/>
    <col min="10499" max="10499" width="8.42578125" style="392" customWidth="1"/>
    <col min="10500" max="10500" width="16.85546875" style="392" customWidth="1"/>
    <col min="10501" max="10501" width="8.42578125" style="392" customWidth="1"/>
    <col min="10502" max="10502" width="13.5703125" style="392" customWidth="1"/>
    <col min="10503" max="10503" width="8.42578125" style="392" bestFit="1" customWidth="1"/>
    <col min="10504" max="10505" width="12.140625" style="392" customWidth="1"/>
    <col min="10506" max="10506" width="18.5703125" style="392" customWidth="1"/>
    <col min="10507" max="10507" width="14.42578125" style="392" customWidth="1"/>
    <col min="10508" max="10508" width="8" style="392" bestFit="1" customWidth="1"/>
    <col min="10509" max="10509" width="8" style="392" customWidth="1"/>
    <col min="10510" max="10510" width="8.7109375" style="392" customWidth="1"/>
    <col min="10511" max="10511" width="13" style="392" customWidth="1"/>
    <col min="10512" max="10512" width="12" style="392" customWidth="1"/>
    <col min="10513" max="10513" width="14.42578125" style="392" customWidth="1"/>
    <col min="10514" max="10514" width="15.140625" style="392" customWidth="1"/>
    <col min="10515" max="10515" width="13.28515625" style="392" bestFit="1" customWidth="1"/>
    <col min="10516" max="10516" width="14" style="392" bestFit="1" customWidth="1"/>
    <col min="10517" max="10517" width="13.28515625" style="392" bestFit="1" customWidth="1"/>
    <col min="10518" max="10519" width="18.7109375" style="392" customWidth="1"/>
    <col min="10520" max="10520" width="33.140625" style="392" customWidth="1"/>
    <col min="10521" max="10747" width="11.42578125" style="392"/>
    <col min="10748" max="10748" width="5.42578125" style="392" customWidth="1"/>
    <col min="10749" max="10749" width="11.5703125" style="392" customWidth="1"/>
    <col min="10750" max="10750" width="7.140625" style="392" bestFit="1" customWidth="1"/>
    <col min="10751" max="10751" width="6.42578125" style="392" customWidth="1"/>
    <col min="10752" max="10752" width="5.28515625" style="392" customWidth="1"/>
    <col min="10753" max="10753" width="23" style="392" customWidth="1"/>
    <col min="10754" max="10754" width="9.42578125" style="392" customWidth="1"/>
    <col min="10755" max="10755" width="8.42578125" style="392" customWidth="1"/>
    <col min="10756" max="10756" width="16.85546875" style="392" customWidth="1"/>
    <col min="10757" max="10757" width="8.42578125" style="392" customWidth="1"/>
    <col min="10758" max="10758" width="13.5703125" style="392" customWidth="1"/>
    <col min="10759" max="10759" width="8.42578125" style="392" bestFit="1" customWidth="1"/>
    <col min="10760" max="10761" width="12.140625" style="392" customWidth="1"/>
    <col min="10762" max="10762" width="18.5703125" style="392" customWidth="1"/>
    <col min="10763" max="10763" width="14.42578125" style="392" customWidth="1"/>
    <col min="10764" max="10764" width="8" style="392" bestFit="1" customWidth="1"/>
    <col min="10765" max="10765" width="8" style="392" customWidth="1"/>
    <col min="10766" max="10766" width="8.7109375" style="392" customWidth="1"/>
    <col min="10767" max="10767" width="13" style="392" customWidth="1"/>
    <col min="10768" max="10768" width="12" style="392" customWidth="1"/>
    <col min="10769" max="10769" width="14.42578125" style="392" customWidth="1"/>
    <col min="10770" max="10770" width="15.140625" style="392" customWidth="1"/>
    <col min="10771" max="10771" width="13.28515625" style="392" bestFit="1" customWidth="1"/>
    <col min="10772" max="10772" width="14" style="392" bestFit="1" customWidth="1"/>
    <col min="10773" max="10773" width="13.28515625" style="392" bestFit="1" customWidth="1"/>
    <col min="10774" max="10775" width="18.7109375" style="392" customWidth="1"/>
    <col min="10776" max="10776" width="33.140625" style="392" customWidth="1"/>
    <col min="10777" max="11003" width="11.42578125" style="392"/>
    <col min="11004" max="11004" width="5.42578125" style="392" customWidth="1"/>
    <col min="11005" max="11005" width="11.5703125" style="392" customWidth="1"/>
    <col min="11006" max="11006" width="7.140625" style="392" bestFit="1" customWidth="1"/>
    <col min="11007" max="11007" width="6.42578125" style="392" customWidth="1"/>
    <col min="11008" max="11008" width="5.28515625" style="392" customWidth="1"/>
    <col min="11009" max="11009" width="23" style="392" customWidth="1"/>
    <col min="11010" max="11010" width="9.42578125" style="392" customWidth="1"/>
    <col min="11011" max="11011" width="8.42578125" style="392" customWidth="1"/>
    <col min="11012" max="11012" width="16.85546875" style="392" customWidth="1"/>
    <col min="11013" max="11013" width="8.42578125" style="392" customWidth="1"/>
    <col min="11014" max="11014" width="13.5703125" style="392" customWidth="1"/>
    <col min="11015" max="11015" width="8.42578125" style="392" bestFit="1" customWidth="1"/>
    <col min="11016" max="11017" width="12.140625" style="392" customWidth="1"/>
    <col min="11018" max="11018" width="18.5703125" style="392" customWidth="1"/>
    <col min="11019" max="11019" width="14.42578125" style="392" customWidth="1"/>
    <col min="11020" max="11020" width="8" style="392" bestFit="1" customWidth="1"/>
    <col min="11021" max="11021" width="8" style="392" customWidth="1"/>
    <col min="11022" max="11022" width="8.7109375" style="392" customWidth="1"/>
    <col min="11023" max="11023" width="13" style="392" customWidth="1"/>
    <col min="11024" max="11024" width="12" style="392" customWidth="1"/>
    <col min="11025" max="11025" width="14.42578125" style="392" customWidth="1"/>
    <col min="11026" max="11026" width="15.140625" style="392" customWidth="1"/>
    <col min="11027" max="11027" width="13.28515625" style="392" bestFit="1" customWidth="1"/>
    <col min="11028" max="11028" width="14" style="392" bestFit="1" customWidth="1"/>
    <col min="11029" max="11029" width="13.28515625" style="392" bestFit="1" customWidth="1"/>
    <col min="11030" max="11031" width="18.7109375" style="392" customWidth="1"/>
    <col min="11032" max="11032" width="33.140625" style="392" customWidth="1"/>
    <col min="11033" max="11259" width="11.42578125" style="392"/>
    <col min="11260" max="11260" width="5.42578125" style="392" customWidth="1"/>
    <col min="11261" max="11261" width="11.5703125" style="392" customWidth="1"/>
    <col min="11262" max="11262" width="7.140625" style="392" bestFit="1" customWidth="1"/>
    <col min="11263" max="11263" width="6.42578125" style="392" customWidth="1"/>
    <col min="11264" max="11264" width="5.28515625" style="392" customWidth="1"/>
    <col min="11265" max="11265" width="23" style="392" customWidth="1"/>
    <col min="11266" max="11266" width="9.42578125" style="392" customWidth="1"/>
    <col min="11267" max="11267" width="8.42578125" style="392" customWidth="1"/>
    <col min="11268" max="11268" width="16.85546875" style="392" customWidth="1"/>
    <col min="11269" max="11269" width="8.42578125" style="392" customWidth="1"/>
    <col min="11270" max="11270" width="13.5703125" style="392" customWidth="1"/>
    <col min="11271" max="11271" width="8.42578125" style="392" bestFit="1" customWidth="1"/>
    <col min="11272" max="11273" width="12.140625" style="392" customWidth="1"/>
    <col min="11274" max="11274" width="18.5703125" style="392" customWidth="1"/>
    <col min="11275" max="11275" width="14.42578125" style="392" customWidth="1"/>
    <col min="11276" max="11276" width="8" style="392" bestFit="1" customWidth="1"/>
    <col min="11277" max="11277" width="8" style="392" customWidth="1"/>
    <col min="11278" max="11278" width="8.7109375" style="392" customWidth="1"/>
    <col min="11279" max="11279" width="13" style="392" customWidth="1"/>
    <col min="11280" max="11280" width="12" style="392" customWidth="1"/>
    <col min="11281" max="11281" width="14.42578125" style="392" customWidth="1"/>
    <col min="11282" max="11282" width="15.140625" style="392" customWidth="1"/>
    <col min="11283" max="11283" width="13.28515625" style="392" bestFit="1" customWidth="1"/>
    <col min="11284" max="11284" width="14" style="392" bestFit="1" customWidth="1"/>
    <col min="11285" max="11285" width="13.28515625" style="392" bestFit="1" customWidth="1"/>
    <col min="11286" max="11287" width="18.7109375" style="392" customWidth="1"/>
    <col min="11288" max="11288" width="33.140625" style="392" customWidth="1"/>
    <col min="11289" max="11515" width="11.42578125" style="392"/>
    <col min="11516" max="11516" width="5.42578125" style="392" customWidth="1"/>
    <col min="11517" max="11517" width="11.5703125" style="392" customWidth="1"/>
    <col min="11518" max="11518" width="7.140625" style="392" bestFit="1" customWidth="1"/>
    <col min="11519" max="11519" width="6.42578125" style="392" customWidth="1"/>
    <col min="11520" max="11520" width="5.28515625" style="392" customWidth="1"/>
    <col min="11521" max="11521" width="23" style="392" customWidth="1"/>
    <col min="11522" max="11522" width="9.42578125" style="392" customWidth="1"/>
    <col min="11523" max="11523" width="8.42578125" style="392" customWidth="1"/>
    <col min="11524" max="11524" width="16.85546875" style="392" customWidth="1"/>
    <col min="11525" max="11525" width="8.42578125" style="392" customWidth="1"/>
    <col min="11526" max="11526" width="13.5703125" style="392" customWidth="1"/>
    <col min="11527" max="11527" width="8.42578125" style="392" bestFit="1" customWidth="1"/>
    <col min="11528" max="11529" width="12.140625" style="392" customWidth="1"/>
    <col min="11530" max="11530" width="18.5703125" style="392" customWidth="1"/>
    <col min="11531" max="11531" width="14.42578125" style="392" customWidth="1"/>
    <col min="11532" max="11532" width="8" style="392" bestFit="1" customWidth="1"/>
    <col min="11533" max="11533" width="8" style="392" customWidth="1"/>
    <col min="11534" max="11534" width="8.7109375" style="392" customWidth="1"/>
    <col min="11535" max="11535" width="13" style="392" customWidth="1"/>
    <col min="11536" max="11536" width="12" style="392" customWidth="1"/>
    <col min="11537" max="11537" width="14.42578125" style="392" customWidth="1"/>
    <col min="11538" max="11538" width="15.140625" style="392" customWidth="1"/>
    <col min="11539" max="11539" width="13.28515625" style="392" bestFit="1" customWidth="1"/>
    <col min="11540" max="11540" width="14" style="392" bestFit="1" customWidth="1"/>
    <col min="11541" max="11541" width="13.28515625" style="392" bestFit="1" customWidth="1"/>
    <col min="11542" max="11543" width="18.7109375" style="392" customWidth="1"/>
    <col min="11544" max="11544" width="33.140625" style="392" customWidth="1"/>
    <col min="11545" max="11771" width="11.42578125" style="392"/>
    <col min="11772" max="11772" width="5.42578125" style="392" customWidth="1"/>
    <col min="11773" max="11773" width="11.5703125" style="392" customWidth="1"/>
    <col min="11774" max="11774" width="7.140625" style="392" bestFit="1" customWidth="1"/>
    <col min="11775" max="11775" width="6.42578125" style="392" customWidth="1"/>
    <col min="11776" max="11776" width="5.28515625" style="392" customWidth="1"/>
    <col min="11777" max="11777" width="23" style="392" customWidth="1"/>
    <col min="11778" max="11778" width="9.42578125" style="392" customWidth="1"/>
    <col min="11779" max="11779" width="8.42578125" style="392" customWidth="1"/>
    <col min="11780" max="11780" width="16.85546875" style="392" customWidth="1"/>
    <col min="11781" max="11781" width="8.42578125" style="392" customWidth="1"/>
    <col min="11782" max="11782" width="13.5703125" style="392" customWidth="1"/>
    <col min="11783" max="11783" width="8.42578125" style="392" bestFit="1" customWidth="1"/>
    <col min="11784" max="11785" width="12.140625" style="392" customWidth="1"/>
    <col min="11786" max="11786" width="18.5703125" style="392" customWidth="1"/>
    <col min="11787" max="11787" width="14.42578125" style="392" customWidth="1"/>
    <col min="11788" max="11788" width="8" style="392" bestFit="1" customWidth="1"/>
    <col min="11789" max="11789" width="8" style="392" customWidth="1"/>
    <col min="11790" max="11790" width="8.7109375" style="392" customWidth="1"/>
    <col min="11791" max="11791" width="13" style="392" customWidth="1"/>
    <col min="11792" max="11792" width="12" style="392" customWidth="1"/>
    <col min="11793" max="11793" width="14.42578125" style="392" customWidth="1"/>
    <col min="11794" max="11794" width="15.140625" style="392" customWidth="1"/>
    <col min="11795" max="11795" width="13.28515625" style="392" bestFit="1" customWidth="1"/>
    <col min="11796" max="11796" width="14" style="392" bestFit="1" customWidth="1"/>
    <col min="11797" max="11797" width="13.28515625" style="392" bestFit="1" customWidth="1"/>
    <col min="11798" max="11799" width="18.7109375" style="392" customWidth="1"/>
    <col min="11800" max="11800" width="33.140625" style="392" customWidth="1"/>
    <col min="11801" max="12027" width="11.42578125" style="392"/>
    <col min="12028" max="12028" width="5.42578125" style="392" customWidth="1"/>
    <col min="12029" max="12029" width="11.5703125" style="392" customWidth="1"/>
    <col min="12030" max="12030" width="7.140625" style="392" bestFit="1" customWidth="1"/>
    <col min="12031" max="12031" width="6.42578125" style="392" customWidth="1"/>
    <col min="12032" max="12032" width="5.28515625" style="392" customWidth="1"/>
    <col min="12033" max="12033" width="23" style="392" customWidth="1"/>
    <col min="12034" max="12034" width="9.42578125" style="392" customWidth="1"/>
    <col min="12035" max="12035" width="8.42578125" style="392" customWidth="1"/>
    <col min="12036" max="12036" width="16.85546875" style="392" customWidth="1"/>
    <col min="12037" max="12037" width="8.42578125" style="392" customWidth="1"/>
    <col min="12038" max="12038" width="13.5703125" style="392" customWidth="1"/>
    <col min="12039" max="12039" width="8.42578125" style="392" bestFit="1" customWidth="1"/>
    <col min="12040" max="12041" width="12.140625" style="392" customWidth="1"/>
    <col min="12042" max="12042" width="18.5703125" style="392" customWidth="1"/>
    <col min="12043" max="12043" width="14.42578125" style="392" customWidth="1"/>
    <col min="12044" max="12044" width="8" style="392" bestFit="1" customWidth="1"/>
    <col min="12045" max="12045" width="8" style="392" customWidth="1"/>
    <col min="12046" max="12046" width="8.7109375" style="392" customWidth="1"/>
    <col min="12047" max="12047" width="13" style="392" customWidth="1"/>
    <col min="12048" max="12048" width="12" style="392" customWidth="1"/>
    <col min="12049" max="12049" width="14.42578125" style="392" customWidth="1"/>
    <col min="12050" max="12050" width="15.140625" style="392" customWidth="1"/>
    <col min="12051" max="12051" width="13.28515625" style="392" bestFit="1" customWidth="1"/>
    <col min="12052" max="12052" width="14" style="392" bestFit="1" customWidth="1"/>
    <col min="12053" max="12053" width="13.28515625" style="392" bestFit="1" customWidth="1"/>
    <col min="12054" max="12055" width="18.7109375" style="392" customWidth="1"/>
    <col min="12056" max="12056" width="33.140625" style="392" customWidth="1"/>
    <col min="12057" max="12283" width="11.42578125" style="392"/>
    <col min="12284" max="12284" width="5.42578125" style="392" customWidth="1"/>
    <col min="12285" max="12285" width="11.5703125" style="392" customWidth="1"/>
    <col min="12286" max="12286" width="7.140625" style="392" bestFit="1" customWidth="1"/>
    <col min="12287" max="12287" width="6.42578125" style="392" customWidth="1"/>
    <col min="12288" max="12288" width="5.28515625" style="392" customWidth="1"/>
    <col min="12289" max="12289" width="23" style="392" customWidth="1"/>
    <col min="12290" max="12290" width="9.42578125" style="392" customWidth="1"/>
    <col min="12291" max="12291" width="8.42578125" style="392" customWidth="1"/>
    <col min="12292" max="12292" width="16.85546875" style="392" customWidth="1"/>
    <col min="12293" max="12293" width="8.42578125" style="392" customWidth="1"/>
    <col min="12294" max="12294" width="13.5703125" style="392" customWidth="1"/>
    <col min="12295" max="12295" width="8.42578125" style="392" bestFit="1" customWidth="1"/>
    <col min="12296" max="12297" width="12.140625" style="392" customWidth="1"/>
    <col min="12298" max="12298" width="18.5703125" style="392" customWidth="1"/>
    <col min="12299" max="12299" width="14.42578125" style="392" customWidth="1"/>
    <col min="12300" max="12300" width="8" style="392" bestFit="1" customWidth="1"/>
    <col min="12301" max="12301" width="8" style="392" customWidth="1"/>
    <col min="12302" max="12302" width="8.7109375" style="392" customWidth="1"/>
    <col min="12303" max="12303" width="13" style="392" customWidth="1"/>
    <col min="12304" max="12304" width="12" style="392" customWidth="1"/>
    <col min="12305" max="12305" width="14.42578125" style="392" customWidth="1"/>
    <col min="12306" max="12306" width="15.140625" style="392" customWidth="1"/>
    <col min="12307" max="12307" width="13.28515625" style="392" bestFit="1" customWidth="1"/>
    <col min="12308" max="12308" width="14" style="392" bestFit="1" customWidth="1"/>
    <col min="12309" max="12309" width="13.28515625" style="392" bestFit="1" customWidth="1"/>
    <col min="12310" max="12311" width="18.7109375" style="392" customWidth="1"/>
    <col min="12312" max="12312" width="33.140625" style="392" customWidth="1"/>
    <col min="12313" max="12539" width="11.42578125" style="392"/>
    <col min="12540" max="12540" width="5.42578125" style="392" customWidth="1"/>
    <col min="12541" max="12541" width="11.5703125" style="392" customWidth="1"/>
    <col min="12542" max="12542" width="7.140625" style="392" bestFit="1" customWidth="1"/>
    <col min="12543" max="12543" width="6.42578125" style="392" customWidth="1"/>
    <col min="12544" max="12544" width="5.28515625" style="392" customWidth="1"/>
    <col min="12545" max="12545" width="23" style="392" customWidth="1"/>
    <col min="12546" max="12546" width="9.42578125" style="392" customWidth="1"/>
    <col min="12547" max="12547" width="8.42578125" style="392" customWidth="1"/>
    <col min="12548" max="12548" width="16.85546875" style="392" customWidth="1"/>
    <col min="12549" max="12549" width="8.42578125" style="392" customWidth="1"/>
    <col min="12550" max="12550" width="13.5703125" style="392" customWidth="1"/>
    <col min="12551" max="12551" width="8.42578125" style="392" bestFit="1" customWidth="1"/>
    <col min="12552" max="12553" width="12.140625" style="392" customWidth="1"/>
    <col min="12554" max="12554" width="18.5703125" style="392" customWidth="1"/>
    <col min="12555" max="12555" width="14.42578125" style="392" customWidth="1"/>
    <col min="12556" max="12556" width="8" style="392" bestFit="1" customWidth="1"/>
    <col min="12557" max="12557" width="8" style="392" customWidth="1"/>
    <col min="12558" max="12558" width="8.7109375" style="392" customWidth="1"/>
    <col min="12559" max="12559" width="13" style="392" customWidth="1"/>
    <col min="12560" max="12560" width="12" style="392" customWidth="1"/>
    <col min="12561" max="12561" width="14.42578125" style="392" customWidth="1"/>
    <col min="12562" max="12562" width="15.140625" style="392" customWidth="1"/>
    <col min="12563" max="12563" width="13.28515625" style="392" bestFit="1" customWidth="1"/>
    <col min="12564" max="12564" width="14" style="392" bestFit="1" customWidth="1"/>
    <col min="12565" max="12565" width="13.28515625" style="392" bestFit="1" customWidth="1"/>
    <col min="12566" max="12567" width="18.7109375" style="392" customWidth="1"/>
    <col min="12568" max="12568" width="33.140625" style="392" customWidth="1"/>
    <col min="12569" max="12795" width="11.42578125" style="392"/>
    <col min="12796" max="12796" width="5.42578125" style="392" customWidth="1"/>
    <col min="12797" max="12797" width="11.5703125" style="392" customWidth="1"/>
    <col min="12798" max="12798" width="7.140625" style="392" bestFit="1" customWidth="1"/>
    <col min="12799" max="12799" width="6.42578125" style="392" customWidth="1"/>
    <col min="12800" max="12800" width="5.28515625" style="392" customWidth="1"/>
    <col min="12801" max="12801" width="23" style="392" customWidth="1"/>
    <col min="12802" max="12802" width="9.42578125" style="392" customWidth="1"/>
    <col min="12803" max="12803" width="8.42578125" style="392" customWidth="1"/>
    <col min="12804" max="12804" width="16.85546875" style="392" customWidth="1"/>
    <col min="12805" max="12805" width="8.42578125" style="392" customWidth="1"/>
    <col min="12806" max="12806" width="13.5703125" style="392" customWidth="1"/>
    <col min="12807" max="12807" width="8.42578125" style="392" bestFit="1" customWidth="1"/>
    <col min="12808" max="12809" width="12.140625" style="392" customWidth="1"/>
    <col min="12810" max="12810" width="18.5703125" style="392" customWidth="1"/>
    <col min="12811" max="12811" width="14.42578125" style="392" customWidth="1"/>
    <col min="12812" max="12812" width="8" style="392" bestFit="1" customWidth="1"/>
    <col min="12813" max="12813" width="8" style="392" customWidth="1"/>
    <col min="12814" max="12814" width="8.7109375" style="392" customWidth="1"/>
    <col min="12815" max="12815" width="13" style="392" customWidth="1"/>
    <col min="12816" max="12816" width="12" style="392" customWidth="1"/>
    <col min="12817" max="12817" width="14.42578125" style="392" customWidth="1"/>
    <col min="12818" max="12818" width="15.140625" style="392" customWidth="1"/>
    <col min="12819" max="12819" width="13.28515625" style="392" bestFit="1" customWidth="1"/>
    <col min="12820" max="12820" width="14" style="392" bestFit="1" customWidth="1"/>
    <col min="12821" max="12821" width="13.28515625" style="392" bestFit="1" customWidth="1"/>
    <col min="12822" max="12823" width="18.7109375" style="392" customWidth="1"/>
    <col min="12824" max="12824" width="33.140625" style="392" customWidth="1"/>
    <col min="12825" max="13051" width="11.42578125" style="392"/>
    <col min="13052" max="13052" width="5.42578125" style="392" customWidth="1"/>
    <col min="13053" max="13053" width="11.5703125" style="392" customWidth="1"/>
    <col min="13054" max="13054" width="7.140625" style="392" bestFit="1" customWidth="1"/>
    <col min="13055" max="13055" width="6.42578125" style="392" customWidth="1"/>
    <col min="13056" max="13056" width="5.28515625" style="392" customWidth="1"/>
    <col min="13057" max="13057" width="23" style="392" customWidth="1"/>
    <col min="13058" max="13058" width="9.42578125" style="392" customWidth="1"/>
    <col min="13059" max="13059" width="8.42578125" style="392" customWidth="1"/>
    <col min="13060" max="13060" width="16.85546875" style="392" customWidth="1"/>
    <col min="13061" max="13061" width="8.42578125" style="392" customWidth="1"/>
    <col min="13062" max="13062" width="13.5703125" style="392" customWidth="1"/>
    <col min="13063" max="13063" width="8.42578125" style="392" bestFit="1" customWidth="1"/>
    <col min="13064" max="13065" width="12.140625" style="392" customWidth="1"/>
    <col min="13066" max="13066" width="18.5703125" style="392" customWidth="1"/>
    <col min="13067" max="13067" width="14.42578125" style="392" customWidth="1"/>
    <col min="13068" max="13068" width="8" style="392" bestFit="1" customWidth="1"/>
    <col min="13069" max="13069" width="8" style="392" customWidth="1"/>
    <col min="13070" max="13070" width="8.7109375" style="392" customWidth="1"/>
    <col min="13071" max="13071" width="13" style="392" customWidth="1"/>
    <col min="13072" max="13072" width="12" style="392" customWidth="1"/>
    <col min="13073" max="13073" width="14.42578125" style="392" customWidth="1"/>
    <col min="13074" max="13074" width="15.140625" style="392" customWidth="1"/>
    <col min="13075" max="13075" width="13.28515625" style="392" bestFit="1" customWidth="1"/>
    <col min="13076" max="13076" width="14" style="392" bestFit="1" customWidth="1"/>
    <col min="13077" max="13077" width="13.28515625" style="392" bestFit="1" customWidth="1"/>
    <col min="13078" max="13079" width="18.7109375" style="392" customWidth="1"/>
    <col min="13080" max="13080" width="33.140625" style="392" customWidth="1"/>
    <col min="13081" max="13307" width="11.42578125" style="392"/>
    <col min="13308" max="13308" width="5.42578125" style="392" customWidth="1"/>
    <col min="13309" max="13309" width="11.5703125" style="392" customWidth="1"/>
    <col min="13310" max="13310" width="7.140625" style="392" bestFit="1" customWidth="1"/>
    <col min="13311" max="13311" width="6.42578125" style="392" customWidth="1"/>
    <col min="13312" max="13312" width="5.28515625" style="392" customWidth="1"/>
    <col min="13313" max="13313" width="23" style="392" customWidth="1"/>
    <col min="13314" max="13314" width="9.42578125" style="392" customWidth="1"/>
    <col min="13315" max="13315" width="8.42578125" style="392" customWidth="1"/>
    <col min="13316" max="13316" width="16.85546875" style="392" customWidth="1"/>
    <col min="13317" max="13317" width="8.42578125" style="392" customWidth="1"/>
    <col min="13318" max="13318" width="13.5703125" style="392" customWidth="1"/>
    <col min="13319" max="13319" width="8.42578125" style="392" bestFit="1" customWidth="1"/>
    <col min="13320" max="13321" width="12.140625" style="392" customWidth="1"/>
    <col min="13322" max="13322" width="18.5703125" style="392" customWidth="1"/>
    <col min="13323" max="13323" width="14.42578125" style="392" customWidth="1"/>
    <col min="13324" max="13324" width="8" style="392" bestFit="1" customWidth="1"/>
    <col min="13325" max="13325" width="8" style="392" customWidth="1"/>
    <col min="13326" max="13326" width="8.7109375" style="392" customWidth="1"/>
    <col min="13327" max="13327" width="13" style="392" customWidth="1"/>
    <col min="13328" max="13328" width="12" style="392" customWidth="1"/>
    <col min="13329" max="13329" width="14.42578125" style="392" customWidth="1"/>
    <col min="13330" max="13330" width="15.140625" style="392" customWidth="1"/>
    <col min="13331" max="13331" width="13.28515625" style="392" bestFit="1" customWidth="1"/>
    <col min="13332" max="13332" width="14" style="392" bestFit="1" customWidth="1"/>
    <col min="13333" max="13333" width="13.28515625" style="392" bestFit="1" customWidth="1"/>
    <col min="13334" max="13335" width="18.7109375" style="392" customWidth="1"/>
    <col min="13336" max="13336" width="33.140625" style="392" customWidth="1"/>
    <col min="13337" max="13563" width="11.42578125" style="392"/>
    <col min="13564" max="13564" width="5.42578125" style="392" customWidth="1"/>
    <col min="13565" max="13565" width="11.5703125" style="392" customWidth="1"/>
    <col min="13566" max="13566" width="7.140625" style="392" bestFit="1" customWidth="1"/>
    <col min="13567" max="13567" width="6.42578125" style="392" customWidth="1"/>
    <col min="13568" max="13568" width="5.28515625" style="392" customWidth="1"/>
    <col min="13569" max="13569" width="23" style="392" customWidth="1"/>
    <col min="13570" max="13570" width="9.42578125" style="392" customWidth="1"/>
    <col min="13571" max="13571" width="8.42578125" style="392" customWidth="1"/>
    <col min="13572" max="13572" width="16.85546875" style="392" customWidth="1"/>
    <col min="13573" max="13573" width="8.42578125" style="392" customWidth="1"/>
    <col min="13574" max="13574" width="13.5703125" style="392" customWidth="1"/>
    <col min="13575" max="13575" width="8.42578125" style="392" bestFit="1" customWidth="1"/>
    <col min="13576" max="13577" width="12.140625" style="392" customWidth="1"/>
    <col min="13578" max="13578" width="18.5703125" style="392" customWidth="1"/>
    <col min="13579" max="13579" width="14.42578125" style="392" customWidth="1"/>
    <col min="13580" max="13580" width="8" style="392" bestFit="1" customWidth="1"/>
    <col min="13581" max="13581" width="8" style="392" customWidth="1"/>
    <col min="13582" max="13582" width="8.7109375" style="392" customWidth="1"/>
    <col min="13583" max="13583" width="13" style="392" customWidth="1"/>
    <col min="13584" max="13584" width="12" style="392" customWidth="1"/>
    <col min="13585" max="13585" width="14.42578125" style="392" customWidth="1"/>
    <col min="13586" max="13586" width="15.140625" style="392" customWidth="1"/>
    <col min="13587" max="13587" width="13.28515625" style="392" bestFit="1" customWidth="1"/>
    <col min="13588" max="13588" width="14" style="392" bestFit="1" customWidth="1"/>
    <col min="13589" max="13589" width="13.28515625" style="392" bestFit="1" customWidth="1"/>
    <col min="13590" max="13591" width="18.7109375" style="392" customWidth="1"/>
    <col min="13592" max="13592" width="33.140625" style="392" customWidth="1"/>
    <col min="13593" max="13819" width="11.42578125" style="392"/>
    <col min="13820" max="13820" width="5.42578125" style="392" customWidth="1"/>
    <col min="13821" max="13821" width="11.5703125" style="392" customWidth="1"/>
    <col min="13822" max="13822" width="7.140625" style="392" bestFit="1" customWidth="1"/>
    <col min="13823" max="13823" width="6.42578125" style="392" customWidth="1"/>
    <col min="13824" max="13824" width="5.28515625" style="392" customWidth="1"/>
    <col min="13825" max="13825" width="23" style="392" customWidth="1"/>
    <col min="13826" max="13826" width="9.42578125" style="392" customWidth="1"/>
    <col min="13827" max="13827" width="8.42578125" style="392" customWidth="1"/>
    <col min="13828" max="13828" width="16.85546875" style="392" customWidth="1"/>
    <col min="13829" max="13829" width="8.42578125" style="392" customWidth="1"/>
    <col min="13830" max="13830" width="13.5703125" style="392" customWidth="1"/>
    <col min="13831" max="13831" width="8.42578125" style="392" bestFit="1" customWidth="1"/>
    <col min="13832" max="13833" width="12.140625" style="392" customWidth="1"/>
    <col min="13834" max="13834" width="18.5703125" style="392" customWidth="1"/>
    <col min="13835" max="13835" width="14.42578125" style="392" customWidth="1"/>
    <col min="13836" max="13836" width="8" style="392" bestFit="1" customWidth="1"/>
    <col min="13837" max="13837" width="8" style="392" customWidth="1"/>
    <col min="13838" max="13838" width="8.7109375" style="392" customWidth="1"/>
    <col min="13839" max="13839" width="13" style="392" customWidth="1"/>
    <col min="13840" max="13840" width="12" style="392" customWidth="1"/>
    <col min="13841" max="13841" width="14.42578125" style="392" customWidth="1"/>
    <col min="13842" max="13842" width="15.140625" style="392" customWidth="1"/>
    <col min="13843" max="13843" width="13.28515625" style="392" bestFit="1" customWidth="1"/>
    <col min="13844" max="13844" width="14" style="392" bestFit="1" customWidth="1"/>
    <col min="13845" max="13845" width="13.28515625" style="392" bestFit="1" customWidth="1"/>
    <col min="13846" max="13847" width="18.7109375" style="392" customWidth="1"/>
    <col min="13848" max="13848" width="33.140625" style="392" customWidth="1"/>
    <col min="13849" max="14075" width="11.42578125" style="392"/>
    <col min="14076" max="14076" width="5.42578125" style="392" customWidth="1"/>
    <col min="14077" max="14077" width="11.5703125" style="392" customWidth="1"/>
    <col min="14078" max="14078" width="7.140625" style="392" bestFit="1" customWidth="1"/>
    <col min="14079" max="14079" width="6.42578125" style="392" customWidth="1"/>
    <col min="14080" max="14080" width="5.28515625" style="392" customWidth="1"/>
    <col min="14081" max="14081" width="23" style="392" customWidth="1"/>
    <col min="14082" max="14082" width="9.42578125" style="392" customWidth="1"/>
    <col min="14083" max="14083" width="8.42578125" style="392" customWidth="1"/>
    <col min="14084" max="14084" width="16.85546875" style="392" customWidth="1"/>
    <col min="14085" max="14085" width="8.42578125" style="392" customWidth="1"/>
    <col min="14086" max="14086" width="13.5703125" style="392" customWidth="1"/>
    <col min="14087" max="14087" width="8.42578125" style="392" bestFit="1" customWidth="1"/>
    <col min="14088" max="14089" width="12.140625" style="392" customWidth="1"/>
    <col min="14090" max="14090" width="18.5703125" style="392" customWidth="1"/>
    <col min="14091" max="14091" width="14.42578125" style="392" customWidth="1"/>
    <col min="14092" max="14092" width="8" style="392" bestFit="1" customWidth="1"/>
    <col min="14093" max="14093" width="8" style="392" customWidth="1"/>
    <col min="14094" max="14094" width="8.7109375" style="392" customWidth="1"/>
    <col min="14095" max="14095" width="13" style="392" customWidth="1"/>
    <col min="14096" max="14096" width="12" style="392" customWidth="1"/>
    <col min="14097" max="14097" width="14.42578125" style="392" customWidth="1"/>
    <col min="14098" max="14098" width="15.140625" style="392" customWidth="1"/>
    <col min="14099" max="14099" width="13.28515625" style="392" bestFit="1" customWidth="1"/>
    <col min="14100" max="14100" width="14" style="392" bestFit="1" customWidth="1"/>
    <col min="14101" max="14101" width="13.28515625" style="392" bestFit="1" customWidth="1"/>
    <col min="14102" max="14103" width="18.7109375" style="392" customWidth="1"/>
    <col min="14104" max="14104" width="33.140625" style="392" customWidth="1"/>
    <col min="14105" max="14331" width="11.42578125" style="392"/>
    <col min="14332" max="14332" width="5.42578125" style="392" customWidth="1"/>
    <col min="14333" max="14333" width="11.5703125" style="392" customWidth="1"/>
    <col min="14334" max="14334" width="7.140625" style="392" bestFit="1" customWidth="1"/>
    <col min="14335" max="14335" width="6.42578125" style="392" customWidth="1"/>
    <col min="14336" max="14336" width="5.28515625" style="392" customWidth="1"/>
    <col min="14337" max="14337" width="23" style="392" customWidth="1"/>
    <col min="14338" max="14338" width="9.42578125" style="392" customWidth="1"/>
    <col min="14339" max="14339" width="8.42578125" style="392" customWidth="1"/>
    <col min="14340" max="14340" width="16.85546875" style="392" customWidth="1"/>
    <col min="14341" max="14341" width="8.42578125" style="392" customWidth="1"/>
    <col min="14342" max="14342" width="13.5703125" style="392" customWidth="1"/>
    <col min="14343" max="14343" width="8.42578125" style="392" bestFit="1" customWidth="1"/>
    <col min="14344" max="14345" width="12.140625" style="392" customWidth="1"/>
    <col min="14346" max="14346" width="18.5703125" style="392" customWidth="1"/>
    <col min="14347" max="14347" width="14.42578125" style="392" customWidth="1"/>
    <col min="14348" max="14348" width="8" style="392" bestFit="1" customWidth="1"/>
    <col min="14349" max="14349" width="8" style="392" customWidth="1"/>
    <col min="14350" max="14350" width="8.7109375" style="392" customWidth="1"/>
    <col min="14351" max="14351" width="13" style="392" customWidth="1"/>
    <col min="14352" max="14352" width="12" style="392" customWidth="1"/>
    <col min="14353" max="14353" width="14.42578125" style="392" customWidth="1"/>
    <col min="14354" max="14354" width="15.140625" style="392" customWidth="1"/>
    <col min="14355" max="14355" width="13.28515625" style="392" bestFit="1" customWidth="1"/>
    <col min="14356" max="14356" width="14" style="392" bestFit="1" customWidth="1"/>
    <col min="14357" max="14357" width="13.28515625" style="392" bestFit="1" customWidth="1"/>
    <col min="14358" max="14359" width="18.7109375" style="392" customWidth="1"/>
    <col min="14360" max="14360" width="33.140625" style="392" customWidth="1"/>
    <col min="14361" max="14587" width="11.42578125" style="392"/>
    <col min="14588" max="14588" width="5.42578125" style="392" customWidth="1"/>
    <col min="14589" max="14589" width="11.5703125" style="392" customWidth="1"/>
    <col min="14590" max="14590" width="7.140625" style="392" bestFit="1" customWidth="1"/>
    <col min="14591" max="14591" width="6.42578125" style="392" customWidth="1"/>
    <col min="14592" max="14592" width="5.28515625" style="392" customWidth="1"/>
    <col min="14593" max="14593" width="23" style="392" customWidth="1"/>
    <col min="14594" max="14594" width="9.42578125" style="392" customWidth="1"/>
    <col min="14595" max="14595" width="8.42578125" style="392" customWidth="1"/>
    <col min="14596" max="14596" width="16.85546875" style="392" customWidth="1"/>
    <col min="14597" max="14597" width="8.42578125" style="392" customWidth="1"/>
    <col min="14598" max="14598" width="13.5703125" style="392" customWidth="1"/>
    <col min="14599" max="14599" width="8.42578125" style="392" bestFit="1" customWidth="1"/>
    <col min="14600" max="14601" width="12.140625" style="392" customWidth="1"/>
    <col min="14602" max="14602" width="18.5703125" style="392" customWidth="1"/>
    <col min="14603" max="14603" width="14.42578125" style="392" customWidth="1"/>
    <col min="14604" max="14604" width="8" style="392" bestFit="1" customWidth="1"/>
    <col min="14605" max="14605" width="8" style="392" customWidth="1"/>
    <col min="14606" max="14606" width="8.7109375" style="392" customWidth="1"/>
    <col min="14607" max="14607" width="13" style="392" customWidth="1"/>
    <col min="14608" max="14608" width="12" style="392" customWidth="1"/>
    <col min="14609" max="14609" width="14.42578125" style="392" customWidth="1"/>
    <col min="14610" max="14610" width="15.140625" style="392" customWidth="1"/>
    <col min="14611" max="14611" width="13.28515625" style="392" bestFit="1" customWidth="1"/>
    <col min="14612" max="14612" width="14" style="392" bestFit="1" customWidth="1"/>
    <col min="14613" max="14613" width="13.28515625" style="392" bestFit="1" customWidth="1"/>
    <col min="14614" max="14615" width="18.7109375" style="392" customWidth="1"/>
    <col min="14616" max="14616" width="33.140625" style="392" customWidth="1"/>
    <col min="14617" max="14843" width="11.42578125" style="392"/>
    <col min="14844" max="14844" width="5.42578125" style="392" customWidth="1"/>
    <col min="14845" max="14845" width="11.5703125" style="392" customWidth="1"/>
    <col min="14846" max="14846" width="7.140625" style="392" bestFit="1" customWidth="1"/>
    <col min="14847" max="14847" width="6.42578125" style="392" customWidth="1"/>
    <col min="14848" max="14848" width="5.28515625" style="392" customWidth="1"/>
    <col min="14849" max="14849" width="23" style="392" customWidth="1"/>
    <col min="14850" max="14850" width="9.42578125" style="392" customWidth="1"/>
    <col min="14851" max="14851" width="8.42578125" style="392" customWidth="1"/>
    <col min="14852" max="14852" width="16.85546875" style="392" customWidth="1"/>
    <col min="14853" max="14853" width="8.42578125" style="392" customWidth="1"/>
    <col min="14854" max="14854" width="13.5703125" style="392" customWidth="1"/>
    <col min="14855" max="14855" width="8.42578125" style="392" bestFit="1" customWidth="1"/>
    <col min="14856" max="14857" width="12.140625" style="392" customWidth="1"/>
    <col min="14858" max="14858" width="18.5703125" style="392" customWidth="1"/>
    <col min="14859" max="14859" width="14.42578125" style="392" customWidth="1"/>
    <col min="14860" max="14860" width="8" style="392" bestFit="1" customWidth="1"/>
    <col min="14861" max="14861" width="8" style="392" customWidth="1"/>
    <col min="14862" max="14862" width="8.7109375" style="392" customWidth="1"/>
    <col min="14863" max="14863" width="13" style="392" customWidth="1"/>
    <col min="14864" max="14864" width="12" style="392" customWidth="1"/>
    <col min="14865" max="14865" width="14.42578125" style="392" customWidth="1"/>
    <col min="14866" max="14866" width="15.140625" style="392" customWidth="1"/>
    <col min="14867" max="14867" width="13.28515625" style="392" bestFit="1" customWidth="1"/>
    <col min="14868" max="14868" width="14" style="392" bestFit="1" customWidth="1"/>
    <col min="14869" max="14869" width="13.28515625" style="392" bestFit="1" customWidth="1"/>
    <col min="14870" max="14871" width="18.7109375" style="392" customWidth="1"/>
    <col min="14872" max="14872" width="33.140625" style="392" customWidth="1"/>
    <col min="14873" max="15099" width="11.42578125" style="392"/>
    <col min="15100" max="15100" width="5.42578125" style="392" customWidth="1"/>
    <col min="15101" max="15101" width="11.5703125" style="392" customWidth="1"/>
    <col min="15102" max="15102" width="7.140625" style="392" bestFit="1" customWidth="1"/>
    <col min="15103" max="15103" width="6.42578125" style="392" customWidth="1"/>
    <col min="15104" max="15104" width="5.28515625" style="392" customWidth="1"/>
    <col min="15105" max="15105" width="23" style="392" customWidth="1"/>
    <col min="15106" max="15106" width="9.42578125" style="392" customWidth="1"/>
    <col min="15107" max="15107" width="8.42578125" style="392" customWidth="1"/>
    <col min="15108" max="15108" width="16.85546875" style="392" customWidth="1"/>
    <col min="15109" max="15109" width="8.42578125" style="392" customWidth="1"/>
    <col min="15110" max="15110" width="13.5703125" style="392" customWidth="1"/>
    <col min="15111" max="15111" width="8.42578125" style="392" bestFit="1" customWidth="1"/>
    <col min="15112" max="15113" width="12.140625" style="392" customWidth="1"/>
    <col min="15114" max="15114" width="18.5703125" style="392" customWidth="1"/>
    <col min="15115" max="15115" width="14.42578125" style="392" customWidth="1"/>
    <col min="15116" max="15116" width="8" style="392" bestFit="1" customWidth="1"/>
    <col min="15117" max="15117" width="8" style="392" customWidth="1"/>
    <col min="15118" max="15118" width="8.7109375" style="392" customWidth="1"/>
    <col min="15119" max="15119" width="13" style="392" customWidth="1"/>
    <col min="15120" max="15120" width="12" style="392" customWidth="1"/>
    <col min="15121" max="15121" width="14.42578125" style="392" customWidth="1"/>
    <col min="15122" max="15122" width="15.140625" style="392" customWidth="1"/>
    <col min="15123" max="15123" width="13.28515625" style="392" bestFit="1" customWidth="1"/>
    <col min="15124" max="15124" width="14" style="392" bestFit="1" customWidth="1"/>
    <col min="15125" max="15125" width="13.28515625" style="392" bestFit="1" customWidth="1"/>
    <col min="15126" max="15127" width="18.7109375" style="392" customWidth="1"/>
    <col min="15128" max="15128" width="33.140625" style="392" customWidth="1"/>
    <col min="15129" max="15355" width="11.42578125" style="392"/>
    <col min="15356" max="15356" width="5.42578125" style="392" customWidth="1"/>
    <col min="15357" max="15357" width="11.5703125" style="392" customWidth="1"/>
    <col min="15358" max="15358" width="7.140625" style="392" bestFit="1" customWidth="1"/>
    <col min="15359" max="15359" width="6.42578125" style="392" customWidth="1"/>
    <col min="15360" max="15360" width="5.28515625" style="392" customWidth="1"/>
    <col min="15361" max="15361" width="23" style="392" customWidth="1"/>
    <col min="15362" max="15362" width="9.42578125" style="392" customWidth="1"/>
    <col min="15363" max="15363" width="8.42578125" style="392" customWidth="1"/>
    <col min="15364" max="15364" width="16.85546875" style="392" customWidth="1"/>
    <col min="15365" max="15365" width="8.42578125" style="392" customWidth="1"/>
    <col min="15366" max="15366" width="13.5703125" style="392" customWidth="1"/>
    <col min="15367" max="15367" width="8.42578125" style="392" bestFit="1" customWidth="1"/>
    <col min="15368" max="15369" width="12.140625" style="392" customWidth="1"/>
    <col min="15370" max="15370" width="18.5703125" style="392" customWidth="1"/>
    <col min="15371" max="15371" width="14.42578125" style="392" customWidth="1"/>
    <col min="15372" max="15372" width="8" style="392" bestFit="1" customWidth="1"/>
    <col min="15373" max="15373" width="8" style="392" customWidth="1"/>
    <col min="15374" max="15374" width="8.7109375" style="392" customWidth="1"/>
    <col min="15375" max="15375" width="13" style="392" customWidth="1"/>
    <col min="15376" max="15376" width="12" style="392" customWidth="1"/>
    <col min="15377" max="15377" width="14.42578125" style="392" customWidth="1"/>
    <col min="15378" max="15378" width="15.140625" style="392" customWidth="1"/>
    <col min="15379" max="15379" width="13.28515625" style="392" bestFit="1" customWidth="1"/>
    <col min="15380" max="15380" width="14" style="392" bestFit="1" customWidth="1"/>
    <col min="15381" max="15381" width="13.28515625" style="392" bestFit="1" customWidth="1"/>
    <col min="15382" max="15383" width="18.7109375" style="392" customWidth="1"/>
    <col min="15384" max="15384" width="33.140625" style="392" customWidth="1"/>
    <col min="15385" max="15611" width="11.42578125" style="392"/>
    <col min="15612" max="15612" width="5.42578125" style="392" customWidth="1"/>
    <col min="15613" max="15613" width="11.5703125" style="392" customWidth="1"/>
    <col min="15614" max="15614" width="7.140625" style="392" bestFit="1" customWidth="1"/>
    <col min="15615" max="15615" width="6.42578125" style="392" customWidth="1"/>
    <col min="15616" max="15616" width="5.28515625" style="392" customWidth="1"/>
    <col min="15617" max="15617" width="23" style="392" customWidth="1"/>
    <col min="15618" max="15618" width="9.42578125" style="392" customWidth="1"/>
    <col min="15619" max="15619" width="8.42578125" style="392" customWidth="1"/>
    <col min="15620" max="15620" width="16.85546875" style="392" customWidth="1"/>
    <col min="15621" max="15621" width="8.42578125" style="392" customWidth="1"/>
    <col min="15622" max="15622" width="13.5703125" style="392" customWidth="1"/>
    <col min="15623" max="15623" width="8.42578125" style="392" bestFit="1" customWidth="1"/>
    <col min="15624" max="15625" width="12.140625" style="392" customWidth="1"/>
    <col min="15626" max="15626" width="18.5703125" style="392" customWidth="1"/>
    <col min="15627" max="15627" width="14.42578125" style="392" customWidth="1"/>
    <col min="15628" max="15628" width="8" style="392" bestFit="1" customWidth="1"/>
    <col min="15629" max="15629" width="8" style="392" customWidth="1"/>
    <col min="15630" max="15630" width="8.7109375" style="392" customWidth="1"/>
    <col min="15631" max="15631" width="13" style="392" customWidth="1"/>
    <col min="15632" max="15632" width="12" style="392" customWidth="1"/>
    <col min="15633" max="15633" width="14.42578125" style="392" customWidth="1"/>
    <col min="15634" max="15634" width="15.140625" style="392" customWidth="1"/>
    <col min="15635" max="15635" width="13.28515625" style="392" bestFit="1" customWidth="1"/>
    <col min="15636" max="15636" width="14" style="392" bestFit="1" customWidth="1"/>
    <col min="15637" max="15637" width="13.28515625" style="392" bestFit="1" customWidth="1"/>
    <col min="15638" max="15639" width="18.7109375" style="392" customWidth="1"/>
    <col min="15640" max="15640" width="33.140625" style="392" customWidth="1"/>
    <col min="15641" max="15867" width="11.42578125" style="392"/>
    <col min="15868" max="15868" width="5.42578125" style="392" customWidth="1"/>
    <col min="15869" max="15869" width="11.5703125" style="392" customWidth="1"/>
    <col min="15870" max="15870" width="7.140625" style="392" bestFit="1" customWidth="1"/>
    <col min="15871" max="15871" width="6.42578125" style="392" customWidth="1"/>
    <col min="15872" max="15872" width="5.28515625" style="392" customWidth="1"/>
    <col min="15873" max="15873" width="23" style="392" customWidth="1"/>
    <col min="15874" max="15874" width="9.42578125" style="392" customWidth="1"/>
    <col min="15875" max="15875" width="8.42578125" style="392" customWidth="1"/>
    <col min="15876" max="15876" width="16.85546875" style="392" customWidth="1"/>
    <col min="15877" max="15877" width="8.42578125" style="392" customWidth="1"/>
    <col min="15878" max="15878" width="13.5703125" style="392" customWidth="1"/>
    <col min="15879" max="15879" width="8.42578125" style="392" bestFit="1" customWidth="1"/>
    <col min="15880" max="15881" width="12.140625" style="392" customWidth="1"/>
    <col min="15882" max="15882" width="18.5703125" style="392" customWidth="1"/>
    <col min="15883" max="15883" width="14.42578125" style="392" customWidth="1"/>
    <col min="15884" max="15884" width="8" style="392" bestFit="1" customWidth="1"/>
    <col min="15885" max="15885" width="8" style="392" customWidth="1"/>
    <col min="15886" max="15886" width="8.7109375" style="392" customWidth="1"/>
    <col min="15887" max="15887" width="13" style="392" customWidth="1"/>
    <col min="15888" max="15888" width="12" style="392" customWidth="1"/>
    <col min="15889" max="15889" width="14.42578125" style="392" customWidth="1"/>
    <col min="15890" max="15890" width="15.140625" style="392" customWidth="1"/>
    <col min="15891" max="15891" width="13.28515625" style="392" bestFit="1" customWidth="1"/>
    <col min="15892" max="15892" width="14" style="392" bestFit="1" customWidth="1"/>
    <col min="15893" max="15893" width="13.28515625" style="392" bestFit="1" customWidth="1"/>
    <col min="15894" max="15895" width="18.7109375" style="392" customWidth="1"/>
    <col min="15896" max="15896" width="33.140625" style="392" customWidth="1"/>
    <col min="15897" max="16123" width="11.42578125" style="392"/>
    <col min="16124" max="16124" width="5.42578125" style="392" customWidth="1"/>
    <col min="16125" max="16125" width="11.5703125" style="392" customWidth="1"/>
    <col min="16126" max="16126" width="7.140625" style="392" bestFit="1" customWidth="1"/>
    <col min="16127" max="16127" width="6.42578125" style="392" customWidth="1"/>
    <col min="16128" max="16128" width="5.28515625" style="392" customWidth="1"/>
    <col min="16129" max="16129" width="23" style="392" customWidth="1"/>
    <col min="16130" max="16130" width="9.42578125" style="392" customWidth="1"/>
    <col min="16131" max="16131" width="8.42578125" style="392" customWidth="1"/>
    <col min="16132" max="16132" width="16.85546875" style="392" customWidth="1"/>
    <col min="16133" max="16133" width="8.42578125" style="392" customWidth="1"/>
    <col min="16134" max="16134" width="13.5703125" style="392" customWidth="1"/>
    <col min="16135" max="16135" width="8.42578125" style="392" bestFit="1" customWidth="1"/>
    <col min="16136" max="16137" width="12.140625" style="392" customWidth="1"/>
    <col min="16138" max="16138" width="18.5703125" style="392" customWidth="1"/>
    <col min="16139" max="16139" width="14.42578125" style="392" customWidth="1"/>
    <col min="16140" max="16140" width="8" style="392" bestFit="1" customWidth="1"/>
    <col min="16141" max="16141" width="8" style="392" customWidth="1"/>
    <col min="16142" max="16142" width="8.7109375" style="392" customWidth="1"/>
    <col min="16143" max="16143" width="13" style="392" customWidth="1"/>
    <col min="16144" max="16144" width="12" style="392" customWidth="1"/>
    <col min="16145" max="16145" width="14.42578125" style="392" customWidth="1"/>
    <col min="16146" max="16146" width="15.140625" style="392" customWidth="1"/>
    <col min="16147" max="16147" width="13.28515625" style="392" bestFit="1" customWidth="1"/>
    <col min="16148" max="16148" width="14" style="392" bestFit="1" customWidth="1"/>
    <col min="16149" max="16149" width="13.28515625" style="392" bestFit="1" customWidth="1"/>
    <col min="16150" max="16151" width="18.7109375" style="392" customWidth="1"/>
    <col min="16152" max="16152" width="33.140625" style="392" customWidth="1"/>
    <col min="16153" max="16384" width="11.42578125" style="392"/>
  </cols>
  <sheetData>
    <row r="1" spans="2:42" x14ac:dyDescent="0.2"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2:42" x14ac:dyDescent="0.2">
      <c r="X2" s="393"/>
    </row>
    <row r="3" spans="2:42" x14ac:dyDescent="0.2">
      <c r="X3" s="393"/>
    </row>
    <row r="4" spans="2:42" x14ac:dyDescent="0.2">
      <c r="X4" s="393"/>
    </row>
    <row r="5" spans="2:42" s="420" customFormat="1" ht="18.75" customHeight="1" x14ac:dyDescent="0.3">
      <c r="F5" s="485"/>
      <c r="G5" s="485"/>
      <c r="X5" s="431"/>
    </row>
    <row r="6" spans="2:42" s="420" customFormat="1" ht="18.75" customHeight="1" x14ac:dyDescent="0.3">
      <c r="F6" s="485"/>
      <c r="G6" s="485"/>
      <c r="X6" s="431"/>
    </row>
    <row r="7" spans="2:42" s="420" customFormat="1" ht="20.25" x14ac:dyDescent="0.3">
      <c r="B7" s="1675" t="s">
        <v>221</v>
      </c>
      <c r="C7" s="1675"/>
      <c r="D7" s="1675"/>
      <c r="E7" s="1675"/>
      <c r="F7" s="1675"/>
      <c r="G7" s="1675"/>
      <c r="H7" s="1675"/>
      <c r="I7" s="1675"/>
      <c r="J7" s="1675"/>
      <c r="K7" s="1675"/>
      <c r="L7" s="1675"/>
      <c r="M7" s="1675"/>
      <c r="N7" s="1675"/>
      <c r="O7" s="1675"/>
      <c r="P7" s="1675"/>
      <c r="Q7" s="1675"/>
      <c r="R7" s="1675"/>
      <c r="S7" s="1675"/>
      <c r="T7" s="1675"/>
      <c r="U7" s="1675"/>
      <c r="V7" s="1675"/>
      <c r="W7" s="1675"/>
      <c r="X7" s="1675"/>
      <c r="Y7" s="492"/>
      <c r="Z7" s="492"/>
      <c r="AA7" s="492"/>
      <c r="AB7" s="492"/>
      <c r="AC7" s="492"/>
    </row>
    <row r="8" spans="2:42" s="420" customFormat="1" ht="19.5" customHeight="1" x14ac:dyDescent="0.3">
      <c r="B8" s="1675" t="s">
        <v>271</v>
      </c>
      <c r="C8" s="1675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  <c r="P8" s="1675"/>
      <c r="Q8" s="1675"/>
      <c r="R8" s="1675"/>
      <c r="S8" s="1675"/>
      <c r="T8" s="1675"/>
      <c r="U8" s="1675"/>
      <c r="V8" s="1675"/>
      <c r="W8" s="1675"/>
      <c r="X8" s="1675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</row>
    <row r="9" spans="2:42" s="420" customFormat="1" ht="20.25" hidden="1" x14ac:dyDescent="0.3">
      <c r="B9" s="1675"/>
      <c r="C9" s="1675"/>
      <c r="D9" s="1675"/>
      <c r="E9" s="1675"/>
      <c r="F9" s="1675"/>
      <c r="G9" s="1675"/>
      <c r="H9" s="1675"/>
      <c r="I9" s="1675"/>
      <c r="J9" s="1675"/>
      <c r="K9" s="1675"/>
      <c r="L9" s="1675"/>
      <c r="M9" s="1675"/>
      <c r="N9" s="1675"/>
      <c r="O9" s="1675"/>
      <c r="P9" s="1675"/>
      <c r="Q9" s="1675"/>
      <c r="R9" s="1675"/>
      <c r="S9" s="1675"/>
      <c r="T9" s="1675"/>
      <c r="U9" s="1675"/>
      <c r="V9" s="1675"/>
      <c r="W9" s="1675"/>
      <c r="X9" s="1675"/>
      <c r="Y9" s="492"/>
      <c r="Z9" s="492"/>
      <c r="AA9" s="492"/>
      <c r="AB9" s="492"/>
      <c r="AC9" s="492"/>
      <c r="AD9" s="492"/>
      <c r="AE9" s="492"/>
    </row>
    <row r="10" spans="2:42" s="420" customFormat="1" ht="23.25" customHeight="1" x14ac:dyDescent="0.3">
      <c r="B10" s="1687" t="s">
        <v>218</v>
      </c>
      <c r="C10" s="1687"/>
      <c r="D10" s="1687"/>
      <c r="E10" s="1687"/>
      <c r="F10" s="1687"/>
      <c r="G10" s="1687"/>
      <c r="H10" s="1687"/>
      <c r="I10" s="1687"/>
      <c r="J10" s="1687"/>
      <c r="K10" s="1687"/>
      <c r="L10" s="1687"/>
      <c r="M10" s="1687"/>
      <c r="N10" s="1687"/>
      <c r="O10" s="1687"/>
      <c r="P10" s="1687"/>
      <c r="Q10" s="1687"/>
      <c r="R10" s="1687"/>
      <c r="S10" s="1687"/>
      <c r="T10" s="1687"/>
      <c r="U10" s="1687"/>
      <c r="V10" s="1687"/>
      <c r="W10" s="1687"/>
      <c r="X10" s="1687"/>
    </row>
    <row r="11" spans="2:42" s="420" customFormat="1" ht="23.25" customHeight="1" x14ac:dyDescent="0.3"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</row>
    <row r="12" spans="2:42" s="420" customFormat="1" ht="23.25" customHeight="1" x14ac:dyDescent="0.3"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</row>
    <row r="13" spans="2:42" s="420" customFormat="1" ht="23.25" customHeight="1" thickBot="1" x14ac:dyDescent="0.35">
      <c r="B13" s="490"/>
      <c r="C13" s="1680" t="s">
        <v>217</v>
      </c>
      <c r="D13" s="1680"/>
      <c r="E13" s="1680"/>
      <c r="F13" s="426" t="s">
        <v>485</v>
      </c>
      <c r="G13" s="426"/>
      <c r="H13" s="426"/>
      <c r="I13" s="426"/>
      <c r="J13" s="426"/>
      <c r="K13" s="482"/>
      <c r="L13" s="422"/>
      <c r="M13" s="422"/>
      <c r="N13" s="421" t="s">
        <v>270</v>
      </c>
      <c r="O13" s="423"/>
      <c r="P13" s="426">
        <v>2</v>
      </c>
      <c r="Q13" s="426"/>
      <c r="R13" s="426"/>
      <c r="S13" s="426"/>
      <c r="T13" s="490"/>
      <c r="U13" s="490"/>
      <c r="V13" s="490"/>
      <c r="W13" s="490"/>
      <c r="X13" s="490"/>
    </row>
    <row r="14" spans="2:42" s="420" customFormat="1" ht="23.25" customHeight="1" thickBot="1" x14ac:dyDescent="0.35">
      <c r="B14" s="490"/>
      <c r="C14" s="1688" t="s">
        <v>269</v>
      </c>
      <c r="D14" s="1688"/>
      <c r="E14" s="1688"/>
      <c r="F14" s="1010">
        <v>44561</v>
      </c>
      <c r="G14" s="428"/>
      <c r="H14" s="428"/>
      <c r="I14" s="428"/>
      <c r="J14" s="428"/>
      <c r="K14" s="482"/>
      <c r="L14" s="491"/>
      <c r="M14" s="421" t="s">
        <v>100</v>
      </c>
      <c r="N14" s="421" t="s">
        <v>215</v>
      </c>
      <c r="O14" s="421"/>
      <c r="P14" s="425">
        <v>1</v>
      </c>
      <c r="Q14" s="425"/>
      <c r="R14" s="425"/>
      <c r="S14" s="425"/>
      <c r="T14" s="490"/>
      <c r="U14" s="490"/>
      <c r="V14" s="490"/>
      <c r="W14" s="490"/>
      <c r="X14" s="490"/>
    </row>
    <row r="15" spans="2:42" s="420" customFormat="1" ht="23.25" customHeight="1" thickBot="1" x14ac:dyDescent="0.35">
      <c r="B15" s="490"/>
      <c r="C15" s="480"/>
      <c r="D15" s="424" t="s">
        <v>268</v>
      </c>
      <c r="E15" s="423"/>
      <c r="F15" s="426">
        <v>202</v>
      </c>
      <c r="G15" s="426"/>
      <c r="H15" s="426"/>
      <c r="I15" s="426"/>
      <c r="J15" s="426"/>
      <c r="K15" s="480"/>
      <c r="L15" s="491"/>
      <c r="M15" s="421"/>
      <c r="N15" s="421" t="s">
        <v>49</v>
      </c>
      <c r="O15" s="421"/>
      <c r="P15" s="425">
        <v>5</v>
      </c>
      <c r="Q15" s="425"/>
      <c r="R15" s="425"/>
      <c r="S15" s="425"/>
      <c r="T15" s="490"/>
      <c r="U15" s="490"/>
      <c r="V15" s="490"/>
      <c r="W15" s="490"/>
      <c r="X15" s="490"/>
    </row>
    <row r="16" spans="2:42" s="420" customFormat="1" ht="23.25" customHeight="1" x14ac:dyDescent="0.3">
      <c r="B16" s="490"/>
      <c r="C16" s="490"/>
      <c r="D16" s="490"/>
      <c r="E16" s="490"/>
      <c r="F16" s="490"/>
      <c r="G16" s="490"/>
      <c r="H16" s="490"/>
      <c r="I16" s="490"/>
      <c r="J16" s="490"/>
      <c r="K16" s="491"/>
      <c r="L16" s="1029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</row>
    <row r="17" spans="2:24" x14ac:dyDescent="0.2">
      <c r="B17" s="418"/>
      <c r="C17" s="418"/>
      <c r="D17" s="418"/>
      <c r="E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</row>
    <row r="18" spans="2:24" x14ac:dyDescent="0.2">
      <c r="B18" s="418"/>
      <c r="C18" s="418"/>
      <c r="D18" s="418"/>
      <c r="E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</row>
    <row r="19" spans="2:24" ht="13.5" thickBot="1" x14ac:dyDescent="0.25">
      <c r="B19" s="418"/>
      <c r="C19" s="418"/>
      <c r="D19" s="418"/>
      <c r="E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1686" t="s">
        <v>0</v>
      </c>
      <c r="X19" s="1686"/>
    </row>
    <row r="20" spans="2:24" ht="26.25" customHeight="1" thickBot="1" x14ac:dyDescent="0.25">
      <c r="B20" s="1677" t="s">
        <v>248</v>
      </c>
      <c r="C20" s="1677"/>
      <c r="D20" s="1677"/>
      <c r="E20" s="1677"/>
      <c r="F20" s="1677"/>
      <c r="G20" s="1677"/>
      <c r="H20" s="1677"/>
      <c r="I20" s="1678"/>
      <c r="J20" s="1679" t="s">
        <v>267</v>
      </c>
      <c r="K20" s="1677"/>
      <c r="L20" s="1677"/>
      <c r="M20" s="1677"/>
      <c r="N20" s="1677"/>
      <c r="O20" s="1677"/>
      <c r="P20" s="1677"/>
      <c r="Q20" s="1677"/>
      <c r="R20" s="1677"/>
      <c r="S20" s="1677"/>
      <c r="T20" s="1677"/>
      <c r="U20" s="1678"/>
      <c r="V20" s="1689" t="s">
        <v>226</v>
      </c>
      <c r="W20" s="1689" t="s">
        <v>266</v>
      </c>
      <c r="X20" s="1689" t="s">
        <v>265</v>
      </c>
    </row>
    <row r="21" spans="2:24" s="416" customFormat="1" ht="38.25" customHeight="1" thickBot="1" x14ac:dyDescent="0.3">
      <c r="B21" s="475" t="s">
        <v>245</v>
      </c>
      <c r="C21" s="417" t="s">
        <v>244</v>
      </c>
      <c r="D21" s="472" t="s">
        <v>204</v>
      </c>
      <c r="E21" s="475" t="s">
        <v>203</v>
      </c>
      <c r="F21" s="475" t="s">
        <v>208</v>
      </c>
      <c r="G21" s="475" t="s">
        <v>207</v>
      </c>
      <c r="H21" s="475" t="s">
        <v>200</v>
      </c>
      <c r="I21" s="417" t="s">
        <v>199</v>
      </c>
      <c r="J21" s="472" t="s">
        <v>264</v>
      </c>
      <c r="K21" s="417" t="s">
        <v>263</v>
      </c>
      <c r="L21" s="417" t="s">
        <v>262</v>
      </c>
      <c r="M21" s="417" t="s">
        <v>261</v>
      </c>
      <c r="N21" s="417" t="s">
        <v>260</v>
      </c>
      <c r="O21" s="417" t="s">
        <v>259</v>
      </c>
      <c r="P21" s="417" t="s">
        <v>258</v>
      </c>
      <c r="Q21" s="417" t="s">
        <v>257</v>
      </c>
      <c r="R21" s="417" t="s">
        <v>256</v>
      </c>
      <c r="S21" s="417" t="s">
        <v>255</v>
      </c>
      <c r="T21" s="417" t="s">
        <v>254</v>
      </c>
      <c r="U21" s="471" t="s">
        <v>253</v>
      </c>
      <c r="V21" s="1691"/>
      <c r="W21" s="1691"/>
      <c r="X21" s="1690"/>
    </row>
    <row r="22" spans="2:24" s="410" customFormat="1" ht="21" customHeight="1" x14ac:dyDescent="0.2">
      <c r="B22" s="467"/>
      <c r="C22" s="467"/>
      <c r="D22" s="469"/>
      <c r="E22" s="467"/>
      <c r="F22" s="468"/>
      <c r="G22" s="468"/>
      <c r="H22" s="467"/>
      <c r="I22" s="489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3"/>
      <c r="V22" s="413"/>
      <c r="W22" s="414"/>
      <c r="X22" s="462"/>
    </row>
    <row r="23" spans="2:24" s="410" customFormat="1" ht="21" customHeight="1" x14ac:dyDescent="0.2">
      <c r="B23" s="460"/>
      <c r="C23" s="460"/>
      <c r="D23" s="455"/>
      <c r="E23" s="460"/>
      <c r="F23" s="461"/>
      <c r="G23" s="461"/>
      <c r="H23" s="460"/>
      <c r="I23" s="449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9"/>
      <c r="X23" s="462"/>
    </row>
    <row r="24" spans="2:24" s="410" customFormat="1" ht="21" customHeight="1" x14ac:dyDescent="0.2">
      <c r="B24" s="460"/>
      <c r="C24" s="460"/>
      <c r="D24" s="455"/>
      <c r="E24" s="460"/>
      <c r="F24" s="461"/>
      <c r="G24" s="461"/>
      <c r="H24" s="460"/>
      <c r="I24" s="449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9"/>
      <c r="X24" s="462"/>
    </row>
    <row r="25" spans="2:24" s="410" customFormat="1" ht="21" customHeight="1" x14ac:dyDescent="0.2">
      <c r="B25" s="460"/>
      <c r="C25" s="460"/>
      <c r="D25" s="455"/>
      <c r="E25" s="460"/>
      <c r="F25" s="461"/>
      <c r="G25" s="461"/>
      <c r="H25" s="460"/>
      <c r="I25" s="449"/>
      <c r="J25" s="1030" t="s">
        <v>492</v>
      </c>
      <c r="K25" s="408"/>
      <c r="L25" s="408"/>
      <c r="M25" s="408"/>
      <c r="N25" s="1030" t="s">
        <v>492</v>
      </c>
      <c r="O25" s="408"/>
      <c r="P25" s="408"/>
      <c r="Q25" s="408"/>
      <c r="R25" s="408"/>
      <c r="S25" s="408"/>
      <c r="T25" s="408"/>
      <c r="U25" s="408"/>
      <c r="V25" s="408"/>
      <c r="W25" s="409"/>
      <c r="X25" s="448"/>
    </row>
    <row r="26" spans="2:24" s="410" customFormat="1" ht="21" customHeight="1" x14ac:dyDescent="0.2">
      <c r="B26" s="460"/>
      <c r="C26" s="460"/>
      <c r="D26" s="455"/>
      <c r="E26" s="460"/>
      <c r="F26" s="461"/>
      <c r="G26" s="461"/>
      <c r="H26" s="460"/>
      <c r="I26" s="449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9"/>
      <c r="X26" s="448"/>
    </row>
    <row r="27" spans="2:24" s="410" customFormat="1" ht="21" customHeight="1" x14ac:dyDescent="0.2">
      <c r="B27" s="460"/>
      <c r="C27" s="460"/>
      <c r="D27" s="455"/>
      <c r="E27" s="460"/>
      <c r="F27" s="461"/>
      <c r="G27" s="461"/>
      <c r="H27" s="460"/>
      <c r="I27" s="449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9"/>
      <c r="X27" s="448"/>
    </row>
    <row r="28" spans="2:24" s="410" customFormat="1" ht="21" customHeight="1" x14ac:dyDescent="0.2">
      <c r="B28" s="460"/>
      <c r="C28" s="460"/>
      <c r="D28" s="455"/>
      <c r="E28" s="460"/>
      <c r="F28" s="461"/>
      <c r="G28" s="461"/>
      <c r="H28" s="460"/>
      <c r="I28" s="449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9"/>
      <c r="X28" s="448"/>
    </row>
    <row r="29" spans="2:24" s="410" customFormat="1" ht="21" customHeight="1" x14ac:dyDescent="0.2">
      <c r="B29" s="460"/>
      <c r="C29" s="460"/>
      <c r="D29" s="455"/>
      <c r="E29" s="460"/>
      <c r="F29" s="461"/>
      <c r="G29" s="461"/>
      <c r="H29" s="460"/>
      <c r="I29" s="456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8"/>
      <c r="X29" s="448"/>
    </row>
    <row r="30" spans="2:24" s="410" customFormat="1" ht="21" customHeight="1" x14ac:dyDescent="0.2">
      <c r="B30" s="460"/>
      <c r="C30" s="460"/>
      <c r="D30" s="455"/>
      <c r="E30" s="460"/>
      <c r="F30" s="461"/>
      <c r="G30" s="461"/>
      <c r="H30" s="460"/>
      <c r="I30" s="456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8"/>
      <c r="X30" s="448"/>
    </row>
    <row r="31" spans="2:24" s="410" customFormat="1" ht="21" customHeight="1" x14ac:dyDescent="0.2">
      <c r="B31" s="408"/>
      <c r="C31" s="408"/>
      <c r="D31" s="455"/>
      <c r="E31" s="408"/>
      <c r="F31" s="454"/>
      <c r="G31" s="454"/>
      <c r="H31" s="408"/>
      <c r="I31" s="449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9"/>
      <c r="X31" s="448"/>
    </row>
    <row r="32" spans="2:24" s="410" customFormat="1" ht="21" customHeight="1" x14ac:dyDescent="0.2">
      <c r="B32" s="408"/>
      <c r="C32" s="408"/>
      <c r="D32" s="455"/>
      <c r="E32" s="408"/>
      <c r="F32" s="454"/>
      <c r="G32" s="454"/>
      <c r="H32" s="408"/>
      <c r="I32" s="449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9"/>
      <c r="X32" s="448"/>
    </row>
    <row r="33" spans="2:24" s="410" customFormat="1" ht="21" customHeight="1" x14ac:dyDescent="0.2">
      <c r="B33" s="408"/>
      <c r="C33" s="408"/>
      <c r="D33" s="455"/>
      <c r="E33" s="408"/>
      <c r="F33" s="454"/>
      <c r="G33" s="454"/>
      <c r="H33" s="408"/>
      <c r="I33" s="449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9"/>
      <c r="X33" s="448"/>
    </row>
    <row r="34" spans="2:24" s="410" customFormat="1" ht="21" customHeight="1" x14ac:dyDescent="0.2">
      <c r="B34" s="408"/>
      <c r="C34" s="408"/>
      <c r="D34" s="455"/>
      <c r="E34" s="408"/>
      <c r="F34" s="454"/>
      <c r="G34" s="454"/>
      <c r="H34" s="408"/>
      <c r="I34" s="449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9"/>
      <c r="X34" s="448"/>
    </row>
    <row r="35" spans="2:24" s="410" customFormat="1" ht="21" customHeight="1" x14ac:dyDescent="0.2">
      <c r="B35" s="408"/>
      <c r="C35" s="408"/>
      <c r="D35" s="455"/>
      <c r="E35" s="408"/>
      <c r="F35" s="454"/>
      <c r="G35" s="454"/>
      <c r="H35" s="408"/>
      <c r="I35" s="449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9"/>
      <c r="X35" s="448"/>
    </row>
    <row r="36" spans="2:24" s="410" customFormat="1" ht="21" customHeight="1" x14ac:dyDescent="0.2">
      <c r="B36" s="408"/>
      <c r="C36" s="408"/>
      <c r="D36" s="455"/>
      <c r="E36" s="408"/>
      <c r="F36" s="454"/>
      <c r="G36" s="454"/>
      <c r="H36" s="408"/>
      <c r="I36" s="449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  <c r="W36" s="409"/>
      <c r="X36" s="448"/>
    </row>
    <row r="37" spans="2:24" s="402" customFormat="1" ht="21" customHeight="1" x14ac:dyDescent="0.2">
      <c r="B37" s="408"/>
      <c r="C37" s="408"/>
      <c r="D37" s="455"/>
      <c r="E37" s="408"/>
      <c r="F37" s="454"/>
      <c r="G37" s="454"/>
      <c r="H37" s="408"/>
      <c r="I37" s="449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9"/>
      <c r="X37" s="448"/>
    </row>
    <row r="38" spans="2:24" s="402" customFormat="1" ht="21" customHeight="1" x14ac:dyDescent="0.2">
      <c r="B38" s="408"/>
      <c r="C38" s="408"/>
      <c r="D38" s="455"/>
      <c r="E38" s="408"/>
      <c r="F38" s="454"/>
      <c r="G38" s="454"/>
      <c r="H38" s="408"/>
      <c r="I38" s="449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9"/>
      <c r="X38" s="448"/>
    </row>
    <row r="39" spans="2:24" s="402" customFormat="1" ht="21" customHeight="1" x14ac:dyDescent="0.2">
      <c r="B39" s="408"/>
      <c r="C39" s="408"/>
      <c r="D39" s="455"/>
      <c r="E39" s="408"/>
      <c r="F39" s="454"/>
      <c r="G39" s="454"/>
      <c r="H39" s="408"/>
      <c r="I39" s="449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9"/>
      <c r="X39" s="448"/>
    </row>
    <row r="40" spans="2:24" s="402" customFormat="1" ht="21" customHeight="1" x14ac:dyDescent="0.2">
      <c r="B40" s="408"/>
      <c r="C40" s="408"/>
      <c r="D40" s="455"/>
      <c r="E40" s="408"/>
      <c r="F40" s="454"/>
      <c r="G40" s="454"/>
      <c r="H40" s="408"/>
      <c r="I40" s="449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  <c r="W40" s="409"/>
      <c r="X40" s="448"/>
    </row>
    <row r="41" spans="2:24" s="402" customFormat="1" ht="21" customHeight="1" x14ac:dyDescent="0.2">
      <c r="B41" s="408"/>
      <c r="C41" s="408"/>
      <c r="D41" s="455"/>
      <c r="E41" s="408"/>
      <c r="F41" s="454"/>
      <c r="G41" s="454"/>
      <c r="H41" s="408"/>
      <c r="I41" s="449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9"/>
      <c r="X41" s="448"/>
    </row>
    <row r="42" spans="2:24" s="402" customFormat="1" ht="21" customHeight="1" x14ac:dyDescent="0.2">
      <c r="B42" s="408"/>
      <c r="C42" s="408"/>
      <c r="D42" s="455"/>
      <c r="E42" s="408"/>
      <c r="F42" s="454"/>
      <c r="G42" s="454"/>
      <c r="H42" s="408"/>
      <c r="I42" s="449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9"/>
      <c r="X42" s="448"/>
    </row>
    <row r="43" spans="2:24" s="402" customFormat="1" ht="21" customHeight="1" x14ac:dyDescent="0.2">
      <c r="B43" s="408"/>
      <c r="C43" s="408"/>
      <c r="D43" s="455"/>
      <c r="E43" s="408"/>
      <c r="F43" s="454"/>
      <c r="G43" s="454"/>
      <c r="H43" s="408"/>
      <c r="I43" s="449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9"/>
      <c r="X43" s="448"/>
    </row>
    <row r="44" spans="2:24" s="402" customFormat="1" ht="21" customHeight="1" x14ac:dyDescent="0.2">
      <c r="B44" s="408"/>
      <c r="C44" s="408"/>
      <c r="D44" s="455"/>
      <c r="E44" s="408"/>
      <c r="F44" s="454"/>
      <c r="G44" s="454"/>
      <c r="H44" s="408"/>
      <c r="I44" s="449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9"/>
      <c r="X44" s="448"/>
    </row>
    <row r="45" spans="2:24" s="402" customFormat="1" ht="21" customHeight="1" x14ac:dyDescent="0.2">
      <c r="B45" s="408"/>
      <c r="C45" s="408"/>
      <c r="D45" s="455"/>
      <c r="E45" s="408"/>
      <c r="F45" s="454"/>
      <c r="G45" s="454"/>
      <c r="H45" s="408"/>
      <c r="I45" s="449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9"/>
      <c r="X45" s="448"/>
    </row>
    <row r="46" spans="2:24" s="402" customFormat="1" ht="21" customHeight="1" thickBot="1" x14ac:dyDescent="0.25">
      <c r="B46" s="405"/>
      <c r="C46" s="405"/>
      <c r="D46" s="447"/>
      <c r="E46" s="405"/>
      <c r="F46" s="446"/>
      <c r="G46" s="446"/>
      <c r="H46" s="405"/>
      <c r="I46" s="441"/>
      <c r="J46" s="405"/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05"/>
      <c r="V46" s="405"/>
      <c r="W46" s="406"/>
      <c r="X46" s="440"/>
    </row>
    <row r="47" spans="2:24" s="402" customFormat="1" ht="24.75" customHeight="1" thickBot="1" x14ac:dyDescent="0.25">
      <c r="B47" s="439"/>
      <c r="C47" s="439"/>
      <c r="D47" s="438"/>
      <c r="E47" s="439"/>
      <c r="F47" s="438"/>
      <c r="G47" s="438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03"/>
      <c r="V47" s="403"/>
      <c r="W47" s="403"/>
      <c r="X47" s="488">
        <f>SUM(X22:X46)</f>
        <v>0</v>
      </c>
    </row>
    <row r="48" spans="2:24" x14ac:dyDescent="0.2">
      <c r="X48" s="487" t="s">
        <v>252</v>
      </c>
    </row>
    <row r="50" spans="2:24" x14ac:dyDescent="0.2">
      <c r="B50" s="393"/>
      <c r="C50" s="393"/>
      <c r="D50" s="393"/>
      <c r="E50" s="393"/>
      <c r="F50" s="419"/>
      <c r="G50" s="419"/>
      <c r="H50" s="393"/>
    </row>
    <row r="51" spans="2:24" x14ac:dyDescent="0.2">
      <c r="B51" s="393"/>
      <c r="C51" s="393"/>
      <c r="D51" s="393"/>
      <c r="E51" s="419"/>
      <c r="F51" s="419"/>
      <c r="G51" s="393"/>
      <c r="Q51" s="393"/>
      <c r="R51" s="393"/>
      <c r="S51" s="393"/>
      <c r="T51" s="393"/>
    </row>
    <row r="52" spans="2:24" s="394" customFormat="1" ht="21.75" customHeight="1" x14ac:dyDescent="0.3">
      <c r="D52" s="1681" t="s">
        <v>609</v>
      </c>
      <c r="E52" s="1681"/>
      <c r="F52" s="1681"/>
      <c r="G52" s="1681"/>
      <c r="H52" s="398"/>
      <c r="I52" s="398"/>
      <c r="J52" s="398"/>
      <c r="K52" s="398"/>
      <c r="L52" s="399"/>
      <c r="M52" s="399"/>
      <c r="N52" s="399"/>
      <c r="O52" s="399"/>
      <c r="P52" s="399"/>
      <c r="Q52" s="1682" t="s">
        <v>611</v>
      </c>
      <c r="R52" s="1682"/>
      <c r="S52" s="1682"/>
      <c r="T52" s="1682"/>
      <c r="U52" s="395"/>
      <c r="V52" s="398"/>
      <c r="W52" s="398"/>
      <c r="X52" s="398"/>
    </row>
    <row r="53" spans="2:24" s="394" customFormat="1" ht="18.75" x14ac:dyDescent="0.3">
      <c r="D53" s="1674" t="s">
        <v>4</v>
      </c>
      <c r="E53" s="1674"/>
      <c r="F53" s="1674"/>
      <c r="G53" s="1674"/>
      <c r="H53" s="395"/>
      <c r="I53" s="395"/>
      <c r="J53" s="395"/>
      <c r="K53" s="395"/>
      <c r="L53" s="397"/>
      <c r="M53" s="397"/>
      <c r="N53" s="397"/>
      <c r="O53" s="397"/>
      <c r="P53" s="397"/>
      <c r="Q53" s="1674"/>
      <c r="R53" s="1674"/>
      <c r="S53" s="1674"/>
      <c r="T53" s="1674"/>
      <c r="U53" s="396"/>
      <c r="V53" s="396"/>
      <c r="W53" s="396"/>
    </row>
    <row r="54" spans="2:24" s="394" customFormat="1" ht="18.75" x14ac:dyDescent="0.3">
      <c r="D54" s="400"/>
      <c r="E54" s="395"/>
      <c r="F54" s="395"/>
      <c r="G54" s="395"/>
      <c r="H54" s="395"/>
      <c r="I54" s="395"/>
      <c r="J54" s="395"/>
      <c r="K54" s="395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7"/>
      <c r="W54" s="397"/>
    </row>
    <row r="55" spans="2:24" s="394" customFormat="1" ht="18.75" x14ac:dyDescent="0.3">
      <c r="D55" s="1683">
        <v>44561</v>
      </c>
      <c r="E55" s="1681"/>
      <c r="F55" s="1681"/>
      <c r="G55" s="1681"/>
      <c r="H55" s="397"/>
      <c r="I55" s="397"/>
      <c r="J55" s="397"/>
      <c r="K55" s="397"/>
      <c r="L55" s="397"/>
      <c r="M55" s="397"/>
      <c r="N55" s="397"/>
      <c r="O55" s="397"/>
      <c r="P55" s="397"/>
      <c r="Q55" s="1684">
        <v>44565</v>
      </c>
      <c r="R55" s="1685"/>
      <c r="S55" s="1685"/>
      <c r="T55" s="1685"/>
      <c r="U55" s="397"/>
      <c r="V55" s="397"/>
      <c r="W55" s="397"/>
      <c r="X55" s="397"/>
    </row>
    <row r="56" spans="2:24" s="394" customFormat="1" ht="21.75" customHeight="1" x14ac:dyDescent="0.3">
      <c r="C56" s="398"/>
      <c r="D56" s="1674" t="s">
        <v>150</v>
      </c>
      <c r="E56" s="1674"/>
      <c r="F56" s="1674"/>
      <c r="G56" s="1674"/>
      <c r="H56" s="486"/>
      <c r="I56" s="486"/>
      <c r="J56" s="486"/>
      <c r="K56" s="486"/>
      <c r="L56" s="486"/>
      <c r="M56" s="486"/>
      <c r="N56" s="486"/>
      <c r="O56" s="486"/>
      <c r="P56" s="486"/>
      <c r="Q56" s="1674" t="s">
        <v>149</v>
      </c>
      <c r="R56" s="1674"/>
      <c r="S56" s="1674"/>
      <c r="T56" s="1674"/>
      <c r="U56" s="396"/>
      <c r="V56" s="396"/>
      <c r="W56" s="396"/>
      <c r="X56" s="397"/>
    </row>
    <row r="57" spans="2:24" s="394" customFormat="1" ht="18.75" x14ac:dyDescent="0.3">
      <c r="D57" s="393"/>
      <c r="E57" s="392"/>
      <c r="F57" s="392"/>
      <c r="G57" s="392"/>
      <c r="H57" s="395"/>
      <c r="I57" s="395"/>
      <c r="J57" s="395"/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7"/>
      <c r="W57" s="397"/>
    </row>
    <row r="58" spans="2:24" x14ac:dyDescent="0.2">
      <c r="B58" s="393"/>
      <c r="C58" s="393"/>
      <c r="D58" s="393"/>
      <c r="E58" s="393"/>
      <c r="F58" s="393"/>
      <c r="G58" s="392"/>
    </row>
    <row r="59" spans="2:24" ht="18.75" x14ac:dyDescent="0.3">
      <c r="B59" s="393"/>
      <c r="C59" s="393"/>
      <c r="D59" s="1681" t="s">
        <v>610</v>
      </c>
      <c r="E59" s="1681"/>
      <c r="F59" s="1681"/>
      <c r="G59" s="1681"/>
      <c r="H59" s="397"/>
      <c r="I59" s="397"/>
      <c r="J59" s="397"/>
      <c r="K59" s="397"/>
      <c r="L59" s="397"/>
      <c r="M59" s="397"/>
      <c r="N59" s="397"/>
      <c r="O59" s="397"/>
      <c r="P59" s="397"/>
      <c r="Q59" s="1685" t="s">
        <v>612</v>
      </c>
      <c r="R59" s="1685"/>
      <c r="S59" s="1685"/>
      <c r="T59" s="1685"/>
    </row>
    <row r="60" spans="2:24" ht="18.75" x14ac:dyDescent="0.3">
      <c r="D60" s="1674" t="s">
        <v>1</v>
      </c>
      <c r="E60" s="1674"/>
      <c r="F60" s="1674"/>
      <c r="G60" s="1674"/>
      <c r="H60" s="486"/>
      <c r="I60" s="486"/>
      <c r="J60" s="486"/>
      <c r="K60" s="486"/>
      <c r="L60" s="486"/>
      <c r="M60" s="486"/>
      <c r="N60" s="486"/>
      <c r="O60" s="486"/>
      <c r="P60" s="486"/>
      <c r="Q60" s="1674" t="s">
        <v>1</v>
      </c>
      <c r="R60" s="1674"/>
      <c r="S60" s="1674"/>
      <c r="T60" s="1674"/>
    </row>
  </sheetData>
  <mergeCells count="23">
    <mergeCell ref="X20:X21"/>
    <mergeCell ref="W20:W21"/>
    <mergeCell ref="V20:V21"/>
    <mergeCell ref="D56:G56"/>
    <mergeCell ref="Q56:T56"/>
    <mergeCell ref="D52:G52"/>
    <mergeCell ref="D55:G55"/>
    <mergeCell ref="Q55:T55"/>
    <mergeCell ref="B7:X7"/>
    <mergeCell ref="W19:X19"/>
    <mergeCell ref="B8:X9"/>
    <mergeCell ref="B10:X10"/>
    <mergeCell ref="C13:E13"/>
    <mergeCell ref="C14:E14"/>
    <mergeCell ref="D60:G60"/>
    <mergeCell ref="Q60:T60"/>
    <mergeCell ref="D59:G59"/>
    <mergeCell ref="Q59:T59"/>
    <mergeCell ref="B20:I20"/>
    <mergeCell ref="J20:U20"/>
    <mergeCell ref="Q52:T52"/>
    <mergeCell ref="D53:G53"/>
    <mergeCell ref="Q53:T53"/>
  </mergeCells>
  <printOptions horizontalCentered="1" verticalCentered="1"/>
  <pageMargins left="0.15" right="0.15" top="0.7" bottom="0.7" header="0" footer="0"/>
  <pageSetup scale="3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6"/>
  <sheetViews>
    <sheetView showGridLines="0" view="pageBreakPreview" topLeftCell="A10" zoomScale="90" zoomScaleNormal="90" zoomScaleSheetLayoutView="90" workbookViewId="0">
      <selection activeCell="F96" sqref="F96"/>
    </sheetView>
  </sheetViews>
  <sheetFormatPr baseColWidth="10" defaultColWidth="9.140625" defaultRowHeight="12.75" x14ac:dyDescent="0.2"/>
  <cols>
    <col min="1" max="1" width="3.140625" style="494" bestFit="1" customWidth="1"/>
    <col min="2" max="2" width="26.42578125" style="67" customWidth="1"/>
    <col min="3" max="3" width="32.140625" style="67" customWidth="1"/>
    <col min="4" max="4" width="14.85546875" style="493" customWidth="1"/>
    <col min="5" max="5" width="13.140625" style="330" customWidth="1"/>
    <col min="6" max="6" width="19.42578125" style="493" customWidth="1"/>
    <col min="7" max="7" width="41.85546875" style="67" customWidth="1"/>
    <col min="8" max="8" width="19.42578125" style="67" customWidth="1"/>
    <col min="9" max="9" width="14.140625" style="330" bestFit="1" customWidth="1"/>
    <col min="10" max="10" width="12.5703125" style="67" customWidth="1"/>
    <col min="11" max="16384" width="9.140625" style="67"/>
  </cols>
  <sheetData>
    <row r="4" spans="1:10" ht="20.25" customHeight="1" x14ac:dyDescent="0.2"/>
    <row r="6" spans="1:10" ht="18.75" x14ac:dyDescent="0.3">
      <c r="A6" s="1697" t="s">
        <v>221</v>
      </c>
      <c r="B6" s="1697"/>
      <c r="C6" s="1697"/>
      <c r="D6" s="1697"/>
      <c r="E6" s="1697"/>
      <c r="F6" s="1697"/>
      <c r="G6" s="1697"/>
      <c r="H6" s="1697"/>
      <c r="I6" s="1697"/>
      <c r="J6" s="546"/>
    </row>
    <row r="7" spans="1:10" ht="15.75" x14ac:dyDescent="0.25">
      <c r="A7" s="1698" t="s">
        <v>292</v>
      </c>
      <c r="B7" s="1698"/>
      <c r="C7" s="1698"/>
      <c r="D7" s="1698"/>
      <c r="E7" s="1698"/>
      <c r="F7" s="1698"/>
      <c r="G7" s="1698"/>
      <c r="H7" s="1698"/>
      <c r="I7" s="1698"/>
      <c r="J7" s="543"/>
    </row>
    <row r="8" spans="1:10" ht="15.75" x14ac:dyDescent="0.25">
      <c r="A8" s="1699" t="s">
        <v>629</v>
      </c>
      <c r="B8" s="1699"/>
      <c r="C8" s="1699"/>
      <c r="D8" s="1699"/>
      <c r="E8" s="1699"/>
      <c r="F8" s="1699"/>
      <c r="G8" s="1699"/>
      <c r="H8" s="1699"/>
      <c r="I8" s="1699"/>
      <c r="J8" s="543"/>
    </row>
    <row r="9" spans="1:10" ht="13.5" x14ac:dyDescent="0.25">
      <c r="A9" s="545"/>
      <c r="B9" s="545"/>
      <c r="C9" s="545"/>
      <c r="D9" s="545"/>
      <c r="E9" s="545"/>
      <c r="F9" s="545"/>
      <c r="G9" s="545"/>
      <c r="H9" s="545"/>
      <c r="I9" s="545"/>
      <c r="J9" s="543"/>
    </row>
    <row r="10" spans="1:10" x14ac:dyDescent="0.2">
      <c r="A10" s="339"/>
      <c r="B10" s="339"/>
      <c r="C10" s="339"/>
      <c r="D10" s="339"/>
      <c r="E10" s="339"/>
      <c r="F10" s="339"/>
      <c r="G10" s="339"/>
      <c r="H10" s="339"/>
      <c r="I10" s="339"/>
      <c r="J10" s="543"/>
    </row>
    <row r="11" spans="1:10" ht="19.5" customHeight="1" x14ac:dyDescent="0.25">
      <c r="A11" s="67"/>
      <c r="B11" s="539" t="s">
        <v>135</v>
      </c>
      <c r="C11" s="540" t="s">
        <v>291</v>
      </c>
      <c r="D11" s="67"/>
      <c r="E11" s="67"/>
      <c r="F11" s="539" t="s">
        <v>290</v>
      </c>
      <c r="G11" s="261"/>
      <c r="H11" s="68"/>
      <c r="I11" s="544"/>
    </row>
    <row r="12" spans="1:10" ht="20.25" customHeight="1" x14ac:dyDescent="0.25">
      <c r="A12" s="1"/>
      <c r="B12" s="539" t="s">
        <v>289</v>
      </c>
      <c r="C12" s="540" t="s">
        <v>288</v>
      </c>
      <c r="F12" s="539" t="s">
        <v>287</v>
      </c>
      <c r="G12" s="239"/>
      <c r="H12" s="61"/>
      <c r="I12" s="61"/>
      <c r="J12" s="543"/>
    </row>
    <row r="13" spans="1:10" s="541" customFormat="1" ht="15.75" x14ac:dyDescent="0.25">
      <c r="B13" s="539" t="s">
        <v>133</v>
      </c>
      <c r="C13" s="540" t="s">
        <v>286</v>
      </c>
      <c r="F13" s="539" t="s">
        <v>285</v>
      </c>
      <c r="G13" s="293"/>
      <c r="H13" s="542"/>
      <c r="I13" s="542"/>
    </row>
    <row r="14" spans="1:10" ht="15.75" x14ac:dyDescent="0.25">
      <c r="A14" s="234"/>
      <c r="B14" s="539" t="s">
        <v>132</v>
      </c>
      <c r="C14" s="540" t="s">
        <v>284</v>
      </c>
      <c r="F14" s="539" t="s">
        <v>283</v>
      </c>
      <c r="G14" s="538"/>
      <c r="H14" s="538"/>
      <c r="I14" s="537"/>
    </row>
    <row r="15" spans="1:10" ht="13.5" thickBot="1" x14ac:dyDescent="0.25">
      <c r="A15" s="536"/>
      <c r="C15" s="535"/>
      <c r="D15" s="495"/>
      <c r="E15" s="535"/>
      <c r="F15" s="495"/>
      <c r="G15" s="1626" t="s">
        <v>165</v>
      </c>
      <c r="H15" s="1626"/>
      <c r="I15" s="1626"/>
    </row>
    <row r="16" spans="1:10" ht="32.25" thickBot="1" x14ac:dyDescent="0.25">
      <c r="A16" s="1643" t="s">
        <v>282</v>
      </c>
      <c r="B16" s="1693"/>
      <c r="C16" s="534" t="s">
        <v>183</v>
      </c>
      <c r="D16" s="534" t="s">
        <v>281</v>
      </c>
      <c r="E16" s="534" t="s">
        <v>156</v>
      </c>
      <c r="F16" s="534" t="s">
        <v>280</v>
      </c>
      <c r="G16" s="534" t="s">
        <v>279</v>
      </c>
      <c r="H16" s="534" t="s">
        <v>278</v>
      </c>
      <c r="I16" s="533" t="s">
        <v>277</v>
      </c>
    </row>
    <row r="17" spans="1:9" x14ac:dyDescent="0.2">
      <c r="A17" s="532">
        <v>1</v>
      </c>
      <c r="B17" s="524"/>
      <c r="C17" s="531"/>
      <c r="D17" s="522"/>
      <c r="E17" s="530"/>
      <c r="F17" s="529"/>
      <c r="G17" s="528"/>
      <c r="H17" s="527"/>
      <c r="I17" s="526"/>
    </row>
    <row r="18" spans="1:9" x14ac:dyDescent="0.2">
      <c r="A18" s="525">
        <v>2</v>
      </c>
      <c r="B18" s="524"/>
      <c r="C18" s="523"/>
      <c r="D18" s="522"/>
      <c r="E18" s="521"/>
      <c r="F18" s="520"/>
      <c r="G18" s="519"/>
      <c r="H18" s="518"/>
      <c r="I18" s="517"/>
    </row>
    <row r="19" spans="1:9" x14ac:dyDescent="0.2">
      <c r="A19" s="525">
        <v>3</v>
      </c>
      <c r="B19" s="524"/>
      <c r="C19" s="523"/>
      <c r="D19" s="522"/>
      <c r="E19" s="521"/>
      <c r="F19" s="520"/>
      <c r="G19" s="519"/>
      <c r="H19" s="518"/>
      <c r="I19" s="517"/>
    </row>
    <row r="20" spans="1:9" x14ac:dyDescent="0.2">
      <c r="A20" s="525">
        <v>4</v>
      </c>
      <c r="B20" s="524"/>
      <c r="C20" s="523"/>
      <c r="D20" s="522"/>
      <c r="E20" s="521"/>
      <c r="F20" s="520"/>
      <c r="G20" s="519"/>
      <c r="H20" s="518"/>
      <c r="I20" s="517"/>
    </row>
    <row r="21" spans="1:9" x14ac:dyDescent="0.2">
      <c r="A21" s="525">
        <v>5</v>
      </c>
      <c r="B21" s="524"/>
      <c r="C21" s="523"/>
      <c r="D21" s="522"/>
      <c r="E21" s="521"/>
      <c r="F21" s="520"/>
      <c r="G21" s="519"/>
      <c r="H21" s="518"/>
      <c r="I21" s="517"/>
    </row>
    <row r="22" spans="1:9" x14ac:dyDescent="0.2">
      <c r="A22" s="525">
        <v>6</v>
      </c>
      <c r="B22" s="524"/>
      <c r="C22" s="523"/>
      <c r="D22" s="522"/>
      <c r="E22" s="521"/>
      <c r="F22" s="520"/>
      <c r="G22" s="519"/>
      <c r="H22" s="518"/>
      <c r="I22" s="517"/>
    </row>
    <row r="23" spans="1:9" x14ac:dyDescent="0.2">
      <c r="A23" s="525">
        <v>7</v>
      </c>
      <c r="B23" s="524"/>
      <c r="C23" s="1057" t="s">
        <v>492</v>
      </c>
      <c r="D23" s="522"/>
      <c r="E23" s="521"/>
      <c r="F23" s="520"/>
      <c r="G23" s="1057" t="s">
        <v>492</v>
      </c>
      <c r="H23" s="518"/>
      <c r="I23" s="517"/>
    </row>
    <row r="24" spans="1:9" x14ac:dyDescent="0.2">
      <c r="A24" s="525">
        <v>8</v>
      </c>
      <c r="B24" s="524"/>
      <c r="C24" s="523"/>
      <c r="D24" s="522"/>
      <c r="E24" s="521"/>
      <c r="F24" s="520"/>
      <c r="G24" s="519"/>
      <c r="H24" s="518"/>
      <c r="I24" s="517"/>
    </row>
    <row r="25" spans="1:9" x14ac:dyDescent="0.2">
      <c r="A25" s="525">
        <v>9</v>
      </c>
      <c r="B25" s="524"/>
      <c r="C25" s="523"/>
      <c r="D25" s="522"/>
      <c r="E25" s="521"/>
      <c r="F25" s="520"/>
      <c r="G25" s="519"/>
      <c r="H25" s="518"/>
      <c r="I25" s="517"/>
    </row>
    <row r="26" spans="1:9" x14ac:dyDescent="0.2">
      <c r="A26" s="525">
        <v>10</v>
      </c>
      <c r="B26" s="524"/>
      <c r="C26" s="523"/>
      <c r="D26" s="522"/>
      <c r="E26" s="521"/>
      <c r="F26" s="520"/>
      <c r="G26" s="519"/>
      <c r="H26" s="518"/>
      <c r="I26" s="517"/>
    </row>
    <row r="27" spans="1:9" x14ac:dyDescent="0.2">
      <c r="A27" s="525">
        <v>11</v>
      </c>
      <c r="B27" s="524"/>
      <c r="C27" s="523"/>
      <c r="D27" s="522"/>
      <c r="E27" s="521"/>
      <c r="F27" s="520"/>
      <c r="G27" s="519"/>
      <c r="H27" s="518"/>
      <c r="I27" s="517"/>
    </row>
    <row r="28" spans="1:9" x14ac:dyDescent="0.2">
      <c r="A28" s="525">
        <v>12</v>
      </c>
      <c r="B28" s="524"/>
      <c r="C28" s="523"/>
      <c r="D28" s="522"/>
      <c r="E28" s="521"/>
      <c r="F28" s="520"/>
      <c r="G28" s="519"/>
      <c r="H28" s="518"/>
      <c r="I28" s="517"/>
    </row>
    <row r="29" spans="1:9" x14ac:dyDescent="0.2">
      <c r="A29" s="525">
        <v>13</v>
      </c>
      <c r="B29" s="524"/>
      <c r="C29" s="523"/>
      <c r="D29" s="522"/>
      <c r="E29" s="521"/>
      <c r="F29" s="520"/>
      <c r="G29" s="519"/>
      <c r="H29" s="518"/>
      <c r="I29" s="517"/>
    </row>
    <row r="30" spans="1:9" x14ac:dyDescent="0.2">
      <c r="A30" s="525">
        <v>14</v>
      </c>
      <c r="B30" s="524"/>
      <c r="C30" s="523"/>
      <c r="D30" s="522"/>
      <c r="E30" s="521"/>
      <c r="F30" s="520"/>
      <c r="G30" s="519"/>
      <c r="H30" s="518"/>
      <c r="I30" s="517"/>
    </row>
    <row r="31" spans="1:9" x14ac:dyDescent="0.2">
      <c r="A31" s="525">
        <v>15</v>
      </c>
      <c r="B31" s="524"/>
      <c r="C31" s="523"/>
      <c r="D31" s="522"/>
      <c r="E31" s="521"/>
      <c r="F31" s="520"/>
      <c r="G31" s="519"/>
      <c r="H31" s="518"/>
      <c r="I31" s="517"/>
    </row>
    <row r="32" spans="1:9" x14ac:dyDescent="0.2">
      <c r="A32" s="525">
        <v>16</v>
      </c>
      <c r="B32" s="524"/>
      <c r="C32" s="523"/>
      <c r="D32" s="522"/>
      <c r="E32" s="521"/>
      <c r="F32" s="520"/>
      <c r="G32" s="519"/>
      <c r="H32" s="518"/>
      <c r="I32" s="517"/>
    </row>
    <row r="33" spans="1:9" x14ac:dyDescent="0.2">
      <c r="A33" s="525">
        <v>17</v>
      </c>
      <c r="B33" s="524"/>
      <c r="C33" s="523"/>
      <c r="D33" s="522"/>
      <c r="E33" s="521"/>
      <c r="F33" s="520"/>
      <c r="G33" s="519"/>
      <c r="H33" s="518"/>
      <c r="I33" s="517"/>
    </row>
    <row r="34" spans="1:9" x14ac:dyDescent="0.2">
      <c r="A34" s="525">
        <v>18</v>
      </c>
      <c r="B34" s="524"/>
      <c r="C34" s="523"/>
      <c r="D34" s="522"/>
      <c r="E34" s="521"/>
      <c r="F34" s="520"/>
      <c r="G34" s="519"/>
      <c r="H34" s="518"/>
      <c r="I34" s="517"/>
    </row>
    <row r="35" spans="1:9" x14ac:dyDescent="0.2">
      <c r="A35" s="525">
        <v>19</v>
      </c>
      <c r="B35" s="524"/>
      <c r="C35" s="523"/>
      <c r="D35" s="522"/>
      <c r="E35" s="521"/>
      <c r="F35" s="520"/>
      <c r="G35" s="519"/>
      <c r="H35" s="518"/>
      <c r="I35" s="517"/>
    </row>
    <row r="36" spans="1:9" x14ac:dyDescent="0.2">
      <c r="A36" s="525">
        <v>20</v>
      </c>
      <c r="B36" s="524"/>
      <c r="C36" s="523"/>
      <c r="D36" s="522"/>
      <c r="E36" s="521"/>
      <c r="F36" s="520"/>
      <c r="G36" s="519"/>
      <c r="H36" s="518"/>
      <c r="I36" s="517"/>
    </row>
    <row r="37" spans="1:9" x14ac:dyDescent="0.2">
      <c r="A37" s="525">
        <v>21</v>
      </c>
      <c r="B37" s="524"/>
      <c r="C37" s="523"/>
      <c r="D37" s="522"/>
      <c r="E37" s="521"/>
      <c r="F37" s="520"/>
      <c r="G37" s="519"/>
      <c r="H37" s="518"/>
      <c r="I37" s="517"/>
    </row>
    <row r="38" spans="1:9" x14ac:dyDescent="0.2">
      <c r="A38" s="525">
        <v>22</v>
      </c>
      <c r="B38" s="524"/>
      <c r="C38" s="523"/>
      <c r="D38" s="522"/>
      <c r="E38" s="521"/>
      <c r="F38" s="520"/>
      <c r="G38" s="519"/>
      <c r="H38" s="518"/>
      <c r="I38" s="517"/>
    </row>
    <row r="39" spans="1:9" x14ac:dyDescent="0.2">
      <c r="A39" s="525">
        <v>23</v>
      </c>
      <c r="B39" s="524"/>
      <c r="C39" s="523"/>
      <c r="D39" s="522"/>
      <c r="E39" s="521"/>
      <c r="F39" s="520"/>
      <c r="G39" s="519"/>
      <c r="H39" s="518"/>
      <c r="I39" s="517"/>
    </row>
    <row r="40" spans="1:9" x14ac:dyDescent="0.2">
      <c r="A40" s="525">
        <v>24</v>
      </c>
      <c r="B40" s="524"/>
      <c r="C40" s="523"/>
      <c r="D40" s="522"/>
      <c r="E40" s="521"/>
      <c r="F40" s="520"/>
      <c r="G40" s="519"/>
      <c r="H40" s="518"/>
      <c r="I40" s="517"/>
    </row>
    <row r="41" spans="1:9" x14ac:dyDescent="0.2">
      <c r="A41" s="525">
        <v>25</v>
      </c>
      <c r="B41" s="524"/>
      <c r="C41" s="523"/>
      <c r="D41" s="522"/>
      <c r="E41" s="521"/>
      <c r="F41" s="520"/>
      <c r="G41" s="519"/>
      <c r="H41" s="518"/>
      <c r="I41" s="517"/>
    </row>
    <row r="42" spans="1:9" x14ac:dyDescent="0.2">
      <c r="A42" s="525">
        <v>26</v>
      </c>
      <c r="B42" s="524"/>
      <c r="C42" s="523"/>
      <c r="D42" s="522"/>
      <c r="E42" s="521"/>
      <c r="F42" s="520"/>
      <c r="G42" s="519"/>
      <c r="H42" s="518"/>
      <c r="I42" s="517"/>
    </row>
    <row r="43" spans="1:9" x14ac:dyDescent="0.2">
      <c r="A43" s="525">
        <v>27</v>
      </c>
      <c r="B43" s="524"/>
      <c r="C43" s="523"/>
      <c r="D43" s="522"/>
      <c r="E43" s="521"/>
      <c r="F43" s="520"/>
      <c r="G43" s="519"/>
      <c r="H43" s="518"/>
      <c r="I43" s="517"/>
    </row>
    <row r="44" spans="1:9" x14ac:dyDescent="0.2">
      <c r="A44" s="525">
        <v>28</v>
      </c>
      <c r="B44" s="524"/>
      <c r="C44" s="523"/>
      <c r="D44" s="522"/>
      <c r="E44" s="521"/>
      <c r="F44" s="520"/>
      <c r="G44" s="519"/>
      <c r="H44" s="518"/>
      <c r="I44" s="517"/>
    </row>
    <row r="45" spans="1:9" x14ac:dyDescent="0.2">
      <c r="A45" s="525">
        <v>29</v>
      </c>
      <c r="B45" s="524"/>
      <c r="C45" s="523"/>
      <c r="D45" s="522"/>
      <c r="E45" s="521"/>
      <c r="F45" s="520"/>
      <c r="G45" s="519"/>
      <c r="H45" s="518"/>
      <c r="I45" s="517"/>
    </row>
    <row r="46" spans="1:9" x14ac:dyDescent="0.2">
      <c r="A46" s="525">
        <v>30</v>
      </c>
      <c r="B46" s="524"/>
      <c r="C46" s="523"/>
      <c r="D46" s="522"/>
      <c r="E46" s="521"/>
      <c r="F46" s="520"/>
      <c r="G46" s="519"/>
      <c r="H46" s="518"/>
      <c r="I46" s="517"/>
    </row>
    <row r="47" spans="1:9" x14ac:dyDescent="0.2">
      <c r="A47" s="525">
        <v>31</v>
      </c>
      <c r="B47" s="524"/>
      <c r="C47" s="523"/>
      <c r="D47" s="522"/>
      <c r="E47" s="521"/>
      <c r="F47" s="520"/>
      <c r="G47" s="519"/>
      <c r="H47" s="518"/>
      <c r="I47" s="517"/>
    </row>
    <row r="48" spans="1:9" x14ac:dyDescent="0.2">
      <c r="A48" s="525">
        <v>32</v>
      </c>
      <c r="B48" s="524"/>
      <c r="C48" s="523"/>
      <c r="D48" s="522"/>
      <c r="E48" s="521"/>
      <c r="F48" s="520"/>
      <c r="G48" s="519"/>
      <c r="H48" s="518"/>
      <c r="I48" s="517"/>
    </row>
    <row r="49" spans="1:9" x14ac:dyDescent="0.2">
      <c r="A49" s="525">
        <v>33</v>
      </c>
      <c r="B49" s="524"/>
      <c r="C49" s="523"/>
      <c r="D49" s="522"/>
      <c r="E49" s="521"/>
      <c r="F49" s="520"/>
      <c r="G49" s="519"/>
      <c r="H49" s="518"/>
      <c r="I49" s="517"/>
    </row>
    <row r="50" spans="1:9" x14ac:dyDescent="0.2">
      <c r="A50" s="525">
        <v>34</v>
      </c>
      <c r="B50" s="524"/>
      <c r="C50" s="523"/>
      <c r="D50" s="522"/>
      <c r="E50" s="521"/>
      <c r="F50" s="520"/>
      <c r="G50" s="519"/>
      <c r="H50" s="518"/>
      <c r="I50" s="517"/>
    </row>
    <row r="51" spans="1:9" x14ac:dyDescent="0.2">
      <c r="A51" s="525">
        <v>35</v>
      </c>
      <c r="B51" s="524"/>
      <c r="C51" s="523"/>
      <c r="D51" s="522"/>
      <c r="E51" s="521"/>
      <c r="F51" s="520"/>
      <c r="G51" s="519"/>
      <c r="H51" s="518"/>
      <c r="I51" s="517"/>
    </row>
    <row r="52" spans="1:9" x14ac:dyDescent="0.2">
      <c r="A52" s="525">
        <v>36</v>
      </c>
      <c r="B52" s="524"/>
      <c r="C52" s="523"/>
      <c r="D52" s="522"/>
      <c r="E52" s="521"/>
      <c r="F52" s="520"/>
      <c r="G52" s="519"/>
      <c r="H52" s="518"/>
      <c r="I52" s="517"/>
    </row>
    <row r="53" spans="1:9" x14ac:dyDescent="0.2">
      <c r="A53" s="525">
        <v>37</v>
      </c>
      <c r="B53" s="524"/>
      <c r="C53" s="523"/>
      <c r="D53" s="522"/>
      <c r="E53" s="521"/>
      <c r="F53" s="520"/>
      <c r="G53" s="519"/>
      <c r="H53" s="518"/>
      <c r="I53" s="517"/>
    </row>
    <row r="54" spans="1:9" x14ac:dyDescent="0.2">
      <c r="A54" s="525">
        <v>38</v>
      </c>
      <c r="B54" s="524"/>
      <c r="C54" s="523"/>
      <c r="D54" s="522"/>
      <c r="E54" s="521"/>
      <c r="F54" s="520"/>
      <c r="G54" s="519"/>
      <c r="H54" s="518"/>
      <c r="I54" s="517"/>
    </row>
    <row r="55" spans="1:9" x14ac:dyDescent="0.2">
      <c r="A55" s="525">
        <v>39</v>
      </c>
      <c r="B55" s="524"/>
      <c r="C55" s="523"/>
      <c r="D55" s="522"/>
      <c r="E55" s="521"/>
      <c r="F55" s="520"/>
      <c r="G55" s="519"/>
      <c r="H55" s="518"/>
      <c r="I55" s="517"/>
    </row>
    <row r="56" spans="1:9" x14ac:dyDescent="0.2">
      <c r="A56" s="525">
        <v>40</v>
      </c>
      <c r="B56" s="524"/>
      <c r="C56" s="523"/>
      <c r="D56" s="522"/>
      <c r="E56" s="521"/>
      <c r="F56" s="520"/>
      <c r="G56" s="519"/>
      <c r="H56" s="518"/>
      <c r="I56" s="517"/>
    </row>
    <row r="57" spans="1:9" x14ac:dyDescent="0.2">
      <c r="A57" s="525">
        <v>41</v>
      </c>
      <c r="B57" s="524"/>
      <c r="C57" s="523"/>
      <c r="D57" s="522"/>
      <c r="E57" s="521"/>
      <c r="F57" s="520"/>
      <c r="G57" s="519"/>
      <c r="H57" s="518"/>
      <c r="I57" s="517"/>
    </row>
    <row r="58" spans="1:9" x14ac:dyDescent="0.2">
      <c r="A58" s="525">
        <v>42</v>
      </c>
      <c r="B58" s="524"/>
      <c r="C58" s="523"/>
      <c r="D58" s="522"/>
      <c r="E58" s="521"/>
      <c r="F58" s="520"/>
      <c r="G58" s="519"/>
      <c r="H58" s="518"/>
      <c r="I58" s="517"/>
    </row>
    <row r="59" spans="1:9" x14ac:dyDescent="0.2">
      <c r="A59" s="525">
        <v>43</v>
      </c>
      <c r="B59" s="524"/>
      <c r="C59" s="523"/>
      <c r="D59" s="522"/>
      <c r="E59" s="521"/>
      <c r="F59" s="520"/>
      <c r="G59" s="519"/>
      <c r="H59" s="518"/>
      <c r="I59" s="517"/>
    </row>
    <row r="60" spans="1:9" x14ac:dyDescent="0.2">
      <c r="A60" s="525">
        <v>44</v>
      </c>
      <c r="B60" s="524"/>
      <c r="C60" s="523"/>
      <c r="D60" s="522"/>
      <c r="E60" s="521"/>
      <c r="F60" s="520"/>
      <c r="G60" s="519"/>
      <c r="H60" s="518"/>
      <c r="I60" s="517"/>
    </row>
    <row r="61" spans="1:9" x14ac:dyDescent="0.2">
      <c r="A61" s="525">
        <v>45</v>
      </c>
      <c r="B61" s="524"/>
      <c r="C61" s="523"/>
      <c r="D61" s="522"/>
      <c r="E61" s="521"/>
      <c r="F61" s="520"/>
      <c r="G61" s="519"/>
      <c r="H61" s="518"/>
      <c r="I61" s="517"/>
    </row>
    <row r="62" spans="1:9" x14ac:dyDescent="0.2">
      <c r="A62" s="525">
        <v>46</v>
      </c>
      <c r="B62" s="524"/>
      <c r="C62" s="523"/>
      <c r="D62" s="522"/>
      <c r="E62" s="521"/>
      <c r="F62" s="520"/>
      <c r="G62" s="519"/>
      <c r="H62" s="518"/>
      <c r="I62" s="517"/>
    </row>
    <row r="63" spans="1:9" x14ac:dyDescent="0.2">
      <c r="A63" s="525">
        <v>47</v>
      </c>
      <c r="B63" s="524"/>
      <c r="C63" s="523"/>
      <c r="D63" s="522"/>
      <c r="E63" s="521"/>
      <c r="F63" s="520"/>
      <c r="G63" s="519"/>
      <c r="H63" s="518"/>
      <c r="I63" s="517"/>
    </row>
    <row r="64" spans="1:9" x14ac:dyDescent="0.2">
      <c r="A64" s="525">
        <v>48</v>
      </c>
      <c r="B64" s="524"/>
      <c r="C64" s="523"/>
      <c r="D64" s="522"/>
      <c r="E64" s="521"/>
      <c r="F64" s="520"/>
      <c r="G64" s="519"/>
      <c r="H64" s="518"/>
      <c r="I64" s="517"/>
    </row>
    <row r="65" spans="1:9" x14ac:dyDescent="0.2">
      <c r="A65" s="525">
        <v>49</v>
      </c>
      <c r="B65" s="524"/>
      <c r="C65" s="523"/>
      <c r="D65" s="522"/>
      <c r="E65" s="521"/>
      <c r="F65" s="520"/>
      <c r="G65" s="519"/>
      <c r="H65" s="518"/>
      <c r="I65" s="517"/>
    </row>
    <row r="66" spans="1:9" x14ac:dyDescent="0.2">
      <c r="A66" s="525">
        <v>50</v>
      </c>
      <c r="B66" s="524"/>
      <c r="C66" s="523"/>
      <c r="D66" s="522"/>
      <c r="E66" s="521"/>
      <c r="F66" s="520"/>
      <c r="G66" s="519"/>
      <c r="H66" s="518"/>
      <c r="I66" s="517"/>
    </row>
    <row r="67" spans="1:9" x14ac:dyDescent="0.2">
      <c r="A67" s="525">
        <v>51</v>
      </c>
      <c r="B67" s="524"/>
      <c r="C67" s="523"/>
      <c r="D67" s="522"/>
      <c r="E67" s="521"/>
      <c r="F67" s="520"/>
      <c r="G67" s="519"/>
      <c r="H67" s="518"/>
      <c r="I67" s="517"/>
    </row>
    <row r="68" spans="1:9" x14ac:dyDescent="0.2">
      <c r="A68" s="525">
        <v>52</v>
      </c>
      <c r="B68" s="524"/>
      <c r="C68" s="523"/>
      <c r="D68" s="522"/>
      <c r="E68" s="521"/>
      <c r="F68" s="520"/>
      <c r="G68" s="519"/>
      <c r="H68" s="518"/>
      <c r="I68" s="517"/>
    </row>
    <row r="69" spans="1:9" x14ac:dyDescent="0.2">
      <c r="A69" s="525">
        <v>53</v>
      </c>
      <c r="B69" s="524"/>
      <c r="C69" s="523"/>
      <c r="D69" s="522"/>
      <c r="E69" s="521"/>
      <c r="F69" s="520"/>
      <c r="G69" s="519"/>
      <c r="H69" s="518"/>
      <c r="I69" s="517"/>
    </row>
    <row r="70" spans="1:9" x14ac:dyDescent="0.2">
      <c r="A70" s="525">
        <v>54</v>
      </c>
      <c r="B70" s="524"/>
      <c r="C70" s="523"/>
      <c r="D70" s="522"/>
      <c r="E70" s="521"/>
      <c r="F70" s="520"/>
      <c r="G70" s="519"/>
      <c r="H70" s="518"/>
      <c r="I70" s="517"/>
    </row>
    <row r="71" spans="1:9" x14ac:dyDescent="0.2">
      <c r="A71" s="525">
        <v>55</v>
      </c>
      <c r="B71" s="524"/>
      <c r="C71" s="523"/>
      <c r="D71" s="522"/>
      <c r="E71" s="521"/>
      <c r="F71" s="520"/>
      <c r="G71" s="519"/>
      <c r="H71" s="518"/>
      <c r="I71" s="517"/>
    </row>
    <row r="72" spans="1:9" x14ac:dyDescent="0.2">
      <c r="A72" s="525">
        <v>56</v>
      </c>
      <c r="B72" s="524"/>
      <c r="C72" s="523"/>
      <c r="D72" s="522"/>
      <c r="E72" s="521"/>
      <c r="F72" s="520"/>
      <c r="G72" s="519"/>
      <c r="H72" s="518"/>
      <c r="I72" s="517"/>
    </row>
    <row r="73" spans="1:9" x14ac:dyDescent="0.2">
      <c r="A73" s="525">
        <v>57</v>
      </c>
      <c r="B73" s="524"/>
      <c r="C73" s="523"/>
      <c r="D73" s="522"/>
      <c r="E73" s="521"/>
      <c r="F73" s="520"/>
      <c r="G73" s="519"/>
      <c r="H73" s="518"/>
      <c r="I73" s="517"/>
    </row>
    <row r="74" spans="1:9" x14ac:dyDescent="0.2">
      <c r="A74" s="525">
        <v>58</v>
      </c>
      <c r="B74" s="524"/>
      <c r="C74" s="523"/>
      <c r="D74" s="522"/>
      <c r="E74" s="521"/>
      <c r="F74" s="520"/>
      <c r="G74" s="519"/>
      <c r="H74" s="518"/>
      <c r="I74" s="517"/>
    </row>
    <row r="75" spans="1:9" x14ac:dyDescent="0.2">
      <c r="A75" s="525">
        <v>59</v>
      </c>
      <c r="B75" s="524"/>
      <c r="C75" s="523"/>
      <c r="D75" s="522"/>
      <c r="E75" s="521"/>
      <c r="F75" s="520"/>
      <c r="G75" s="519"/>
      <c r="H75" s="518"/>
      <c r="I75" s="517"/>
    </row>
    <row r="76" spans="1:9" x14ac:dyDescent="0.2">
      <c r="A76" s="525">
        <v>60</v>
      </c>
      <c r="B76" s="524"/>
      <c r="C76" s="523"/>
      <c r="D76" s="522"/>
      <c r="E76" s="521"/>
      <c r="F76" s="520"/>
      <c r="G76" s="519"/>
      <c r="H76" s="518"/>
      <c r="I76" s="517"/>
    </row>
    <row r="77" spans="1:9" x14ac:dyDescent="0.2">
      <c r="A77" s="525">
        <v>61</v>
      </c>
      <c r="B77" s="524"/>
      <c r="C77" s="523"/>
      <c r="D77" s="522"/>
      <c r="E77" s="521"/>
      <c r="F77" s="520"/>
      <c r="G77" s="519"/>
      <c r="H77" s="518"/>
      <c r="I77" s="517"/>
    </row>
    <row r="78" spans="1:9" x14ac:dyDescent="0.2">
      <c r="A78" s="525">
        <v>62</v>
      </c>
      <c r="B78" s="524"/>
      <c r="C78" s="523"/>
      <c r="D78" s="522"/>
      <c r="E78" s="521"/>
      <c r="F78" s="520"/>
      <c r="G78" s="519"/>
      <c r="H78" s="518"/>
      <c r="I78" s="517"/>
    </row>
    <row r="79" spans="1:9" x14ac:dyDescent="0.2">
      <c r="A79" s="525">
        <v>63</v>
      </c>
      <c r="B79" s="524"/>
      <c r="C79" s="523"/>
      <c r="D79" s="522"/>
      <c r="E79" s="521"/>
      <c r="F79" s="520"/>
      <c r="G79" s="519"/>
      <c r="H79" s="518"/>
      <c r="I79" s="517"/>
    </row>
    <row r="80" spans="1:9" x14ac:dyDescent="0.2">
      <c r="A80" s="525">
        <v>64</v>
      </c>
      <c r="B80" s="524"/>
      <c r="C80" s="523"/>
      <c r="D80" s="522"/>
      <c r="E80" s="521"/>
      <c r="F80" s="520"/>
      <c r="G80" s="519"/>
      <c r="H80" s="518"/>
      <c r="I80" s="517"/>
    </row>
    <row r="81" spans="1:10" x14ac:dyDescent="0.2">
      <c r="A81" s="525">
        <v>65</v>
      </c>
      <c r="B81" s="524"/>
      <c r="C81" s="523"/>
      <c r="D81" s="522"/>
      <c r="E81" s="521"/>
      <c r="F81" s="520"/>
      <c r="G81" s="519"/>
      <c r="H81" s="518"/>
      <c r="I81" s="517"/>
    </row>
    <row r="82" spans="1:10" x14ac:dyDescent="0.2">
      <c r="A82" s="525">
        <v>66</v>
      </c>
      <c r="B82" s="524"/>
      <c r="C82" s="523"/>
      <c r="D82" s="522"/>
      <c r="E82" s="521"/>
      <c r="F82" s="520"/>
      <c r="G82" s="519"/>
      <c r="H82" s="518"/>
      <c r="I82" s="517"/>
      <c r="J82" s="68"/>
    </row>
    <row r="83" spans="1:10" x14ac:dyDescent="0.2">
      <c r="A83" s="525">
        <v>67</v>
      </c>
      <c r="B83" s="524"/>
      <c r="C83" s="523"/>
      <c r="D83" s="522"/>
      <c r="E83" s="521"/>
      <c r="F83" s="520"/>
      <c r="G83" s="519"/>
      <c r="H83" s="518"/>
      <c r="I83" s="517"/>
    </row>
    <row r="84" spans="1:10" x14ac:dyDescent="0.2">
      <c r="A84" s="525">
        <v>68</v>
      </c>
      <c r="B84" s="524"/>
      <c r="C84" s="523"/>
      <c r="D84" s="522"/>
      <c r="E84" s="521"/>
      <c r="F84" s="520"/>
      <c r="G84" s="519"/>
      <c r="H84" s="518"/>
      <c r="I84" s="517"/>
    </row>
    <row r="85" spans="1:10" x14ac:dyDescent="0.2">
      <c r="A85" s="525">
        <v>69</v>
      </c>
      <c r="B85" s="524"/>
      <c r="C85" s="523"/>
      <c r="D85" s="522"/>
      <c r="E85" s="521"/>
      <c r="F85" s="520"/>
      <c r="G85" s="519"/>
      <c r="H85" s="518"/>
      <c r="I85" s="517"/>
    </row>
    <row r="86" spans="1:10" ht="13.5" thickBot="1" x14ac:dyDescent="0.25">
      <c r="A86" s="516">
        <v>70</v>
      </c>
      <c r="B86" s="515"/>
      <c r="C86" s="514"/>
      <c r="D86" s="513"/>
      <c r="E86" s="512"/>
      <c r="F86" s="511"/>
      <c r="G86" s="510"/>
      <c r="H86" s="509"/>
      <c r="I86" s="508"/>
    </row>
    <row r="87" spans="1:10" ht="15" thickBot="1" x14ac:dyDescent="0.25">
      <c r="A87" s="1694" t="s">
        <v>276</v>
      </c>
      <c r="B87" s="1695"/>
      <c r="C87" s="1695"/>
      <c r="D87" s="1695"/>
      <c r="E87" s="1696"/>
      <c r="F87" s="507">
        <f>SUM(F17:F86)</f>
        <v>0</v>
      </c>
      <c r="G87" s="506"/>
      <c r="H87" s="505">
        <f>SUM(H17:H86)</f>
        <v>0</v>
      </c>
      <c r="I87" s="504"/>
    </row>
    <row r="88" spans="1:10" ht="14.25" x14ac:dyDescent="0.2">
      <c r="C88" s="1700" t="s">
        <v>275</v>
      </c>
      <c r="D88" s="1700"/>
      <c r="E88" s="1700"/>
      <c r="F88" s="503"/>
      <c r="G88" s="265"/>
      <c r="I88" s="502" t="s">
        <v>274</v>
      </c>
    </row>
    <row r="89" spans="1:10" ht="15" thickBot="1" x14ac:dyDescent="0.25">
      <c r="C89" s="54"/>
      <c r="D89" s="1417" t="s">
        <v>19</v>
      </c>
      <c r="E89" s="1417"/>
      <c r="F89" s="501">
        <f>F88-F87</f>
        <v>0</v>
      </c>
      <c r="G89" s="265"/>
    </row>
    <row r="90" spans="1:10" ht="13.5" thickTop="1" x14ac:dyDescent="0.2">
      <c r="B90" s="85"/>
      <c r="C90" s="85"/>
      <c r="D90" s="499"/>
      <c r="E90" s="85"/>
      <c r="F90" s="499"/>
    </row>
    <row r="91" spans="1:10" x14ac:dyDescent="0.2">
      <c r="B91" s="85"/>
      <c r="C91" s="85"/>
      <c r="D91" s="499"/>
      <c r="E91" s="85"/>
      <c r="F91" s="499"/>
    </row>
    <row r="92" spans="1:10" x14ac:dyDescent="0.2">
      <c r="B92" s="85"/>
      <c r="C92" s="85"/>
      <c r="D92" s="499"/>
      <c r="E92" s="85"/>
      <c r="F92" s="499"/>
    </row>
    <row r="93" spans="1:10" x14ac:dyDescent="0.2">
      <c r="B93" s="500"/>
      <c r="C93" s="500"/>
      <c r="D93" s="499"/>
      <c r="E93" s="85"/>
      <c r="F93" s="499"/>
    </row>
    <row r="94" spans="1:10" x14ac:dyDescent="0.2">
      <c r="A94" s="92"/>
      <c r="B94" s="1455" t="s">
        <v>609</v>
      </c>
      <c r="C94" s="1455"/>
      <c r="D94" s="499"/>
      <c r="E94" s="1455" t="s">
        <v>521</v>
      </c>
      <c r="F94" s="1455"/>
      <c r="G94" s="68"/>
      <c r="H94" s="1455" t="s">
        <v>611</v>
      </c>
      <c r="I94" s="1455"/>
    </row>
    <row r="95" spans="1:10" ht="15" x14ac:dyDescent="0.25">
      <c r="A95" s="68"/>
      <c r="B95" s="1615" t="s">
        <v>4</v>
      </c>
      <c r="C95" s="1615"/>
      <c r="D95" s="40"/>
      <c r="E95" s="1692" t="s">
        <v>273</v>
      </c>
      <c r="F95" s="1692"/>
      <c r="G95" s="3"/>
      <c r="H95" s="1692" t="s">
        <v>272</v>
      </c>
      <c r="I95" s="1692"/>
    </row>
    <row r="96" spans="1:10" x14ac:dyDescent="0.2">
      <c r="B96" s="68"/>
      <c r="C96" s="498"/>
      <c r="D96" s="497"/>
      <c r="E96" s="496"/>
      <c r="F96" s="495"/>
      <c r="G96" s="293"/>
      <c r="H96" s="68"/>
      <c r="I96" s="85"/>
    </row>
  </sheetData>
  <mergeCells count="14">
    <mergeCell ref="D89:E89"/>
    <mergeCell ref="A16:B16"/>
    <mergeCell ref="A87:E87"/>
    <mergeCell ref="A6:I6"/>
    <mergeCell ref="A7:I7"/>
    <mergeCell ref="A8:I8"/>
    <mergeCell ref="C88:E88"/>
    <mergeCell ref="G15:I15"/>
    <mergeCell ref="B95:C95"/>
    <mergeCell ref="E94:F94"/>
    <mergeCell ref="E95:F95"/>
    <mergeCell ref="H95:I95"/>
    <mergeCell ref="H94:I94"/>
    <mergeCell ref="B94:C94"/>
  </mergeCells>
  <printOptions horizontalCentered="1"/>
  <pageMargins left="0.2" right="0.2" top="0.28000000000000003" bottom="0.28000000000000003" header="0" footer="0"/>
  <pageSetup scale="51" orientation="portrait" r:id="rId1"/>
  <headerFooter alignWithMargins="0">
    <oddFooter>&amp;C&amp;P/&amp;N&amp;R&amp;D  &amp;T</oddFooter>
  </headerFooter>
  <colBreaks count="1" manualBreakCount="1">
    <brk id="9" max="32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9"/>
  <sheetViews>
    <sheetView showGridLines="0" view="pageBreakPreview" topLeftCell="A7" zoomScale="75" zoomScaleNormal="75" zoomScaleSheetLayoutView="75" workbookViewId="0">
      <selection activeCell="H16" sqref="H16"/>
    </sheetView>
  </sheetViews>
  <sheetFormatPr baseColWidth="10" defaultColWidth="11.42578125" defaultRowHeight="12.75" x14ac:dyDescent="0.2"/>
  <cols>
    <col min="1" max="1" width="5.42578125" style="67" customWidth="1"/>
    <col min="2" max="2" width="7.85546875" style="67" bestFit="1" customWidth="1"/>
    <col min="3" max="3" width="13.140625" style="67" bestFit="1" customWidth="1"/>
    <col min="4" max="4" width="8.42578125" style="67" bestFit="1" customWidth="1"/>
    <col min="5" max="5" width="13.140625" style="67" bestFit="1" customWidth="1"/>
    <col min="6" max="6" width="13.5703125" style="330" customWidth="1"/>
    <col min="7" max="7" width="14.7109375" style="330" customWidth="1"/>
    <col min="8" max="8" width="13" style="67" customWidth="1"/>
    <col min="9" max="9" width="12.28515625" style="67" customWidth="1"/>
    <col min="10" max="10" width="19" style="67" customWidth="1"/>
    <col min="11" max="11" width="13.7109375" style="67" customWidth="1"/>
    <col min="12" max="12" width="10.85546875" style="67" customWidth="1"/>
    <col min="13" max="14" width="17.42578125" style="67" customWidth="1"/>
    <col min="15" max="15" width="11.85546875" style="67" customWidth="1"/>
    <col min="16" max="16" width="17.28515625" style="67" customWidth="1"/>
    <col min="17" max="18" width="15.42578125" style="67" customWidth="1"/>
    <col min="19" max="19" width="23.42578125" style="67" customWidth="1"/>
    <col min="20" max="16384" width="11.42578125" style="67"/>
  </cols>
  <sheetData>
    <row r="1" spans="2:23" x14ac:dyDescent="0.2">
      <c r="K1" s="265"/>
      <c r="L1" s="265"/>
      <c r="M1" s="265"/>
      <c r="N1" s="265"/>
      <c r="O1" s="265"/>
      <c r="P1" s="265"/>
    </row>
    <row r="5" spans="2:23" s="373" customFormat="1" ht="18.75" customHeight="1" x14ac:dyDescent="0.3">
      <c r="F5" s="390"/>
      <c r="G5" s="390"/>
    </row>
    <row r="6" spans="2:23" s="373" customFormat="1" ht="18.75" customHeight="1" x14ac:dyDescent="0.3">
      <c r="F6" s="390"/>
      <c r="G6" s="390"/>
    </row>
    <row r="7" spans="2:23" s="373" customFormat="1" ht="20.25" x14ac:dyDescent="0.3">
      <c r="B7" s="1708" t="s">
        <v>220</v>
      </c>
      <c r="C7" s="1708"/>
      <c r="D7" s="1708"/>
      <c r="E7" s="1708"/>
      <c r="F7" s="1708"/>
      <c r="G7" s="1708"/>
      <c r="H7" s="1708"/>
      <c r="I7" s="1708"/>
      <c r="J7" s="1708"/>
      <c r="K7" s="1708"/>
      <c r="L7" s="1708"/>
      <c r="M7" s="1708"/>
      <c r="N7" s="1708"/>
      <c r="O7" s="1708"/>
      <c r="P7" s="1708"/>
      <c r="Q7" s="1708"/>
      <c r="R7" s="1708"/>
      <c r="S7" s="1708"/>
    </row>
    <row r="8" spans="2:23" s="373" customFormat="1" ht="20.25" x14ac:dyDescent="0.3">
      <c r="B8" s="1708" t="s">
        <v>305</v>
      </c>
      <c r="C8" s="1708"/>
      <c r="D8" s="1708"/>
      <c r="E8" s="1708"/>
      <c r="F8" s="1708"/>
      <c r="G8" s="1708"/>
      <c r="H8" s="1708"/>
      <c r="I8" s="1708"/>
      <c r="J8" s="1708"/>
      <c r="K8" s="1708"/>
      <c r="L8" s="1708"/>
      <c r="M8" s="1708"/>
      <c r="N8" s="1708"/>
      <c r="O8" s="1708"/>
      <c r="P8" s="1708"/>
      <c r="Q8" s="1708"/>
      <c r="R8" s="1708"/>
      <c r="S8" s="1708"/>
    </row>
    <row r="9" spans="2:23" s="373" customFormat="1" ht="20.25" x14ac:dyDescent="0.3">
      <c r="B9" s="1708"/>
      <c r="C9" s="1708"/>
      <c r="D9" s="1708"/>
      <c r="E9" s="1708"/>
      <c r="F9" s="1708"/>
      <c r="G9" s="1708"/>
      <c r="H9" s="1708"/>
      <c r="I9" s="1708"/>
      <c r="J9" s="1708"/>
      <c r="K9" s="1708"/>
      <c r="L9" s="1708"/>
      <c r="M9" s="1708"/>
      <c r="N9" s="1708"/>
      <c r="O9" s="1708"/>
      <c r="P9" s="1708"/>
      <c r="Q9" s="1708"/>
      <c r="R9" s="1708"/>
      <c r="S9" s="1708"/>
    </row>
    <row r="10" spans="2:23" s="373" customFormat="1" ht="20.25" x14ac:dyDescent="0.3"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</row>
    <row r="11" spans="2:23" s="373" customFormat="1" ht="21" thickBot="1" x14ac:dyDescent="0.35">
      <c r="B11" s="1709" t="s">
        <v>235</v>
      </c>
      <c r="C11" s="1709"/>
      <c r="D11" s="1709"/>
      <c r="E11" s="1041" t="s">
        <v>485</v>
      </c>
      <c r="F11" s="381"/>
      <c r="G11" s="381"/>
      <c r="H11" s="381"/>
      <c r="I11" s="381"/>
      <c r="J11" s="384"/>
      <c r="K11" s="388" t="s">
        <v>216</v>
      </c>
      <c r="L11" s="382"/>
      <c r="M11" s="381">
        <v>2</v>
      </c>
      <c r="N11" s="381"/>
      <c r="O11" s="381"/>
      <c r="P11" s="381"/>
      <c r="Q11" s="381"/>
      <c r="R11" s="381"/>
      <c r="S11" s="387"/>
      <c r="W11" s="376"/>
    </row>
    <row r="12" spans="2:23" s="373" customFormat="1" ht="21" thickBot="1" x14ac:dyDescent="0.35">
      <c r="B12" s="386" t="s">
        <v>269</v>
      </c>
      <c r="C12" s="386"/>
      <c r="D12" s="386"/>
      <c r="E12" s="1036">
        <v>44561</v>
      </c>
      <c r="F12" s="385"/>
      <c r="G12" s="385"/>
      <c r="H12" s="385"/>
      <c r="I12" s="385"/>
      <c r="J12" s="384"/>
      <c r="K12" s="388" t="s">
        <v>215</v>
      </c>
      <c r="L12" s="388"/>
      <c r="M12" s="379">
        <v>1</v>
      </c>
      <c r="N12" s="379"/>
      <c r="O12" s="379"/>
      <c r="P12" s="379"/>
      <c r="Q12" s="379"/>
      <c r="R12" s="379"/>
      <c r="S12" s="388"/>
      <c r="W12" s="376"/>
    </row>
    <row r="13" spans="2:23" ht="19.5" customHeight="1" thickBot="1" x14ac:dyDescent="0.35">
      <c r="B13" s="380"/>
      <c r="C13" s="383" t="s">
        <v>249</v>
      </c>
      <c r="D13" s="382"/>
      <c r="E13" s="381">
        <v>202</v>
      </c>
      <c r="F13" s="381"/>
      <c r="G13" s="381"/>
      <c r="H13" s="381"/>
      <c r="I13" s="381"/>
      <c r="J13" s="380"/>
      <c r="K13" s="388" t="s">
        <v>49</v>
      </c>
      <c r="L13" s="388"/>
      <c r="M13" s="379">
        <v>5</v>
      </c>
      <c r="N13" s="379"/>
      <c r="O13" s="379"/>
      <c r="P13" s="379"/>
      <c r="Q13" s="379"/>
      <c r="R13" s="379"/>
      <c r="S13" s="388"/>
      <c r="W13" s="376"/>
    </row>
    <row r="14" spans="2:23" ht="18.75" customHeight="1" x14ac:dyDescent="0.3">
      <c r="B14" s="376"/>
      <c r="C14" s="376"/>
      <c r="D14" s="376"/>
      <c r="E14" s="376"/>
      <c r="F14" s="376"/>
      <c r="G14" s="376"/>
      <c r="H14" s="376"/>
      <c r="I14" s="376"/>
      <c r="J14" s="377"/>
      <c r="K14" s="377"/>
      <c r="L14" s="376"/>
      <c r="M14" s="376"/>
      <c r="N14" s="376"/>
      <c r="O14" s="376"/>
      <c r="P14" s="376"/>
      <c r="Q14" s="376"/>
      <c r="R14" s="376"/>
      <c r="S14" s="388"/>
      <c r="W14" s="376"/>
    </row>
    <row r="15" spans="2:23" ht="20.25" x14ac:dyDescent="0.3">
      <c r="B15" s="373"/>
      <c r="C15" s="373"/>
      <c r="D15" s="374"/>
      <c r="E15" s="374"/>
      <c r="F15" s="588"/>
      <c r="G15" s="587"/>
      <c r="H15" s="586"/>
      <c r="I15" s="585"/>
      <c r="J15" s="584"/>
      <c r="K15" s="584"/>
      <c r="L15" s="58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</row>
    <row r="16" spans="2:23" s="351" customFormat="1" ht="21" customHeight="1" x14ac:dyDescent="0.3">
      <c r="B16" s="330"/>
      <c r="C16" s="330"/>
      <c r="D16" s="376"/>
      <c r="E16" s="376"/>
      <c r="F16" s="376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67"/>
      <c r="R16" s="67"/>
      <c r="S16" s="67"/>
      <c r="T16" s="67"/>
      <c r="U16" s="67"/>
      <c r="V16" s="67"/>
      <c r="W16" s="67"/>
    </row>
    <row r="17" spans="2:23" s="351" customFormat="1" ht="21" customHeight="1" thickBot="1" x14ac:dyDescent="0.25"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1710" t="s">
        <v>0</v>
      </c>
      <c r="N17" s="1710"/>
      <c r="O17" s="1710"/>
      <c r="P17" s="1710"/>
      <c r="Q17" s="1710"/>
      <c r="R17" s="1711"/>
      <c r="S17" s="1710"/>
      <c r="T17" s="67"/>
      <c r="U17" s="67"/>
      <c r="V17" s="67"/>
      <c r="W17" s="67"/>
    </row>
    <row r="18" spans="2:23" s="351" customFormat="1" ht="21" customHeight="1" x14ac:dyDescent="0.2">
      <c r="B18" s="1724" t="s">
        <v>248</v>
      </c>
      <c r="C18" s="1724"/>
      <c r="D18" s="1724"/>
      <c r="E18" s="1724"/>
      <c r="F18" s="1724"/>
      <c r="G18" s="1724"/>
      <c r="H18" s="1724"/>
      <c r="I18" s="1724"/>
      <c r="J18" s="1725"/>
      <c r="K18" s="1726" t="s">
        <v>304</v>
      </c>
      <c r="L18" s="1716" t="s">
        <v>303</v>
      </c>
      <c r="M18" s="1720" t="s">
        <v>302</v>
      </c>
      <c r="N18" s="1704" t="s">
        <v>301</v>
      </c>
      <c r="O18" s="1704" t="s">
        <v>300</v>
      </c>
      <c r="P18" s="1704" t="s">
        <v>299</v>
      </c>
      <c r="Q18" s="1722" t="s">
        <v>298</v>
      </c>
      <c r="R18" s="1718" t="s">
        <v>297</v>
      </c>
      <c r="S18" s="1712" t="s">
        <v>212</v>
      </c>
      <c r="T18" s="67"/>
      <c r="U18" s="67"/>
      <c r="V18" s="67"/>
      <c r="W18" s="67"/>
    </row>
    <row r="19" spans="2:23" s="351" customFormat="1" ht="35.25" customHeight="1" thickBot="1" x14ac:dyDescent="0.25">
      <c r="B19" s="581" t="s">
        <v>203</v>
      </c>
      <c r="C19" s="581" t="s">
        <v>208</v>
      </c>
      <c r="D19" s="581" t="s">
        <v>207</v>
      </c>
      <c r="E19" s="581" t="s">
        <v>296</v>
      </c>
      <c r="F19" s="582" t="s">
        <v>295</v>
      </c>
      <c r="G19" s="581" t="s">
        <v>447</v>
      </c>
      <c r="H19" s="580" t="s">
        <v>244</v>
      </c>
      <c r="I19" s="580" t="s">
        <v>199</v>
      </c>
      <c r="J19" s="580" t="s">
        <v>294</v>
      </c>
      <c r="K19" s="1727"/>
      <c r="L19" s="1717"/>
      <c r="M19" s="1721"/>
      <c r="N19" s="1705"/>
      <c r="O19" s="1705"/>
      <c r="P19" s="1705"/>
      <c r="Q19" s="1723"/>
      <c r="R19" s="1719"/>
      <c r="S19" s="1713"/>
      <c r="T19" s="356"/>
      <c r="U19" s="356"/>
      <c r="V19" s="356"/>
      <c r="W19" s="356"/>
    </row>
    <row r="20" spans="2:23" s="351" customFormat="1" ht="21" customHeight="1" x14ac:dyDescent="0.2">
      <c r="B20" s="353"/>
      <c r="C20" s="353"/>
      <c r="D20" s="353"/>
      <c r="E20" s="353"/>
      <c r="F20" s="355"/>
      <c r="G20" s="353"/>
      <c r="H20" s="353"/>
      <c r="I20" s="354"/>
      <c r="J20" s="579"/>
      <c r="K20" s="570"/>
      <c r="L20" s="570"/>
      <c r="M20" s="578"/>
      <c r="N20" s="578"/>
      <c r="O20" s="578"/>
      <c r="P20" s="578"/>
      <c r="Q20" s="569"/>
      <c r="R20" s="569"/>
      <c r="S20" s="577"/>
    </row>
    <row r="21" spans="2:23" s="351" customFormat="1" ht="21" customHeight="1" x14ac:dyDescent="0.2">
      <c r="B21" s="344"/>
      <c r="C21" s="344"/>
      <c r="D21" s="344"/>
      <c r="E21" s="344"/>
      <c r="F21" s="350"/>
      <c r="G21" s="344"/>
      <c r="H21" s="344"/>
      <c r="I21" s="352"/>
      <c r="J21" s="575"/>
      <c r="K21" s="571"/>
      <c r="L21" s="571"/>
      <c r="M21" s="571"/>
      <c r="N21" s="570"/>
      <c r="O21" s="570"/>
      <c r="P21" s="570"/>
      <c r="Q21" s="569"/>
      <c r="R21" s="562"/>
      <c r="S21" s="576"/>
    </row>
    <row r="22" spans="2:23" s="351" customFormat="1" ht="21" customHeight="1" x14ac:dyDescent="0.2">
      <c r="B22" s="344"/>
      <c r="C22" s="344"/>
      <c r="D22" s="344"/>
      <c r="E22" s="344"/>
      <c r="F22" s="350"/>
      <c r="G22" s="344"/>
      <c r="H22" s="344"/>
      <c r="I22" s="352"/>
      <c r="J22" s="575"/>
      <c r="K22" s="571"/>
      <c r="L22" s="571"/>
      <c r="M22" s="571"/>
      <c r="N22" s="570"/>
      <c r="O22" s="570"/>
      <c r="P22" s="570"/>
      <c r="Q22" s="569"/>
      <c r="R22" s="562"/>
      <c r="S22" s="576"/>
    </row>
    <row r="23" spans="2:23" s="351" customFormat="1" ht="21" customHeight="1" x14ac:dyDescent="0.2">
      <c r="B23" s="344"/>
      <c r="C23" s="344"/>
      <c r="D23" s="344"/>
      <c r="E23" s="344"/>
      <c r="F23" s="350"/>
      <c r="G23" s="344"/>
      <c r="H23" s="344"/>
      <c r="I23" s="352"/>
      <c r="J23" s="575"/>
      <c r="K23" s="571"/>
      <c r="L23" s="571"/>
      <c r="M23" s="571"/>
      <c r="N23" s="570"/>
      <c r="O23" s="570"/>
      <c r="P23" s="570"/>
      <c r="Q23" s="569"/>
      <c r="R23" s="562"/>
      <c r="S23" s="568"/>
    </row>
    <row r="24" spans="2:23" s="351" customFormat="1" ht="21" customHeight="1" x14ac:dyDescent="0.2">
      <c r="B24" s="344"/>
      <c r="C24" s="344"/>
      <c r="D24" s="344"/>
      <c r="E24" s="344"/>
      <c r="F24" s="350"/>
      <c r="G24" s="344"/>
      <c r="H24" s="344"/>
      <c r="I24" s="352"/>
      <c r="J24" s="575"/>
      <c r="K24" s="571"/>
      <c r="L24" s="571"/>
      <c r="M24" s="571"/>
      <c r="N24" s="570"/>
      <c r="O24" s="570"/>
      <c r="P24" s="570"/>
      <c r="Q24" s="569"/>
      <c r="R24" s="562"/>
      <c r="S24" s="568"/>
    </row>
    <row r="25" spans="2:23" s="351" customFormat="1" ht="21" customHeight="1" x14ac:dyDescent="0.2">
      <c r="B25" s="344"/>
      <c r="C25" s="344"/>
      <c r="D25" s="344"/>
      <c r="E25" s="344"/>
      <c r="F25" s="350"/>
      <c r="G25" s="344"/>
      <c r="H25" s="344"/>
      <c r="I25" s="352"/>
      <c r="J25" s="996" t="s">
        <v>492</v>
      </c>
      <c r="K25" s="571"/>
      <c r="L25" s="571"/>
      <c r="M25" s="571"/>
      <c r="N25" s="997" t="s">
        <v>492</v>
      </c>
      <c r="O25" s="570"/>
      <c r="P25" s="570"/>
      <c r="Q25" s="569"/>
      <c r="R25" s="562"/>
      <c r="S25" s="568"/>
    </row>
    <row r="26" spans="2:23" s="351" customFormat="1" ht="21" customHeight="1" x14ac:dyDescent="0.2">
      <c r="B26" s="344"/>
      <c r="C26" s="344"/>
      <c r="D26" s="344"/>
      <c r="E26" s="344"/>
      <c r="F26" s="350"/>
      <c r="G26" s="344"/>
      <c r="H26" s="344"/>
      <c r="I26" s="352"/>
      <c r="J26" s="575"/>
      <c r="K26" s="571"/>
      <c r="L26" s="571"/>
      <c r="M26" s="571"/>
      <c r="N26" s="570"/>
      <c r="O26" s="570"/>
      <c r="P26" s="570"/>
      <c r="Q26" s="569"/>
      <c r="R26" s="562"/>
      <c r="S26" s="568"/>
    </row>
    <row r="27" spans="2:23" s="351" customFormat="1" ht="21" customHeight="1" x14ac:dyDescent="0.2">
      <c r="B27" s="344"/>
      <c r="C27" s="344"/>
      <c r="D27" s="344"/>
      <c r="E27" s="344"/>
      <c r="F27" s="350"/>
      <c r="G27" s="344"/>
      <c r="H27" s="344"/>
      <c r="I27" s="352"/>
      <c r="J27" s="575"/>
      <c r="K27" s="574"/>
      <c r="L27" s="574"/>
      <c r="M27" s="574"/>
      <c r="N27" s="573"/>
      <c r="O27" s="573"/>
      <c r="P27" s="573"/>
      <c r="Q27" s="569"/>
      <c r="R27" s="562"/>
      <c r="S27" s="568"/>
    </row>
    <row r="28" spans="2:23" s="351" customFormat="1" ht="21" customHeight="1" x14ac:dyDescent="0.2">
      <c r="B28" s="344"/>
      <c r="C28" s="344"/>
      <c r="D28" s="344"/>
      <c r="E28" s="344"/>
      <c r="F28" s="350"/>
      <c r="G28" s="344"/>
      <c r="H28" s="344"/>
      <c r="I28" s="352"/>
      <c r="J28" s="575"/>
      <c r="K28" s="574"/>
      <c r="L28" s="574"/>
      <c r="M28" s="574"/>
      <c r="N28" s="573"/>
      <c r="O28" s="573"/>
      <c r="P28" s="573"/>
      <c r="Q28" s="569"/>
      <c r="R28" s="562"/>
      <c r="S28" s="568"/>
    </row>
    <row r="29" spans="2:23" s="351" customFormat="1" ht="21" customHeight="1" x14ac:dyDescent="0.2">
      <c r="B29" s="349"/>
      <c r="C29" s="349"/>
      <c r="D29" s="349"/>
      <c r="E29" s="349"/>
      <c r="F29" s="350"/>
      <c r="G29" s="349"/>
      <c r="H29" s="349"/>
      <c r="I29" s="348"/>
      <c r="J29" s="572"/>
      <c r="K29" s="571"/>
      <c r="L29" s="571"/>
      <c r="M29" s="571"/>
      <c r="N29" s="570"/>
      <c r="O29" s="570"/>
      <c r="P29" s="570"/>
      <c r="Q29" s="569"/>
      <c r="R29" s="562"/>
      <c r="S29" s="568"/>
    </row>
    <row r="30" spans="2:23" s="341" customFormat="1" ht="21" customHeight="1" x14ac:dyDescent="0.2">
      <c r="B30" s="349"/>
      <c r="C30" s="349"/>
      <c r="D30" s="349"/>
      <c r="E30" s="349"/>
      <c r="F30" s="350"/>
      <c r="G30" s="349"/>
      <c r="H30" s="349"/>
      <c r="I30" s="348"/>
      <c r="J30" s="572"/>
      <c r="K30" s="571"/>
      <c r="L30" s="571"/>
      <c r="M30" s="571"/>
      <c r="N30" s="570"/>
      <c r="O30" s="570"/>
      <c r="P30" s="570"/>
      <c r="Q30" s="569"/>
      <c r="R30" s="562"/>
      <c r="S30" s="568"/>
      <c r="T30" s="351"/>
      <c r="U30" s="351"/>
      <c r="V30" s="351"/>
      <c r="W30" s="351"/>
    </row>
    <row r="31" spans="2:23" s="341" customFormat="1" ht="21" customHeight="1" x14ac:dyDescent="0.2">
      <c r="B31" s="349"/>
      <c r="C31" s="349"/>
      <c r="D31" s="349"/>
      <c r="E31" s="349"/>
      <c r="F31" s="350"/>
      <c r="G31" s="349"/>
      <c r="H31" s="349"/>
      <c r="I31" s="348"/>
      <c r="J31" s="572"/>
      <c r="K31" s="571"/>
      <c r="L31" s="571"/>
      <c r="M31" s="571"/>
      <c r="N31" s="570"/>
      <c r="O31" s="570"/>
      <c r="P31" s="570"/>
      <c r="Q31" s="569"/>
      <c r="R31" s="562"/>
      <c r="S31" s="568"/>
      <c r="T31" s="351"/>
      <c r="U31" s="351"/>
      <c r="V31" s="351"/>
      <c r="W31" s="351"/>
    </row>
    <row r="32" spans="2:23" s="341" customFormat="1" ht="21" customHeight="1" x14ac:dyDescent="0.2">
      <c r="B32" s="349"/>
      <c r="C32" s="349"/>
      <c r="D32" s="349"/>
      <c r="E32" s="349"/>
      <c r="F32" s="350"/>
      <c r="G32" s="349"/>
      <c r="H32" s="349"/>
      <c r="I32" s="348"/>
      <c r="J32" s="572"/>
      <c r="K32" s="571"/>
      <c r="L32" s="571"/>
      <c r="M32" s="571"/>
      <c r="N32" s="570"/>
      <c r="O32" s="570"/>
      <c r="P32" s="570"/>
      <c r="Q32" s="569"/>
      <c r="R32" s="562"/>
      <c r="S32" s="568"/>
      <c r="T32" s="351"/>
      <c r="U32" s="351"/>
      <c r="V32" s="351"/>
      <c r="W32" s="351"/>
    </row>
    <row r="33" spans="2:25" s="341" customFormat="1" ht="21" customHeight="1" x14ac:dyDescent="0.2">
      <c r="B33" s="349"/>
      <c r="C33" s="349"/>
      <c r="D33" s="349"/>
      <c r="E33" s="349"/>
      <c r="F33" s="350"/>
      <c r="G33" s="349"/>
      <c r="H33" s="349"/>
      <c r="I33" s="348"/>
      <c r="J33" s="572"/>
      <c r="K33" s="571"/>
      <c r="L33" s="571"/>
      <c r="M33" s="571"/>
      <c r="N33" s="570"/>
      <c r="O33" s="570"/>
      <c r="P33" s="570"/>
      <c r="Q33" s="569"/>
      <c r="R33" s="562"/>
      <c r="S33" s="568"/>
      <c r="T33" s="351"/>
      <c r="U33" s="351"/>
      <c r="V33" s="351"/>
      <c r="W33" s="351"/>
    </row>
    <row r="34" spans="2:25" s="341" customFormat="1" ht="21" customHeight="1" x14ac:dyDescent="0.2">
      <c r="B34" s="349"/>
      <c r="C34" s="349"/>
      <c r="D34" s="349"/>
      <c r="E34" s="349"/>
      <c r="F34" s="350"/>
      <c r="G34" s="349"/>
      <c r="H34" s="349"/>
      <c r="I34" s="348"/>
      <c r="J34" s="572"/>
      <c r="K34" s="571"/>
      <c r="L34" s="571"/>
      <c r="M34" s="571"/>
      <c r="N34" s="570"/>
      <c r="O34" s="570"/>
      <c r="P34" s="570"/>
      <c r="Q34" s="569"/>
      <c r="R34" s="562"/>
      <c r="S34" s="568"/>
      <c r="T34" s="351"/>
      <c r="U34" s="351"/>
      <c r="V34" s="351"/>
      <c r="W34" s="351"/>
    </row>
    <row r="35" spans="2:25" s="341" customFormat="1" ht="21" customHeight="1" x14ac:dyDescent="0.2">
      <c r="B35" s="349"/>
      <c r="C35" s="349"/>
      <c r="D35" s="349"/>
      <c r="E35" s="349"/>
      <c r="F35" s="350"/>
      <c r="G35" s="349"/>
      <c r="H35" s="349"/>
      <c r="I35" s="348"/>
      <c r="J35" s="572"/>
      <c r="K35" s="571"/>
      <c r="L35" s="571"/>
      <c r="M35" s="571"/>
      <c r="N35" s="570"/>
      <c r="O35" s="570"/>
      <c r="P35" s="570"/>
      <c r="Q35" s="569"/>
      <c r="R35" s="562"/>
      <c r="S35" s="568"/>
    </row>
    <row r="36" spans="2:25" s="341" customFormat="1" ht="21" customHeight="1" x14ac:dyDescent="0.2">
      <c r="B36" s="349"/>
      <c r="C36" s="349"/>
      <c r="D36" s="349"/>
      <c r="E36" s="349"/>
      <c r="F36" s="350"/>
      <c r="G36" s="349"/>
      <c r="H36" s="349"/>
      <c r="I36" s="348"/>
      <c r="J36" s="572"/>
      <c r="K36" s="571"/>
      <c r="L36" s="571"/>
      <c r="M36" s="571"/>
      <c r="N36" s="570"/>
      <c r="O36" s="570"/>
      <c r="P36" s="570"/>
      <c r="Q36" s="569"/>
      <c r="R36" s="562"/>
      <c r="S36" s="568"/>
    </row>
    <row r="37" spans="2:25" s="341" customFormat="1" ht="21" customHeight="1" x14ac:dyDescent="0.2">
      <c r="B37" s="349"/>
      <c r="C37" s="349"/>
      <c r="D37" s="349"/>
      <c r="E37" s="349"/>
      <c r="F37" s="350"/>
      <c r="G37" s="349"/>
      <c r="H37" s="349"/>
      <c r="I37" s="348"/>
      <c r="J37" s="572"/>
      <c r="K37" s="571"/>
      <c r="L37" s="571"/>
      <c r="M37" s="571"/>
      <c r="N37" s="570"/>
      <c r="O37" s="570"/>
      <c r="P37" s="570"/>
      <c r="Q37" s="569"/>
      <c r="R37" s="562"/>
      <c r="S37" s="568"/>
    </row>
    <row r="38" spans="2:25" s="341" customFormat="1" ht="21" customHeight="1" x14ac:dyDescent="0.2">
      <c r="B38" s="349"/>
      <c r="C38" s="349"/>
      <c r="D38" s="349"/>
      <c r="E38" s="349"/>
      <c r="F38" s="350"/>
      <c r="G38" s="349"/>
      <c r="H38" s="349"/>
      <c r="I38" s="348"/>
      <c r="J38" s="572"/>
      <c r="K38" s="571"/>
      <c r="L38" s="571"/>
      <c r="M38" s="571"/>
      <c r="N38" s="570"/>
      <c r="O38" s="570"/>
      <c r="P38" s="570"/>
      <c r="Q38" s="569"/>
      <c r="R38" s="562"/>
      <c r="S38" s="568"/>
    </row>
    <row r="39" spans="2:25" s="341" customFormat="1" ht="21" customHeight="1" x14ac:dyDescent="0.2">
      <c r="B39" s="349"/>
      <c r="C39" s="349"/>
      <c r="D39" s="349"/>
      <c r="E39" s="349"/>
      <c r="F39" s="350"/>
      <c r="G39" s="349"/>
      <c r="H39" s="349"/>
      <c r="I39" s="348"/>
      <c r="J39" s="572"/>
      <c r="K39" s="571"/>
      <c r="L39" s="571"/>
      <c r="M39" s="571"/>
      <c r="N39" s="570"/>
      <c r="O39" s="570"/>
      <c r="P39" s="570"/>
      <c r="Q39" s="569"/>
      <c r="R39" s="562"/>
      <c r="S39" s="568"/>
    </row>
    <row r="40" spans="2:25" s="341" customFormat="1" ht="21" customHeight="1" x14ac:dyDescent="0.2">
      <c r="B40" s="349"/>
      <c r="C40" s="349"/>
      <c r="D40" s="349"/>
      <c r="E40" s="349"/>
      <c r="F40" s="350"/>
      <c r="G40" s="349"/>
      <c r="H40" s="349"/>
      <c r="I40" s="348"/>
      <c r="J40" s="572"/>
      <c r="K40" s="571"/>
      <c r="L40" s="571"/>
      <c r="M40" s="571"/>
      <c r="N40" s="570"/>
      <c r="O40" s="570"/>
      <c r="P40" s="570"/>
      <c r="Q40" s="569"/>
      <c r="R40" s="562"/>
      <c r="S40" s="568"/>
    </row>
    <row r="41" spans="2:25" s="341" customFormat="1" ht="24.75" customHeight="1" x14ac:dyDescent="0.2">
      <c r="B41" s="349"/>
      <c r="C41" s="349"/>
      <c r="D41" s="349"/>
      <c r="E41" s="349"/>
      <c r="F41" s="350"/>
      <c r="G41" s="349"/>
      <c r="H41" s="349"/>
      <c r="I41" s="348"/>
      <c r="J41" s="572"/>
      <c r="K41" s="571"/>
      <c r="L41" s="571"/>
      <c r="M41" s="571"/>
      <c r="N41" s="570"/>
      <c r="O41" s="570"/>
      <c r="P41" s="570"/>
      <c r="Q41" s="569"/>
      <c r="R41" s="562"/>
      <c r="S41" s="568"/>
    </row>
    <row r="42" spans="2:25" x14ac:dyDescent="0.2">
      <c r="B42" s="349"/>
      <c r="C42" s="349"/>
      <c r="D42" s="349"/>
      <c r="E42" s="349"/>
      <c r="F42" s="350"/>
      <c r="G42" s="349"/>
      <c r="H42" s="349"/>
      <c r="I42" s="348"/>
      <c r="J42" s="572"/>
      <c r="K42" s="571"/>
      <c r="L42" s="571"/>
      <c r="M42" s="571"/>
      <c r="N42" s="570"/>
      <c r="O42" s="570"/>
      <c r="P42" s="570"/>
      <c r="Q42" s="569"/>
      <c r="R42" s="562"/>
      <c r="S42" s="568"/>
      <c r="T42" s="341"/>
      <c r="U42" s="341"/>
      <c r="V42" s="341"/>
      <c r="W42" s="341"/>
    </row>
    <row r="43" spans="2:25" x14ac:dyDescent="0.2">
      <c r="B43" s="349"/>
      <c r="C43" s="349"/>
      <c r="D43" s="349"/>
      <c r="E43" s="349"/>
      <c r="F43" s="350"/>
      <c r="G43" s="349"/>
      <c r="H43" s="349"/>
      <c r="I43" s="348"/>
      <c r="J43" s="572"/>
      <c r="K43" s="571"/>
      <c r="L43" s="571"/>
      <c r="M43" s="571"/>
      <c r="N43" s="570"/>
      <c r="O43" s="570"/>
      <c r="P43" s="570"/>
      <c r="Q43" s="569"/>
      <c r="R43" s="562"/>
      <c r="S43" s="568"/>
      <c r="T43" s="341"/>
      <c r="U43" s="341"/>
      <c r="V43" s="341"/>
      <c r="W43" s="341"/>
    </row>
    <row r="44" spans="2:25" x14ac:dyDescent="0.2">
      <c r="B44" s="349"/>
      <c r="C44" s="349"/>
      <c r="D44" s="349"/>
      <c r="E44" s="349"/>
      <c r="F44" s="350"/>
      <c r="G44" s="349"/>
      <c r="H44" s="349"/>
      <c r="I44" s="348"/>
      <c r="J44" s="572"/>
      <c r="K44" s="571"/>
      <c r="L44" s="571"/>
      <c r="M44" s="571"/>
      <c r="N44" s="570"/>
      <c r="O44" s="570"/>
      <c r="P44" s="570"/>
      <c r="Q44" s="569"/>
      <c r="R44" s="562"/>
      <c r="S44" s="568"/>
      <c r="T44" s="341"/>
      <c r="U44" s="341"/>
      <c r="V44" s="341"/>
      <c r="W44" s="341"/>
    </row>
    <row r="45" spans="2:25" ht="13.5" thickBot="1" x14ac:dyDescent="0.25">
      <c r="B45" s="346"/>
      <c r="C45" s="346"/>
      <c r="D45" s="346"/>
      <c r="E45" s="346"/>
      <c r="F45" s="567"/>
      <c r="G45" s="346"/>
      <c r="H45" s="346"/>
      <c r="I45" s="345"/>
      <c r="J45" s="566"/>
      <c r="K45" s="565"/>
      <c r="L45" s="565"/>
      <c r="M45" s="565"/>
      <c r="N45" s="564"/>
      <c r="O45" s="564"/>
      <c r="P45" s="564"/>
      <c r="Q45" s="563"/>
      <c r="R45" s="562"/>
      <c r="S45" s="561"/>
      <c r="T45" s="341"/>
      <c r="U45" s="341"/>
      <c r="V45" s="341"/>
      <c r="W45" s="341"/>
    </row>
    <row r="46" spans="2:25" ht="13.5" thickBot="1" x14ac:dyDescent="0.25">
      <c r="B46" s="559"/>
      <c r="C46" s="560"/>
      <c r="D46" s="560"/>
      <c r="E46" s="558"/>
      <c r="F46" s="560"/>
      <c r="G46" s="559"/>
      <c r="H46" s="559"/>
      <c r="I46" s="558"/>
      <c r="J46" s="557"/>
      <c r="K46" s="557"/>
      <c r="L46" s="557"/>
      <c r="M46" s="557"/>
      <c r="N46" s="557"/>
      <c r="O46" s="557"/>
      <c r="P46" s="557"/>
      <c r="Q46" s="556">
        <f>SUM(Q20:Q45)</f>
        <v>0</v>
      </c>
      <c r="R46" s="555"/>
      <c r="S46" s="554"/>
      <c r="T46" s="341"/>
      <c r="U46" s="341"/>
      <c r="V46" s="341"/>
      <c r="W46" s="341"/>
    </row>
    <row r="47" spans="2:25" s="1" customFormat="1" ht="21.75" customHeight="1" x14ac:dyDescent="0.25">
      <c r="B47" s="67"/>
      <c r="C47" s="67"/>
      <c r="D47" s="67"/>
      <c r="E47" s="67"/>
      <c r="F47" s="330"/>
      <c r="G47" s="330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553" t="s">
        <v>293</v>
      </c>
      <c r="T47" s="67"/>
      <c r="U47" s="67"/>
      <c r="V47" s="67"/>
      <c r="W47" s="67"/>
      <c r="X47" s="547"/>
      <c r="Y47" s="547"/>
    </row>
    <row r="48" spans="2:25" s="1" customFormat="1" ht="15.75" x14ac:dyDescent="0.25">
      <c r="B48" s="67"/>
      <c r="C48" s="67"/>
      <c r="D48" s="67"/>
      <c r="E48" s="67"/>
      <c r="F48" s="330"/>
      <c r="G48" s="330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547"/>
      <c r="Y48" s="547"/>
    </row>
    <row r="49" spans="2:25" s="1" customFormat="1" ht="15.75" x14ac:dyDescent="0.25">
      <c r="B49" s="68"/>
      <c r="C49" s="68"/>
      <c r="D49" s="68"/>
      <c r="E49" s="68"/>
      <c r="F49" s="68"/>
      <c r="G49" s="85"/>
      <c r="H49" s="85"/>
      <c r="I49" s="85"/>
      <c r="J49" s="85"/>
      <c r="K49" s="68"/>
      <c r="L49" s="68"/>
      <c r="M49" s="68"/>
      <c r="N49" s="68"/>
      <c r="O49" s="68"/>
      <c r="P49" s="68"/>
      <c r="Q49" s="68"/>
      <c r="R49" s="68"/>
      <c r="S49" s="68"/>
      <c r="T49" s="67"/>
      <c r="U49" s="67"/>
      <c r="V49" s="67"/>
      <c r="W49" s="67"/>
      <c r="X49" s="547"/>
      <c r="Y49" s="547"/>
    </row>
    <row r="50" spans="2:25" s="1" customFormat="1" ht="15.75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7"/>
      <c r="U50" s="67"/>
      <c r="V50" s="67"/>
      <c r="W50" s="67"/>
      <c r="X50" s="547"/>
      <c r="Y50" s="547"/>
    </row>
    <row r="51" spans="2:25" s="1" customFormat="1" ht="21.75" customHeight="1" x14ac:dyDescent="0.25">
      <c r="B51" s="1714"/>
      <c r="C51" s="1714"/>
      <c r="D51" s="1714"/>
      <c r="E51" s="1714" t="s">
        <v>609</v>
      </c>
      <c r="F51" s="1714"/>
      <c r="G51" s="1714"/>
      <c r="H51" s="203"/>
      <c r="I51" s="203"/>
      <c r="J51" s="203"/>
      <c r="K51" s="203"/>
      <c r="L51" s="203"/>
      <c r="M51" s="1701" t="s">
        <v>500</v>
      </c>
      <c r="N51" s="1701"/>
      <c r="O51" s="1701"/>
      <c r="P51" s="1701"/>
      <c r="Q51" s="1701"/>
      <c r="R51" s="250"/>
      <c r="S51" s="203"/>
      <c r="T51" s="203"/>
      <c r="U51" s="203"/>
      <c r="V51" s="203"/>
      <c r="W51" s="67"/>
      <c r="X51" s="547"/>
    </row>
    <row r="52" spans="2:25" s="1" customFormat="1" ht="18.75" x14ac:dyDescent="0.3">
      <c r="B52" s="1702" t="s">
        <v>4</v>
      </c>
      <c r="C52" s="1702"/>
      <c r="D52" s="1702"/>
      <c r="E52" s="1702"/>
      <c r="F52" s="1702"/>
      <c r="G52" s="1702"/>
      <c r="H52" s="1702"/>
      <c r="I52" s="549"/>
      <c r="J52" s="549"/>
      <c r="K52" s="549"/>
      <c r="L52" s="549"/>
      <c r="M52" s="1702" t="s">
        <v>3</v>
      </c>
      <c r="N52" s="1702"/>
      <c r="O52" s="1702"/>
      <c r="P52" s="1702"/>
      <c r="Q52" s="1702"/>
      <c r="R52" s="551"/>
      <c r="S52" s="549"/>
      <c r="T52" s="537"/>
      <c r="U52" s="547"/>
      <c r="V52" s="550"/>
      <c r="W52" s="547"/>
    </row>
    <row r="53" spans="2:25" ht="18.75" x14ac:dyDescent="0.3">
      <c r="B53" s="537"/>
      <c r="C53" s="537"/>
      <c r="D53" s="537"/>
      <c r="E53" s="548"/>
      <c r="F53" s="548"/>
      <c r="G53" s="548"/>
      <c r="H53" s="548"/>
      <c r="I53" s="548"/>
      <c r="J53" s="548"/>
      <c r="K53" s="548"/>
      <c r="L53" s="548"/>
      <c r="M53" s="550"/>
      <c r="N53" s="550"/>
      <c r="O53" s="550"/>
      <c r="P53" s="550"/>
      <c r="Q53" s="550"/>
      <c r="R53" s="550"/>
      <c r="S53" s="550"/>
      <c r="T53" s="549"/>
      <c r="U53" s="549"/>
      <c r="V53" s="548"/>
      <c r="W53" s="548"/>
    </row>
    <row r="54" spans="2:25" ht="18.75" x14ac:dyDescent="0.3">
      <c r="B54" s="1706">
        <v>44561</v>
      </c>
      <c r="C54" s="1706"/>
      <c r="D54" s="1706"/>
      <c r="E54" s="1706"/>
      <c r="F54" s="1706"/>
      <c r="G54" s="1706"/>
      <c r="H54" s="550"/>
      <c r="I54" s="550"/>
      <c r="J54" s="550"/>
      <c r="K54" s="550"/>
      <c r="L54" s="550"/>
      <c r="M54" s="1715">
        <v>44565</v>
      </c>
      <c r="N54" s="1703"/>
      <c r="O54" s="1703"/>
      <c r="P54" s="1703"/>
      <c r="Q54" s="1703"/>
      <c r="R54" s="552"/>
      <c r="S54" s="550"/>
      <c r="T54" s="548"/>
      <c r="U54" s="548"/>
      <c r="V54" s="547"/>
      <c r="W54" s="550"/>
    </row>
    <row r="55" spans="2:25" ht="18.75" x14ac:dyDescent="0.3">
      <c r="B55" s="1707" t="s">
        <v>150</v>
      </c>
      <c r="C55" s="1707"/>
      <c r="D55" s="1707"/>
      <c r="E55" s="1707"/>
      <c r="F55" s="1707"/>
      <c r="G55" s="1707"/>
      <c r="H55" s="549"/>
      <c r="I55" s="549"/>
      <c r="J55" s="549"/>
      <c r="K55" s="549"/>
      <c r="L55" s="549"/>
      <c r="M55" s="1702" t="s">
        <v>149</v>
      </c>
      <c r="N55" s="1702"/>
      <c r="O55" s="1702"/>
      <c r="P55" s="1702"/>
      <c r="Q55" s="1702"/>
      <c r="R55" s="551"/>
      <c r="S55" s="549"/>
      <c r="T55" s="550"/>
      <c r="U55" s="550"/>
      <c r="V55" s="550"/>
      <c r="W55" s="550"/>
    </row>
    <row r="56" spans="2:25" ht="24" customHeight="1" x14ac:dyDescent="0.3">
      <c r="B56" s="1701" t="s">
        <v>355</v>
      </c>
      <c r="C56" s="1701"/>
      <c r="D56" s="1701"/>
      <c r="E56" s="1701"/>
      <c r="F56" s="1701"/>
      <c r="G56" s="1701"/>
      <c r="H56" s="547"/>
      <c r="I56" s="547"/>
      <c r="J56" s="547"/>
      <c r="K56" s="547"/>
      <c r="L56" s="547"/>
      <c r="M56" s="1703" t="s">
        <v>497</v>
      </c>
      <c r="N56" s="1703"/>
      <c r="O56" s="1703"/>
      <c r="P56" s="1703"/>
      <c r="Q56" s="1703"/>
      <c r="R56" s="549"/>
      <c r="S56" s="549"/>
      <c r="T56" s="549"/>
      <c r="U56" s="548"/>
      <c r="V56" s="548"/>
      <c r="W56" s="547"/>
    </row>
    <row r="57" spans="2:25" ht="18.75" x14ac:dyDescent="0.3">
      <c r="B57" s="1707" t="s">
        <v>1</v>
      </c>
      <c r="C57" s="1707"/>
      <c r="D57" s="1707"/>
      <c r="E57" s="1707"/>
      <c r="F57" s="1707"/>
      <c r="G57" s="1707"/>
      <c r="H57" s="1"/>
      <c r="I57" s="1"/>
      <c r="J57" s="1"/>
      <c r="K57" s="1"/>
      <c r="L57" s="1"/>
      <c r="M57" s="1702" t="s">
        <v>1</v>
      </c>
      <c r="N57" s="1702"/>
      <c r="O57" s="1702"/>
      <c r="P57" s="1702"/>
      <c r="Q57" s="1702"/>
      <c r="R57" s="1"/>
      <c r="S57" s="68"/>
      <c r="V57" s="335"/>
      <c r="W57" s="335"/>
    </row>
    <row r="58" spans="2:25" x14ac:dyDescent="0.2">
      <c r="B58" s="68"/>
      <c r="C58" s="68"/>
      <c r="D58" s="68"/>
      <c r="E58" s="68"/>
      <c r="F58" s="68"/>
      <c r="G58" s="67"/>
    </row>
    <row r="59" spans="2:25" x14ac:dyDescent="0.2">
      <c r="B59" s="68"/>
      <c r="C59" s="68"/>
      <c r="G59" s="67"/>
    </row>
  </sheetData>
  <mergeCells count="28">
    <mergeCell ref="S18:S19"/>
    <mergeCell ref="B51:D51"/>
    <mergeCell ref="M51:Q51"/>
    <mergeCell ref="M52:Q52"/>
    <mergeCell ref="M54:Q54"/>
    <mergeCell ref="N18:N19"/>
    <mergeCell ref="L18:L19"/>
    <mergeCell ref="R18:R19"/>
    <mergeCell ref="M18:M19"/>
    <mergeCell ref="Q18:Q19"/>
    <mergeCell ref="O18:O19"/>
    <mergeCell ref="E51:G51"/>
    <mergeCell ref="B18:J18"/>
    <mergeCell ref="K18:K19"/>
    <mergeCell ref="B7:S7"/>
    <mergeCell ref="B8:S8"/>
    <mergeCell ref="B9:S9"/>
    <mergeCell ref="B11:D11"/>
    <mergeCell ref="M17:S17"/>
    <mergeCell ref="B56:G56"/>
    <mergeCell ref="M57:Q57"/>
    <mergeCell ref="M56:Q56"/>
    <mergeCell ref="M55:Q55"/>
    <mergeCell ref="P18:P19"/>
    <mergeCell ref="B52:H52"/>
    <mergeCell ref="B54:G54"/>
    <mergeCell ref="B55:G55"/>
    <mergeCell ref="B57:G57"/>
  </mergeCells>
  <printOptions horizontalCentered="1" verticalCentered="1"/>
  <pageMargins left="0.17" right="0.17" top="0.28999999999999998" bottom="0.28999999999999998" header="0" footer="0"/>
  <pageSetup scale="48" orientation="landscape" r:id="rId1"/>
  <headerFooter alignWithMargins="0">
    <oddFooter>&amp;C&amp;8AF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B61"/>
  <sheetViews>
    <sheetView showGridLines="0" view="pageBreakPreview" topLeftCell="B1" zoomScale="75" zoomScaleNormal="75" zoomScaleSheetLayoutView="75" workbookViewId="0">
      <selection activeCell="H12" sqref="H12"/>
    </sheetView>
  </sheetViews>
  <sheetFormatPr baseColWidth="10" defaultColWidth="9.140625" defaultRowHeight="12.75" x14ac:dyDescent="0.2"/>
  <cols>
    <col min="1" max="2" width="16.140625" style="67" customWidth="1"/>
    <col min="3" max="3" width="23.28515625" style="67" customWidth="1"/>
    <col min="4" max="4" width="16.85546875" style="67" customWidth="1"/>
    <col min="5" max="5" width="38.28515625" style="67" customWidth="1"/>
    <col min="6" max="6" width="17.7109375" style="67" bestFit="1" customWidth="1"/>
    <col min="7" max="8" width="19.7109375" style="67" customWidth="1"/>
    <col min="9" max="9" width="18" style="67" customWidth="1"/>
    <col min="10" max="10" width="15.42578125" style="67" customWidth="1"/>
    <col min="11" max="11" width="19.7109375" style="67" customWidth="1"/>
    <col min="12" max="12" width="31.140625" style="67" customWidth="1"/>
    <col min="13" max="13" width="17.28515625" style="67" bestFit="1" customWidth="1"/>
    <col min="14" max="14" width="19.85546875" style="67" customWidth="1"/>
    <col min="15" max="15" width="23.140625" style="67" customWidth="1"/>
    <col min="16" max="16384" width="9.140625" style="67"/>
  </cols>
  <sheetData>
    <row r="1" spans="1:19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9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9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9" ht="16.5" customHeight="1" x14ac:dyDescent="0.3">
      <c r="A4" s="1424" t="s">
        <v>57</v>
      </c>
      <c r="B4" s="1424"/>
      <c r="C4" s="1424"/>
      <c r="D4" s="1424"/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4"/>
    </row>
    <row r="5" spans="1:19" ht="13.5" customHeight="1" x14ac:dyDescent="0.25">
      <c r="A5" s="1614" t="s">
        <v>319</v>
      </c>
      <c r="B5" s="1614"/>
      <c r="C5" s="1614"/>
      <c r="D5" s="1614"/>
      <c r="E5" s="1614"/>
      <c r="F5" s="1614"/>
      <c r="G5" s="1614"/>
      <c r="H5" s="1614"/>
      <c r="I5" s="1614"/>
      <c r="J5" s="1614"/>
      <c r="K5" s="1614"/>
      <c r="L5" s="1614"/>
      <c r="M5" s="1614"/>
      <c r="N5" s="1614"/>
      <c r="O5" s="1614"/>
    </row>
    <row r="6" spans="1:19" ht="14.25" x14ac:dyDescent="0.2">
      <c r="A6" s="1615" t="s">
        <v>175</v>
      </c>
      <c r="B6" s="1615"/>
      <c r="C6" s="1615"/>
      <c r="D6" s="1615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</row>
    <row r="7" spans="1:19" ht="16.5" customHeight="1" x14ac:dyDescent="0.3">
      <c r="C7" s="305"/>
      <c r="D7" s="305"/>
      <c r="E7" s="305"/>
      <c r="F7" s="305"/>
      <c r="G7" s="305"/>
      <c r="H7" s="305"/>
      <c r="I7" s="305"/>
      <c r="K7" s="306"/>
    </row>
    <row r="8" spans="1:19" ht="18.75" x14ac:dyDescent="0.3">
      <c r="A8" s="1616" t="s">
        <v>174</v>
      </c>
      <c r="B8" s="1622"/>
      <c r="C8" s="1622"/>
      <c r="D8" s="1622"/>
      <c r="E8" s="1617"/>
      <c r="F8" s="308"/>
      <c r="G8" s="308"/>
      <c r="H8" s="308"/>
      <c r="I8" s="308"/>
      <c r="K8" s="1616" t="s">
        <v>173</v>
      </c>
      <c r="L8" s="1617"/>
      <c r="N8" s="1733"/>
      <c r="O8" s="1733"/>
    </row>
    <row r="9" spans="1:19" ht="18.75" x14ac:dyDescent="0.3">
      <c r="A9" s="302" t="s">
        <v>135</v>
      </c>
      <c r="B9" s="302"/>
      <c r="C9" s="301">
        <v>202</v>
      </c>
      <c r="D9" s="301"/>
      <c r="E9" s="300" t="s">
        <v>485</v>
      </c>
      <c r="F9" s="299"/>
      <c r="G9" s="307"/>
      <c r="H9" s="307"/>
      <c r="I9" s="307"/>
      <c r="K9" s="303" t="s">
        <v>172</v>
      </c>
      <c r="L9" s="303"/>
      <c r="N9" s="622"/>
      <c r="O9" s="622"/>
    </row>
    <row r="10" spans="1:19" ht="15.75" x14ac:dyDescent="0.25">
      <c r="A10" s="302" t="s">
        <v>171</v>
      </c>
      <c r="B10" s="302"/>
      <c r="C10" s="304">
        <v>2</v>
      </c>
      <c r="D10" s="304"/>
      <c r="E10" s="300"/>
      <c r="F10" s="299" t="s">
        <v>52</v>
      </c>
      <c r="G10" s="55"/>
      <c r="H10" s="55"/>
      <c r="I10" s="55"/>
      <c r="K10" s="303" t="s">
        <v>170</v>
      </c>
      <c r="L10" s="303"/>
      <c r="N10" s="622"/>
      <c r="O10" s="622"/>
    </row>
    <row r="11" spans="1:19" ht="15.75" x14ac:dyDescent="0.25">
      <c r="A11" s="302" t="s">
        <v>133</v>
      </c>
      <c r="B11" s="302"/>
      <c r="C11" s="304">
        <v>1</v>
      </c>
      <c r="D11" s="304"/>
      <c r="E11" s="300"/>
      <c r="F11" s="299"/>
      <c r="G11" s="55"/>
      <c r="H11" s="55"/>
      <c r="I11" s="55"/>
      <c r="K11" s="303" t="s">
        <v>169</v>
      </c>
      <c r="L11" s="303"/>
      <c r="N11" s="622"/>
      <c r="O11" s="622"/>
    </row>
    <row r="12" spans="1:19" ht="15.75" x14ac:dyDescent="0.25">
      <c r="A12" s="302" t="s">
        <v>98</v>
      </c>
      <c r="B12" s="302"/>
      <c r="C12" s="301">
        <v>5</v>
      </c>
      <c r="D12" s="301"/>
      <c r="E12" s="300"/>
      <c r="F12" s="299"/>
      <c r="G12" s="55"/>
      <c r="H12" s="55"/>
      <c r="I12" s="55"/>
      <c r="J12" s="55"/>
      <c r="K12" s="294" t="s">
        <v>318</v>
      </c>
      <c r="L12" s="302"/>
      <c r="N12" s="621"/>
      <c r="O12" s="621"/>
    </row>
    <row r="13" spans="1:19" s="293" customFormat="1" ht="16.5" thickBot="1" x14ac:dyDescent="0.3">
      <c r="A13" s="295"/>
      <c r="B13" s="295"/>
      <c r="C13" s="298"/>
      <c r="D13" s="298"/>
      <c r="E13" s="297"/>
      <c r="F13" s="296"/>
      <c r="G13" s="295"/>
      <c r="H13" s="295"/>
      <c r="I13" s="295"/>
      <c r="J13" s="295"/>
      <c r="K13" s="294" t="s">
        <v>167</v>
      </c>
      <c r="L13" s="302"/>
      <c r="N13" s="621"/>
      <c r="O13" s="621"/>
    </row>
    <row r="14" spans="1:19" ht="23.25" customHeight="1" thickBot="1" x14ac:dyDescent="0.3">
      <c r="A14" s="1734" t="s">
        <v>317</v>
      </c>
      <c r="B14" s="1735"/>
      <c r="C14" s="1736"/>
      <c r="D14" s="620"/>
      <c r="E14" s="292">
        <v>0</v>
      </c>
      <c r="F14" s="55"/>
      <c r="G14" s="55"/>
      <c r="H14" s="55"/>
      <c r="I14" s="55"/>
      <c r="J14" s="55"/>
      <c r="K14" s="55"/>
      <c r="L14" s="55"/>
      <c r="M14" s="1626" t="s">
        <v>165</v>
      </c>
      <c r="N14" s="1626"/>
      <c r="O14" s="1626"/>
      <c r="P14" s="619"/>
      <c r="Q14" s="619"/>
      <c r="R14" s="619"/>
      <c r="S14" s="619"/>
    </row>
    <row r="15" spans="1:19" s="291" customFormat="1" ht="39" customHeight="1" x14ac:dyDescent="0.25">
      <c r="A15" s="1737" t="s">
        <v>316</v>
      </c>
      <c r="B15" s="1738"/>
      <c r="C15" s="1738"/>
      <c r="D15" s="1738"/>
      <c r="E15" s="1738"/>
      <c r="F15" s="618"/>
      <c r="G15" s="1730" t="s">
        <v>315</v>
      </c>
      <c r="H15" s="1739"/>
      <c r="I15" s="1740"/>
      <c r="J15" s="1741" t="s">
        <v>314</v>
      </c>
      <c r="K15" s="1742"/>
      <c r="L15" s="1743"/>
      <c r="M15" s="617"/>
      <c r="N15" s="617"/>
      <c r="O15" s="1730" t="s">
        <v>313</v>
      </c>
    </row>
    <row r="16" spans="1:19" s="284" customFormat="1" ht="44.25" customHeight="1" thickBot="1" x14ac:dyDescent="0.3">
      <c r="A16" s="616" t="s">
        <v>309</v>
      </c>
      <c r="B16" s="613" t="s">
        <v>308</v>
      </c>
      <c r="C16" s="613" t="s">
        <v>156</v>
      </c>
      <c r="D16" s="613" t="s">
        <v>312</v>
      </c>
      <c r="E16" s="613" t="s">
        <v>311</v>
      </c>
      <c r="F16" s="612" t="s">
        <v>310</v>
      </c>
      <c r="G16" s="1731"/>
      <c r="H16" s="616" t="s">
        <v>309</v>
      </c>
      <c r="I16" s="613" t="s">
        <v>308</v>
      </c>
      <c r="J16" s="615" t="s">
        <v>157</v>
      </c>
      <c r="K16" s="614" t="s">
        <v>156</v>
      </c>
      <c r="L16" s="613" t="s">
        <v>155</v>
      </c>
      <c r="M16" s="613" t="s">
        <v>154</v>
      </c>
      <c r="N16" s="612" t="s">
        <v>307</v>
      </c>
      <c r="O16" s="1732"/>
    </row>
    <row r="17" spans="1:15" s="266" customFormat="1" ht="21" customHeight="1" x14ac:dyDescent="0.25">
      <c r="A17" s="611"/>
      <c r="B17" s="610"/>
      <c r="C17" s="609"/>
      <c r="D17" s="609"/>
      <c r="E17" s="609"/>
      <c r="F17" s="608">
        <v>0</v>
      </c>
      <c r="G17" s="596">
        <f>E14+F17</f>
        <v>0</v>
      </c>
      <c r="H17" s="602"/>
      <c r="I17" s="601"/>
      <c r="J17" s="607"/>
      <c r="K17" s="606"/>
      <c r="L17" s="605"/>
      <c r="M17" s="605"/>
      <c r="N17" s="605">
        <v>0</v>
      </c>
      <c r="O17" s="591">
        <f t="shared" ref="O17:O45" si="0">F17-M17</f>
        <v>0</v>
      </c>
    </row>
    <row r="18" spans="1:15" s="266" customFormat="1" ht="21" customHeight="1" x14ac:dyDescent="0.25">
      <c r="A18" s="283"/>
      <c r="B18" s="604"/>
      <c r="C18" s="282"/>
      <c r="D18" s="282"/>
      <c r="E18" s="282"/>
      <c r="F18" s="603">
        <v>0</v>
      </c>
      <c r="G18" s="596">
        <f>E14+F18</f>
        <v>0</v>
      </c>
      <c r="H18" s="602"/>
      <c r="I18" s="601"/>
      <c r="J18" s="600"/>
      <c r="K18" s="279"/>
      <c r="L18" s="599"/>
      <c r="M18" s="599"/>
      <c r="N18" s="599">
        <v>0</v>
      </c>
      <c r="O18" s="591">
        <f t="shared" si="0"/>
        <v>0</v>
      </c>
    </row>
    <row r="19" spans="1:15" s="266" customFormat="1" ht="21" customHeight="1" x14ac:dyDescent="0.25">
      <c r="A19" s="283"/>
      <c r="B19" s="604"/>
      <c r="C19" s="282"/>
      <c r="D19" s="282"/>
      <c r="E19" s="282"/>
      <c r="F19" s="603">
        <v>0</v>
      </c>
      <c r="G19" s="596">
        <f>E14+F19</f>
        <v>0</v>
      </c>
      <c r="H19" s="602"/>
      <c r="I19" s="601"/>
      <c r="J19" s="600"/>
      <c r="K19" s="279"/>
      <c r="L19" s="599"/>
      <c r="M19" s="599"/>
      <c r="N19" s="599">
        <v>0</v>
      </c>
      <c r="O19" s="591">
        <f t="shared" si="0"/>
        <v>0</v>
      </c>
    </row>
    <row r="20" spans="1:15" s="266" customFormat="1" ht="21" customHeight="1" x14ac:dyDescent="0.25">
      <c r="A20" s="283"/>
      <c r="B20" s="604"/>
      <c r="C20" s="282"/>
      <c r="D20" s="282"/>
      <c r="E20" s="282"/>
      <c r="F20" s="603">
        <v>0</v>
      </c>
      <c r="G20" s="596">
        <f>E14+F20</f>
        <v>0</v>
      </c>
      <c r="H20" s="602"/>
      <c r="I20" s="601"/>
      <c r="J20" s="600"/>
      <c r="K20" s="279"/>
      <c r="L20" s="599"/>
      <c r="M20" s="599"/>
      <c r="N20" s="599">
        <v>0</v>
      </c>
      <c r="O20" s="591">
        <f t="shared" si="0"/>
        <v>0</v>
      </c>
    </row>
    <row r="21" spans="1:15" s="266" customFormat="1" ht="21" customHeight="1" x14ac:dyDescent="0.25">
      <c r="A21" s="283"/>
      <c r="B21" s="604"/>
      <c r="C21" s="282"/>
      <c r="D21" s="282"/>
      <c r="E21" s="282"/>
      <c r="F21" s="603">
        <v>0</v>
      </c>
      <c r="G21" s="596">
        <f>E18+F21</f>
        <v>0</v>
      </c>
      <c r="H21" s="602"/>
      <c r="I21" s="601"/>
      <c r="J21" s="600"/>
      <c r="K21" s="279"/>
      <c r="L21" s="599"/>
      <c r="M21" s="599"/>
      <c r="N21" s="599">
        <v>0</v>
      </c>
      <c r="O21" s="591">
        <f t="shared" si="0"/>
        <v>0</v>
      </c>
    </row>
    <row r="22" spans="1:15" s="266" customFormat="1" ht="21" customHeight="1" x14ac:dyDescent="0.25">
      <c r="A22" s="283"/>
      <c r="B22" s="604"/>
      <c r="C22" s="282"/>
      <c r="D22" s="282"/>
      <c r="E22" s="1026" t="s">
        <v>492</v>
      </c>
      <c r="F22" s="603">
        <v>0</v>
      </c>
      <c r="G22" s="596">
        <f>E19+F22</f>
        <v>0</v>
      </c>
      <c r="H22" s="602"/>
      <c r="I22" s="601"/>
      <c r="J22" s="600"/>
      <c r="K22" s="279"/>
      <c r="L22" s="1025" t="s">
        <v>492</v>
      </c>
      <c r="M22" s="599"/>
      <c r="N22" s="599">
        <v>0</v>
      </c>
      <c r="O22" s="591">
        <f t="shared" si="0"/>
        <v>0</v>
      </c>
    </row>
    <row r="23" spans="1:15" s="266" customFormat="1" ht="21" customHeight="1" x14ac:dyDescent="0.25">
      <c r="A23" s="283"/>
      <c r="B23" s="604"/>
      <c r="C23" s="282"/>
      <c r="D23" s="282"/>
      <c r="E23" s="282"/>
      <c r="F23" s="603">
        <v>0</v>
      </c>
      <c r="G23" s="596">
        <f>E19+F23</f>
        <v>0</v>
      </c>
      <c r="H23" s="602"/>
      <c r="I23" s="601"/>
      <c r="J23" s="600"/>
      <c r="K23" s="279"/>
      <c r="L23" s="599"/>
      <c r="M23" s="599"/>
      <c r="N23" s="599">
        <v>0</v>
      </c>
      <c r="O23" s="591">
        <f t="shared" si="0"/>
        <v>0</v>
      </c>
    </row>
    <row r="24" spans="1:15" s="266" customFormat="1" ht="21" customHeight="1" x14ac:dyDescent="0.25">
      <c r="A24" s="283"/>
      <c r="B24" s="604"/>
      <c r="C24" s="282"/>
      <c r="D24" s="282"/>
      <c r="E24" s="282"/>
      <c r="F24" s="603">
        <v>0</v>
      </c>
      <c r="G24" s="596">
        <f>E19+F24</f>
        <v>0</v>
      </c>
      <c r="H24" s="602"/>
      <c r="I24" s="601"/>
      <c r="J24" s="600"/>
      <c r="K24" s="279"/>
      <c r="L24" s="599"/>
      <c r="M24" s="599"/>
      <c r="N24" s="599">
        <v>0</v>
      </c>
      <c r="O24" s="591">
        <f t="shared" si="0"/>
        <v>0</v>
      </c>
    </row>
    <row r="25" spans="1:15" s="266" customFormat="1" ht="21" customHeight="1" x14ac:dyDescent="0.25">
      <c r="A25" s="283"/>
      <c r="B25" s="604"/>
      <c r="C25" s="282"/>
      <c r="D25" s="282"/>
      <c r="E25" s="282"/>
      <c r="F25" s="603">
        <v>0</v>
      </c>
      <c r="G25" s="596">
        <f>E19+F25</f>
        <v>0</v>
      </c>
      <c r="H25" s="602"/>
      <c r="I25" s="601"/>
      <c r="J25" s="600"/>
      <c r="K25" s="279"/>
      <c r="L25" s="599"/>
      <c r="M25" s="599"/>
      <c r="N25" s="599">
        <v>0</v>
      </c>
      <c r="O25" s="591">
        <f t="shared" si="0"/>
        <v>0</v>
      </c>
    </row>
    <row r="26" spans="1:15" s="266" customFormat="1" ht="21" customHeight="1" x14ac:dyDescent="0.25">
      <c r="A26" s="283"/>
      <c r="B26" s="604"/>
      <c r="C26" s="282"/>
      <c r="D26" s="282"/>
      <c r="E26" s="282"/>
      <c r="F26" s="603">
        <v>0</v>
      </c>
      <c r="G26" s="596">
        <f>E19+F26</f>
        <v>0</v>
      </c>
      <c r="H26" s="602"/>
      <c r="I26" s="601"/>
      <c r="J26" s="600"/>
      <c r="K26" s="279"/>
      <c r="L26" s="599"/>
      <c r="M26" s="599"/>
      <c r="N26" s="599">
        <v>0</v>
      </c>
      <c r="O26" s="591">
        <f t="shared" si="0"/>
        <v>0</v>
      </c>
    </row>
    <row r="27" spans="1:15" s="266" customFormat="1" ht="21" customHeight="1" x14ac:dyDescent="0.25">
      <c r="A27" s="283"/>
      <c r="B27" s="604"/>
      <c r="C27" s="282"/>
      <c r="D27" s="282"/>
      <c r="E27" s="282"/>
      <c r="F27" s="603">
        <v>0</v>
      </c>
      <c r="G27" s="596">
        <f>E19+F27</f>
        <v>0</v>
      </c>
      <c r="H27" s="602"/>
      <c r="I27" s="601"/>
      <c r="J27" s="600"/>
      <c r="K27" s="279"/>
      <c r="L27" s="599"/>
      <c r="M27" s="599"/>
      <c r="N27" s="599">
        <v>0</v>
      </c>
      <c r="O27" s="591">
        <f t="shared" si="0"/>
        <v>0</v>
      </c>
    </row>
    <row r="28" spans="1:15" s="266" customFormat="1" ht="21" customHeight="1" x14ac:dyDescent="0.25">
      <c r="A28" s="283"/>
      <c r="B28" s="604"/>
      <c r="C28" s="282"/>
      <c r="D28" s="282"/>
      <c r="E28" s="282"/>
      <c r="F28" s="603">
        <v>0</v>
      </c>
      <c r="G28" s="596">
        <f>E19+F28</f>
        <v>0</v>
      </c>
      <c r="H28" s="602"/>
      <c r="I28" s="601"/>
      <c r="J28" s="600"/>
      <c r="K28" s="279"/>
      <c r="L28" s="599"/>
      <c r="M28" s="599"/>
      <c r="N28" s="599">
        <v>0</v>
      </c>
      <c r="O28" s="591">
        <f t="shared" si="0"/>
        <v>0</v>
      </c>
    </row>
    <row r="29" spans="1:15" s="266" customFormat="1" ht="21" customHeight="1" x14ac:dyDescent="0.25">
      <c r="A29" s="283"/>
      <c r="B29" s="604"/>
      <c r="C29" s="282"/>
      <c r="D29" s="282"/>
      <c r="E29" s="282"/>
      <c r="F29" s="603">
        <v>0</v>
      </c>
      <c r="G29" s="596">
        <f>E19+F29</f>
        <v>0</v>
      </c>
      <c r="H29" s="602"/>
      <c r="I29" s="601"/>
      <c r="J29" s="600"/>
      <c r="K29" s="279"/>
      <c r="L29" s="599"/>
      <c r="M29" s="599"/>
      <c r="N29" s="599">
        <v>0</v>
      </c>
      <c r="O29" s="591">
        <f t="shared" si="0"/>
        <v>0</v>
      </c>
    </row>
    <row r="30" spans="1:15" s="266" customFormat="1" ht="21" customHeight="1" x14ac:dyDescent="0.25">
      <c r="A30" s="283"/>
      <c r="B30" s="604"/>
      <c r="C30" s="282"/>
      <c r="D30" s="282"/>
      <c r="E30" s="282"/>
      <c r="F30" s="603">
        <v>0</v>
      </c>
      <c r="G30" s="596">
        <f>E19+F30</f>
        <v>0</v>
      </c>
      <c r="H30" s="602"/>
      <c r="I30" s="601"/>
      <c r="J30" s="600"/>
      <c r="K30" s="279"/>
      <c r="L30" s="599"/>
      <c r="M30" s="599"/>
      <c r="N30" s="599">
        <v>0</v>
      </c>
      <c r="O30" s="591">
        <f t="shared" si="0"/>
        <v>0</v>
      </c>
    </row>
    <row r="31" spans="1:15" s="266" customFormat="1" ht="21" customHeight="1" x14ac:dyDescent="0.25">
      <c r="A31" s="283"/>
      <c r="B31" s="604"/>
      <c r="C31" s="282"/>
      <c r="D31" s="282"/>
      <c r="E31" s="282"/>
      <c r="F31" s="603">
        <v>0</v>
      </c>
      <c r="G31" s="596">
        <f>E19+F31</f>
        <v>0</v>
      </c>
      <c r="H31" s="602"/>
      <c r="I31" s="601"/>
      <c r="J31" s="600"/>
      <c r="K31" s="279"/>
      <c r="L31" s="599"/>
      <c r="M31" s="599"/>
      <c r="N31" s="599">
        <v>0</v>
      </c>
      <c r="O31" s="591">
        <f t="shared" si="0"/>
        <v>0</v>
      </c>
    </row>
    <row r="32" spans="1:15" s="266" customFormat="1" ht="21" customHeight="1" x14ac:dyDescent="0.25">
      <c r="A32" s="283"/>
      <c r="B32" s="604"/>
      <c r="C32" s="282"/>
      <c r="D32" s="282"/>
      <c r="E32" s="282"/>
      <c r="F32" s="603">
        <v>0</v>
      </c>
      <c r="G32" s="596">
        <f>E19+F32</f>
        <v>0</v>
      </c>
      <c r="H32" s="602"/>
      <c r="I32" s="601"/>
      <c r="J32" s="600"/>
      <c r="K32" s="279"/>
      <c r="L32" s="599"/>
      <c r="M32" s="599"/>
      <c r="N32" s="599">
        <v>0</v>
      </c>
      <c r="O32" s="591">
        <f t="shared" si="0"/>
        <v>0</v>
      </c>
    </row>
    <row r="33" spans="1:15" s="266" customFormat="1" ht="21" customHeight="1" x14ac:dyDescent="0.25">
      <c r="A33" s="283"/>
      <c r="B33" s="604"/>
      <c r="C33" s="282"/>
      <c r="D33" s="282"/>
      <c r="E33" s="282"/>
      <c r="F33" s="603">
        <v>0</v>
      </c>
      <c r="G33" s="596">
        <f>E19+F33</f>
        <v>0</v>
      </c>
      <c r="H33" s="602"/>
      <c r="I33" s="601"/>
      <c r="J33" s="600"/>
      <c r="K33" s="279"/>
      <c r="L33" s="599"/>
      <c r="M33" s="599"/>
      <c r="N33" s="599">
        <v>0</v>
      </c>
      <c r="O33" s="591">
        <f t="shared" si="0"/>
        <v>0</v>
      </c>
    </row>
    <row r="34" spans="1:15" s="266" customFormat="1" ht="21" customHeight="1" x14ac:dyDescent="0.25">
      <c r="A34" s="283"/>
      <c r="B34" s="604"/>
      <c r="C34" s="282"/>
      <c r="D34" s="282"/>
      <c r="E34" s="282"/>
      <c r="F34" s="603">
        <v>0</v>
      </c>
      <c r="G34" s="596">
        <f>E19+F34</f>
        <v>0</v>
      </c>
      <c r="H34" s="602"/>
      <c r="I34" s="601"/>
      <c r="J34" s="600"/>
      <c r="K34" s="279"/>
      <c r="L34" s="599"/>
      <c r="M34" s="599"/>
      <c r="N34" s="599">
        <v>0</v>
      </c>
      <c r="O34" s="591">
        <f t="shared" si="0"/>
        <v>0</v>
      </c>
    </row>
    <row r="35" spans="1:15" s="266" customFormat="1" ht="21" customHeight="1" x14ac:dyDescent="0.25">
      <c r="A35" s="283"/>
      <c r="B35" s="604"/>
      <c r="C35" s="282"/>
      <c r="D35" s="282"/>
      <c r="E35" s="282"/>
      <c r="F35" s="603">
        <v>0</v>
      </c>
      <c r="G35" s="596">
        <f>E19+F35</f>
        <v>0</v>
      </c>
      <c r="H35" s="602"/>
      <c r="I35" s="601"/>
      <c r="J35" s="600"/>
      <c r="K35" s="279"/>
      <c r="L35" s="599"/>
      <c r="M35" s="599"/>
      <c r="N35" s="599">
        <v>0</v>
      </c>
      <c r="O35" s="591">
        <f t="shared" si="0"/>
        <v>0</v>
      </c>
    </row>
    <row r="36" spans="1:15" s="266" customFormat="1" ht="21" customHeight="1" x14ac:dyDescent="0.25">
      <c r="A36" s="283"/>
      <c r="B36" s="604"/>
      <c r="C36" s="282"/>
      <c r="D36" s="282"/>
      <c r="E36" s="282"/>
      <c r="F36" s="603">
        <v>0</v>
      </c>
      <c r="G36" s="596">
        <f>E19+F36</f>
        <v>0</v>
      </c>
      <c r="H36" s="602"/>
      <c r="I36" s="601"/>
      <c r="J36" s="600"/>
      <c r="K36" s="279"/>
      <c r="L36" s="599"/>
      <c r="M36" s="599"/>
      <c r="N36" s="599">
        <v>0</v>
      </c>
      <c r="O36" s="591">
        <f t="shared" si="0"/>
        <v>0</v>
      </c>
    </row>
    <row r="37" spans="1:15" s="266" customFormat="1" ht="21" customHeight="1" x14ac:dyDescent="0.25">
      <c r="A37" s="283"/>
      <c r="B37" s="604"/>
      <c r="C37" s="282"/>
      <c r="D37" s="282"/>
      <c r="E37" s="282"/>
      <c r="F37" s="603">
        <v>0</v>
      </c>
      <c r="G37" s="596">
        <f>E19+F37</f>
        <v>0</v>
      </c>
      <c r="H37" s="602"/>
      <c r="I37" s="601"/>
      <c r="J37" s="600"/>
      <c r="K37" s="279"/>
      <c r="L37" s="599"/>
      <c r="M37" s="599"/>
      <c r="N37" s="599">
        <v>0</v>
      </c>
      <c r="O37" s="591">
        <f t="shared" si="0"/>
        <v>0</v>
      </c>
    </row>
    <row r="38" spans="1:15" s="266" customFormat="1" ht="21" customHeight="1" x14ac:dyDescent="0.25">
      <c r="A38" s="283"/>
      <c r="B38" s="604"/>
      <c r="C38" s="282"/>
      <c r="D38" s="282"/>
      <c r="E38" s="282"/>
      <c r="F38" s="603">
        <v>0</v>
      </c>
      <c r="G38" s="596">
        <f>E19+F38</f>
        <v>0</v>
      </c>
      <c r="H38" s="602"/>
      <c r="I38" s="601"/>
      <c r="J38" s="600"/>
      <c r="K38" s="279"/>
      <c r="L38" s="599"/>
      <c r="M38" s="599"/>
      <c r="N38" s="599">
        <v>0</v>
      </c>
      <c r="O38" s="591">
        <f t="shared" si="0"/>
        <v>0</v>
      </c>
    </row>
    <row r="39" spans="1:15" s="266" customFormat="1" ht="21" customHeight="1" x14ac:dyDescent="0.25">
      <c r="A39" s="283"/>
      <c r="B39" s="604"/>
      <c r="C39" s="282"/>
      <c r="D39" s="282"/>
      <c r="E39" s="282"/>
      <c r="F39" s="603">
        <v>0</v>
      </c>
      <c r="G39" s="596">
        <f>E19+F39</f>
        <v>0</v>
      </c>
      <c r="H39" s="602"/>
      <c r="I39" s="601"/>
      <c r="J39" s="600"/>
      <c r="K39" s="279"/>
      <c r="L39" s="599"/>
      <c r="M39" s="599"/>
      <c r="N39" s="599">
        <v>0</v>
      </c>
      <c r="O39" s="591">
        <f t="shared" si="0"/>
        <v>0</v>
      </c>
    </row>
    <row r="40" spans="1:15" s="266" customFormat="1" ht="21" customHeight="1" x14ac:dyDescent="0.25">
      <c r="A40" s="283"/>
      <c r="B40" s="604"/>
      <c r="C40" s="282"/>
      <c r="D40" s="282"/>
      <c r="E40" s="282"/>
      <c r="F40" s="603">
        <v>0</v>
      </c>
      <c r="G40" s="596">
        <f>E19+F40</f>
        <v>0</v>
      </c>
      <c r="H40" s="602"/>
      <c r="I40" s="601"/>
      <c r="J40" s="600"/>
      <c r="K40" s="279"/>
      <c r="L40" s="599"/>
      <c r="M40" s="599"/>
      <c r="N40" s="599">
        <v>0</v>
      </c>
      <c r="O40" s="591">
        <f t="shared" si="0"/>
        <v>0</v>
      </c>
    </row>
    <row r="41" spans="1:15" s="266" customFormat="1" ht="21" customHeight="1" x14ac:dyDescent="0.25">
      <c r="A41" s="283"/>
      <c r="B41" s="604"/>
      <c r="C41" s="282"/>
      <c r="D41" s="282"/>
      <c r="E41" s="282"/>
      <c r="F41" s="603">
        <v>0</v>
      </c>
      <c r="G41" s="596">
        <f>E19+F41</f>
        <v>0</v>
      </c>
      <c r="H41" s="602"/>
      <c r="I41" s="601"/>
      <c r="J41" s="600"/>
      <c r="K41" s="279"/>
      <c r="L41" s="599"/>
      <c r="M41" s="599"/>
      <c r="N41" s="599">
        <v>0</v>
      </c>
      <c r="O41" s="591">
        <f t="shared" si="0"/>
        <v>0</v>
      </c>
    </row>
    <row r="42" spans="1:15" s="266" customFormat="1" ht="21" customHeight="1" x14ac:dyDescent="0.25">
      <c r="A42" s="283"/>
      <c r="B42" s="604"/>
      <c r="C42" s="282"/>
      <c r="D42" s="282"/>
      <c r="E42" s="282"/>
      <c r="F42" s="603">
        <v>0</v>
      </c>
      <c r="G42" s="596">
        <f>E19+F42</f>
        <v>0</v>
      </c>
      <c r="H42" s="602"/>
      <c r="I42" s="601"/>
      <c r="J42" s="600"/>
      <c r="K42" s="279"/>
      <c r="L42" s="599"/>
      <c r="M42" s="599"/>
      <c r="N42" s="599">
        <v>0</v>
      </c>
      <c r="O42" s="591">
        <f t="shared" si="0"/>
        <v>0</v>
      </c>
    </row>
    <row r="43" spans="1:15" s="266" customFormat="1" ht="21" customHeight="1" x14ac:dyDescent="0.25">
      <c r="A43" s="283"/>
      <c r="B43" s="604"/>
      <c r="C43" s="282"/>
      <c r="D43" s="282"/>
      <c r="E43" s="282"/>
      <c r="F43" s="603">
        <v>0</v>
      </c>
      <c r="G43" s="596">
        <f>E19+F43</f>
        <v>0</v>
      </c>
      <c r="H43" s="602"/>
      <c r="I43" s="601"/>
      <c r="J43" s="600"/>
      <c r="K43" s="279"/>
      <c r="L43" s="599"/>
      <c r="M43" s="599"/>
      <c r="N43" s="599">
        <v>0</v>
      </c>
      <c r="O43" s="591">
        <f t="shared" si="0"/>
        <v>0</v>
      </c>
    </row>
    <row r="44" spans="1:15" s="266" customFormat="1" ht="21" customHeight="1" x14ac:dyDescent="0.25">
      <c r="A44" s="283"/>
      <c r="B44" s="604"/>
      <c r="C44" s="282"/>
      <c r="D44" s="282"/>
      <c r="E44" s="282"/>
      <c r="F44" s="603">
        <v>0</v>
      </c>
      <c r="G44" s="596">
        <f>E19+F44</f>
        <v>0</v>
      </c>
      <c r="H44" s="602"/>
      <c r="I44" s="601"/>
      <c r="J44" s="600"/>
      <c r="K44" s="279"/>
      <c r="L44" s="599"/>
      <c r="M44" s="599"/>
      <c r="N44" s="599">
        <v>0</v>
      </c>
      <c r="O44" s="591">
        <f t="shared" si="0"/>
        <v>0</v>
      </c>
    </row>
    <row r="45" spans="1:15" s="266" customFormat="1" ht="21" customHeight="1" thickBot="1" x14ac:dyDescent="0.3">
      <c r="A45" s="277"/>
      <c r="B45" s="598"/>
      <c r="C45" s="276"/>
      <c r="D45" s="276"/>
      <c r="E45" s="276"/>
      <c r="F45" s="597">
        <v>0</v>
      </c>
      <c r="G45" s="596">
        <f>E19+F45</f>
        <v>0</v>
      </c>
      <c r="H45" s="595"/>
      <c r="I45" s="594"/>
      <c r="J45" s="593"/>
      <c r="K45" s="273"/>
      <c r="L45" s="592"/>
      <c r="M45" s="592"/>
      <c r="N45" s="592">
        <v>0</v>
      </c>
      <c r="O45" s="591">
        <f t="shared" si="0"/>
        <v>0</v>
      </c>
    </row>
    <row r="46" spans="1:15" s="266" customFormat="1" ht="21" customHeight="1" thickBot="1" x14ac:dyDescent="0.3">
      <c r="A46" s="1728" t="s">
        <v>152</v>
      </c>
      <c r="B46" s="1729"/>
      <c r="C46" s="1729"/>
      <c r="D46" s="1729"/>
      <c r="E46" s="1729"/>
      <c r="F46" s="270">
        <f>SUM(F17:F45)</f>
        <v>0</v>
      </c>
      <c r="G46" s="589">
        <f>SUM(G20:G45)</f>
        <v>0</v>
      </c>
      <c r="H46" s="590"/>
      <c r="I46" s="589"/>
      <c r="J46" s="269">
        <f>SUM(J42:J45)</f>
        <v>0</v>
      </c>
      <c r="K46" s="268"/>
      <c r="L46" s="268"/>
      <c r="M46" s="268"/>
      <c r="N46" s="268">
        <f>SUM(N17:N45)</f>
        <v>0</v>
      </c>
      <c r="O46" s="267">
        <f>SUM(O17:O45)</f>
        <v>0</v>
      </c>
    </row>
    <row r="47" spans="1:15" x14ac:dyDescent="0.2">
      <c r="O47" s="265" t="s">
        <v>306</v>
      </c>
    </row>
    <row r="48" spans="1:15" ht="18.75" customHeight="1" x14ac:dyDescent="0.2"/>
    <row r="49" spans="1:28" ht="15.75" customHeight="1" x14ac:dyDescent="0.2">
      <c r="A49" s="262"/>
      <c r="B49" s="262"/>
      <c r="C49" s="1627" t="s">
        <v>630</v>
      </c>
      <c r="D49" s="1627"/>
      <c r="E49" s="1627"/>
      <c r="F49" s="262"/>
      <c r="G49" s="264"/>
      <c r="H49" s="264"/>
      <c r="I49" s="264"/>
      <c r="J49" s="263"/>
      <c r="K49" s="263"/>
      <c r="L49" s="1627" t="s">
        <v>500</v>
      </c>
      <c r="M49" s="1627"/>
      <c r="N49" s="263"/>
      <c r="O49" s="263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</row>
    <row r="50" spans="1:28" x14ac:dyDescent="0.2">
      <c r="A50" s="68"/>
      <c r="B50" s="68"/>
      <c r="C50" s="1456" t="s">
        <v>4</v>
      </c>
      <c r="D50" s="1456"/>
      <c r="E50" s="1456"/>
      <c r="F50" s="87"/>
      <c r="G50" s="87"/>
      <c r="H50" s="87"/>
      <c r="I50" s="87"/>
      <c r="L50" s="1456" t="s">
        <v>3</v>
      </c>
      <c r="M50" s="1456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</row>
    <row r="51" spans="1:28" x14ac:dyDescent="0.2">
      <c r="A51" s="91"/>
      <c r="B51" s="91"/>
      <c r="C51" s="91"/>
      <c r="D51" s="91"/>
      <c r="E51" s="91"/>
      <c r="F51" s="91"/>
      <c r="G51" s="91"/>
      <c r="H51" s="91"/>
      <c r="I51" s="91"/>
      <c r="M51" s="68"/>
    </row>
    <row r="52" spans="1:28" x14ac:dyDescent="0.2">
      <c r="A52" s="68"/>
      <c r="B52" s="68"/>
      <c r="C52" s="68"/>
      <c r="D52" s="68"/>
      <c r="E52" s="68"/>
      <c r="F52" s="68"/>
      <c r="G52" s="68"/>
      <c r="H52" s="68"/>
      <c r="I52" s="68"/>
    </row>
    <row r="53" spans="1:28" s="68" customFormat="1" ht="18" customHeight="1" x14ac:dyDescent="0.2">
      <c r="A53" s="86"/>
      <c r="B53" s="86"/>
      <c r="C53" s="1628">
        <v>44561</v>
      </c>
      <c r="D53" s="1628"/>
      <c r="E53" s="1628"/>
      <c r="F53" s="86"/>
      <c r="G53" s="92"/>
      <c r="H53" s="92"/>
      <c r="I53" s="92"/>
      <c r="L53" s="1628">
        <v>44565</v>
      </c>
      <c r="M53" s="1628"/>
    </row>
    <row r="54" spans="1:28" x14ac:dyDescent="0.2">
      <c r="A54" s="68"/>
      <c r="B54" s="68"/>
      <c r="C54" s="1456" t="s">
        <v>150</v>
      </c>
      <c r="D54" s="1456"/>
      <c r="E54" s="1456"/>
      <c r="F54" s="87"/>
      <c r="G54" s="87"/>
      <c r="H54" s="87"/>
      <c r="I54" s="87"/>
      <c r="L54" s="1456" t="s">
        <v>149</v>
      </c>
      <c r="M54" s="1456"/>
    </row>
    <row r="55" spans="1:28" x14ac:dyDescent="0.2">
      <c r="A55" s="68"/>
      <c r="B55" s="68"/>
      <c r="F55" s="68"/>
    </row>
    <row r="57" spans="1:28" x14ac:dyDescent="0.2">
      <c r="A57" s="68"/>
      <c r="B57" s="68"/>
      <c r="C57" s="1628" t="s">
        <v>610</v>
      </c>
      <c r="D57" s="1628"/>
      <c r="E57" s="1628"/>
      <c r="F57" s="86"/>
      <c r="G57" s="92"/>
      <c r="H57" s="92"/>
      <c r="I57" s="92"/>
      <c r="J57" s="68"/>
      <c r="K57" s="68"/>
      <c r="L57" s="1628" t="s">
        <v>497</v>
      </c>
      <c r="M57" s="1628"/>
      <c r="N57" s="68"/>
      <c r="O57" s="68"/>
    </row>
    <row r="58" spans="1:28" x14ac:dyDescent="0.2">
      <c r="A58" s="68"/>
      <c r="B58" s="68"/>
      <c r="C58" s="1456" t="s">
        <v>1</v>
      </c>
      <c r="D58" s="1456"/>
      <c r="E58" s="1456"/>
      <c r="F58" s="87"/>
      <c r="G58" s="87"/>
      <c r="H58" s="87"/>
      <c r="I58" s="87"/>
      <c r="L58" s="1456" t="s">
        <v>1</v>
      </c>
      <c r="M58" s="1456"/>
      <c r="N58" s="68"/>
      <c r="O58" s="68"/>
    </row>
    <row r="59" spans="1:28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28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28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</sheetData>
  <mergeCells count="26">
    <mergeCell ref="O15:O16"/>
    <mergeCell ref="A4:O4"/>
    <mergeCell ref="A5:O5"/>
    <mergeCell ref="A6:O6"/>
    <mergeCell ref="N8:O8"/>
    <mergeCell ref="M14:O14"/>
    <mergeCell ref="A14:C14"/>
    <mergeCell ref="A15:E15"/>
    <mergeCell ref="H15:I15"/>
    <mergeCell ref="J15:L15"/>
    <mergeCell ref="K8:L8"/>
    <mergeCell ref="A8:E8"/>
    <mergeCell ref="C58:E58"/>
    <mergeCell ref="L58:M58"/>
    <mergeCell ref="A46:E46"/>
    <mergeCell ref="G15:G16"/>
    <mergeCell ref="C54:E54"/>
    <mergeCell ref="C53:E53"/>
    <mergeCell ref="L54:M54"/>
    <mergeCell ref="L53:M53"/>
    <mergeCell ref="C50:E50"/>
    <mergeCell ref="C49:E49"/>
    <mergeCell ref="C57:E57"/>
    <mergeCell ref="L57:M57"/>
    <mergeCell ref="L50:M50"/>
    <mergeCell ref="L49:M49"/>
  </mergeCells>
  <printOptions horizontalCentered="1" verticalCentered="1"/>
  <pageMargins left="0.19685039370078741" right="0.19685039370078741" top="0.19685039370078741" bottom="0.19685039370078741" header="0" footer="0"/>
  <pageSetup scale="4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51"/>
  <sheetViews>
    <sheetView view="pageBreakPreview" zoomScaleSheetLayoutView="100" workbookViewId="0">
      <selection activeCell="J35" sqref="J35"/>
    </sheetView>
  </sheetViews>
  <sheetFormatPr baseColWidth="10" defaultColWidth="9.140625" defaultRowHeight="12.75" x14ac:dyDescent="0.2"/>
  <cols>
    <col min="1" max="1" width="6.5703125" style="623" customWidth="1"/>
    <col min="2" max="2" width="6.7109375" style="623" customWidth="1"/>
    <col min="3" max="3" width="8.7109375" style="623" customWidth="1"/>
    <col min="4" max="4" width="22.140625" style="624" customWidth="1"/>
    <col min="5" max="5" width="13.5703125" style="624" customWidth="1"/>
    <col min="6" max="6" width="13.85546875" style="624" customWidth="1"/>
    <col min="7" max="7" width="14" style="624" customWidth="1"/>
    <col min="8" max="8" width="12.85546875" style="623" customWidth="1"/>
    <col min="9" max="9" width="2.42578125" style="623" customWidth="1"/>
    <col min="10" max="16384" width="9.140625" style="623"/>
  </cols>
  <sheetData>
    <row r="1" spans="1:11" x14ac:dyDescent="0.2">
      <c r="D1" s="1086"/>
      <c r="F1" s="1087"/>
      <c r="H1" s="624"/>
    </row>
    <row r="2" spans="1:11" x14ac:dyDescent="0.2">
      <c r="D2" s="1086"/>
      <c r="F2" s="1087"/>
      <c r="H2" s="624"/>
    </row>
    <row r="3" spans="1:11" x14ac:dyDescent="0.2">
      <c r="D3" s="1086"/>
      <c r="F3" s="1087"/>
      <c r="H3" s="624"/>
    </row>
    <row r="4" spans="1:11" x14ac:dyDescent="0.2">
      <c r="D4" s="1086"/>
      <c r="F4" s="1087"/>
      <c r="H4" s="624"/>
    </row>
    <row r="5" spans="1:11" ht="16.5" customHeight="1" x14ac:dyDescent="0.3">
      <c r="B5" s="1612" t="s">
        <v>57</v>
      </c>
      <c r="C5" s="1612"/>
      <c r="D5" s="1612"/>
      <c r="E5" s="1612"/>
      <c r="F5" s="1612"/>
      <c r="G5" s="1612"/>
      <c r="H5" s="1612"/>
      <c r="I5" s="630"/>
      <c r="J5" s="630"/>
      <c r="K5" s="630"/>
    </row>
    <row r="6" spans="1:11" ht="15.75" x14ac:dyDescent="0.25">
      <c r="B6" s="1612" t="s">
        <v>658</v>
      </c>
      <c r="C6" s="1612"/>
      <c r="D6" s="1612"/>
      <c r="E6" s="1612"/>
      <c r="F6" s="1612"/>
      <c r="G6" s="1612"/>
      <c r="H6" s="1612"/>
      <c r="I6" s="629"/>
      <c r="J6" s="629"/>
      <c r="K6" s="629"/>
    </row>
    <row r="7" spans="1:11" ht="15" x14ac:dyDescent="0.25">
      <c r="B7" s="1612" t="s">
        <v>364</v>
      </c>
      <c r="C7" s="1612"/>
      <c r="D7" s="1612"/>
      <c r="E7" s="1612"/>
      <c r="F7" s="1612"/>
      <c r="G7" s="1612"/>
      <c r="H7" s="1612"/>
      <c r="I7" s="628"/>
      <c r="J7" s="628"/>
      <c r="K7" s="628"/>
    </row>
    <row r="8" spans="1:11" ht="15.75" x14ac:dyDescent="0.25">
      <c r="B8" s="238" t="s">
        <v>53</v>
      </c>
      <c r="C8" s="1088" t="s">
        <v>659</v>
      </c>
      <c r="D8" s="1089"/>
      <c r="E8" s="1090"/>
      <c r="F8" s="1091" t="s">
        <v>50</v>
      </c>
      <c r="G8" s="1088" t="s">
        <v>660</v>
      </c>
      <c r="H8" s="624"/>
      <c r="I8" s="628"/>
      <c r="J8" s="628"/>
      <c r="K8" s="628"/>
    </row>
    <row r="9" spans="1:11" ht="15.75" x14ac:dyDescent="0.25">
      <c r="B9" s="238" t="s">
        <v>51</v>
      </c>
      <c r="C9" s="1088" t="s">
        <v>661</v>
      </c>
      <c r="D9" s="1089"/>
      <c r="E9" s="1090"/>
      <c r="F9" s="1091" t="s">
        <v>98</v>
      </c>
      <c r="G9" s="1088" t="s">
        <v>662</v>
      </c>
      <c r="H9" s="624"/>
    </row>
    <row r="10" spans="1:11" ht="15.75" x14ac:dyDescent="0.25">
      <c r="B10" s="238" t="s">
        <v>324</v>
      </c>
      <c r="C10" s="1092" t="s">
        <v>663</v>
      </c>
      <c r="D10" s="1093"/>
      <c r="E10" s="1094"/>
      <c r="F10" s="1095"/>
      <c r="G10" s="1094"/>
      <c r="H10" s="624"/>
    </row>
    <row r="11" spans="1:11" ht="15.75" x14ac:dyDescent="0.25">
      <c r="B11" s="210"/>
      <c r="C11" s="210"/>
      <c r="D11" s="1096"/>
      <c r="E11" s="626"/>
      <c r="F11" s="1097"/>
      <c r="G11" s="626"/>
      <c r="H11" s="624"/>
    </row>
    <row r="12" spans="1:11" ht="25.5" x14ac:dyDescent="0.2">
      <c r="A12" s="1098" t="s">
        <v>187</v>
      </c>
      <c r="B12" s="1098" t="s">
        <v>664</v>
      </c>
      <c r="C12" s="1098" t="s">
        <v>665</v>
      </c>
      <c r="D12" s="1099" t="s">
        <v>323</v>
      </c>
      <c r="E12" s="1100" t="s">
        <v>666</v>
      </c>
      <c r="F12" s="1101" t="s">
        <v>667</v>
      </c>
      <c r="G12" s="1100" t="s">
        <v>668</v>
      </c>
      <c r="H12" s="1100" t="s">
        <v>669</v>
      </c>
    </row>
    <row r="13" spans="1:11" x14ac:dyDescent="0.2">
      <c r="A13" s="1102">
        <v>1</v>
      </c>
      <c r="B13" s="1103" t="s">
        <v>670</v>
      </c>
      <c r="C13" s="1103" t="s">
        <v>671</v>
      </c>
      <c r="D13" s="1103" t="s">
        <v>672</v>
      </c>
      <c r="E13" s="1104">
        <v>0</v>
      </c>
      <c r="F13" s="1105">
        <f>17568101.14+37307940</f>
        <v>54876041.140000001</v>
      </c>
      <c r="G13" s="1105">
        <v>54876041.140000001</v>
      </c>
      <c r="H13" s="1106">
        <f>+E13+F13-G13</f>
        <v>0</v>
      </c>
    </row>
    <row r="14" spans="1:11" x14ac:dyDescent="0.2">
      <c r="A14" s="1102">
        <v>2</v>
      </c>
      <c r="B14" s="1103" t="s">
        <v>670</v>
      </c>
      <c r="C14" s="1103" t="s">
        <v>673</v>
      </c>
      <c r="D14" s="1103" t="s">
        <v>674</v>
      </c>
      <c r="E14" s="1104"/>
      <c r="F14" s="1105">
        <v>131057.88</v>
      </c>
      <c r="G14" s="1105"/>
      <c r="H14" s="1106">
        <v>131057.88</v>
      </c>
    </row>
    <row r="15" spans="1:11" x14ac:dyDescent="0.2">
      <c r="A15" s="1102">
        <v>3</v>
      </c>
      <c r="B15" s="1107" t="s">
        <v>670</v>
      </c>
      <c r="C15" s="1108" t="s">
        <v>675</v>
      </c>
      <c r="D15" s="1108" t="s">
        <v>676</v>
      </c>
      <c r="E15" s="1109">
        <v>208075</v>
      </c>
      <c r="F15" s="1105">
        <f>2719605+130508+984884.64</f>
        <v>3834997.64</v>
      </c>
      <c r="G15" s="1110">
        <f>2457172.5+120992.2</f>
        <v>2578164.7000000002</v>
      </c>
      <c r="H15" s="1111">
        <f>+E15+F15-G15</f>
        <v>1464907.94</v>
      </c>
    </row>
    <row r="16" spans="1:11" s="625" customFormat="1" ht="33" customHeight="1" x14ac:dyDescent="0.2">
      <c r="A16" s="1102">
        <v>4</v>
      </c>
      <c r="B16" s="1103" t="s">
        <v>670</v>
      </c>
      <c r="C16" s="1108" t="s">
        <v>677</v>
      </c>
      <c r="D16" s="1108" t="s">
        <v>678</v>
      </c>
      <c r="E16" s="1109">
        <v>5087128.18</v>
      </c>
      <c r="F16" s="1105">
        <f>984993+1045008+3746818.6+517725+2354100+723932.95+3814904.6+985595+547142.4+533689.93+984138.88+984634.48+125670+492496.5</f>
        <v>17840849.34</v>
      </c>
      <c r="G16" s="1110">
        <f>5833860.66+9989459.96</f>
        <v>15823320.620000001</v>
      </c>
      <c r="H16" s="1111">
        <f t="shared" ref="H16:H33" si="0">+E16+F16-G16</f>
        <v>7104656.8999999985</v>
      </c>
    </row>
    <row r="17" spans="1:8" x14ac:dyDescent="0.2">
      <c r="A17" s="1102">
        <v>5</v>
      </c>
      <c r="B17" s="1103" t="s">
        <v>670</v>
      </c>
      <c r="C17" s="1108" t="s">
        <v>679</v>
      </c>
      <c r="D17" s="1108" t="s">
        <v>680</v>
      </c>
      <c r="E17" s="1109">
        <v>1221418</v>
      </c>
      <c r="F17" s="1105">
        <f>4021366.25+983777.8+3769392</f>
        <v>8774536.0500000007</v>
      </c>
      <c r="G17" s="1112">
        <f>8279750.84</f>
        <v>8279750.8399999999</v>
      </c>
      <c r="H17" s="1111">
        <f t="shared" si="0"/>
        <v>1716203.2100000009</v>
      </c>
    </row>
    <row r="18" spans="1:8" x14ac:dyDescent="0.2">
      <c r="A18" s="1102">
        <v>6</v>
      </c>
      <c r="B18" s="1107" t="s">
        <v>670</v>
      </c>
      <c r="C18" s="1108" t="s">
        <v>681</v>
      </c>
      <c r="D18" s="1108" t="s">
        <v>682</v>
      </c>
      <c r="E18" s="1109">
        <v>1091102.6099999999</v>
      </c>
      <c r="F18" s="1105">
        <v>789213.5</v>
      </c>
      <c r="G18" s="1112">
        <f>255450.47512+972039.48</f>
        <v>1227489.9551200001</v>
      </c>
      <c r="H18" s="1111">
        <f t="shared" si="0"/>
        <v>652826.15487999981</v>
      </c>
    </row>
    <row r="19" spans="1:8" x14ac:dyDescent="0.2">
      <c r="A19" s="1102">
        <v>7</v>
      </c>
      <c r="B19" s="1103" t="s">
        <v>670</v>
      </c>
      <c r="C19" s="1108" t="s">
        <v>683</v>
      </c>
      <c r="D19" s="1108" t="s">
        <v>684</v>
      </c>
      <c r="E19" s="1109">
        <v>1099981.0900000001</v>
      </c>
      <c r="F19" s="1105"/>
      <c r="G19" s="1112">
        <f>546953.5674848+31662.22</f>
        <v>578615.78748479998</v>
      </c>
      <c r="H19" s="1111">
        <f t="shared" si="0"/>
        <v>521365.30251520011</v>
      </c>
    </row>
    <row r="20" spans="1:8" x14ac:dyDescent="0.2">
      <c r="A20" s="1102">
        <v>8</v>
      </c>
      <c r="B20" s="1103" t="s">
        <v>670</v>
      </c>
      <c r="C20" s="1108" t="s">
        <v>685</v>
      </c>
      <c r="D20" s="1108" t="s">
        <v>686</v>
      </c>
      <c r="E20" s="1109">
        <v>329503.2</v>
      </c>
      <c r="F20" s="1105"/>
      <c r="G20" s="1112">
        <f>97013.43+61808.64</f>
        <v>158822.07</v>
      </c>
      <c r="H20" s="1111">
        <f t="shared" si="0"/>
        <v>170681.13</v>
      </c>
    </row>
    <row r="21" spans="1:8" x14ac:dyDescent="0.2">
      <c r="A21" s="1102">
        <v>9</v>
      </c>
      <c r="B21" s="1107" t="s">
        <v>670</v>
      </c>
      <c r="C21" s="1108" t="s">
        <v>687</v>
      </c>
      <c r="D21" s="1108" t="s">
        <v>688</v>
      </c>
      <c r="E21" s="1113"/>
      <c r="F21" s="1105">
        <f>1135953.9+3655957.66+1622844.56+2277139.28+889934.76</f>
        <v>9581830.1600000001</v>
      </c>
      <c r="G21" s="1114">
        <v>9581830.1600000001</v>
      </c>
      <c r="H21" s="1111">
        <f t="shared" si="0"/>
        <v>0</v>
      </c>
    </row>
    <row r="22" spans="1:8" x14ac:dyDescent="0.2">
      <c r="A22" s="1102">
        <v>10</v>
      </c>
      <c r="B22" s="1103" t="s">
        <v>670</v>
      </c>
      <c r="C22" s="1108" t="s">
        <v>689</v>
      </c>
      <c r="D22" s="1108" t="s">
        <v>690</v>
      </c>
      <c r="E22" s="1109">
        <v>4761167.46</v>
      </c>
      <c r="F22" s="1105">
        <f>756090.9+4504856.5+984562.5+47461.66</f>
        <v>6292971.5600000005</v>
      </c>
      <c r="G22" s="1112">
        <v>9298181.0199999996</v>
      </c>
      <c r="H22" s="1111">
        <f t="shared" si="0"/>
        <v>1755958</v>
      </c>
    </row>
    <row r="23" spans="1:8" x14ac:dyDescent="0.2">
      <c r="A23" s="1102">
        <v>11</v>
      </c>
      <c r="B23" s="1103" t="s">
        <v>670</v>
      </c>
      <c r="C23" s="1108" t="s">
        <v>691</v>
      </c>
      <c r="D23" s="1108" t="s">
        <v>692</v>
      </c>
      <c r="E23" s="1109"/>
      <c r="F23" s="1105">
        <v>550986.17000000004</v>
      </c>
      <c r="G23" s="1112">
        <v>550986.17000000004</v>
      </c>
      <c r="H23" s="1111">
        <f t="shared" si="0"/>
        <v>0</v>
      </c>
    </row>
    <row r="24" spans="1:8" x14ac:dyDescent="0.2">
      <c r="A24" s="1102">
        <v>12</v>
      </c>
      <c r="B24" s="1107" t="s">
        <v>670</v>
      </c>
      <c r="C24" s="1108" t="s">
        <v>693</v>
      </c>
      <c r="D24" s="1108" t="s">
        <v>694</v>
      </c>
      <c r="E24" s="1109">
        <v>40904</v>
      </c>
      <c r="F24" s="1105">
        <v>175545.54</v>
      </c>
      <c r="G24" s="1112">
        <f>40904+175545.54</f>
        <v>216449.54</v>
      </c>
      <c r="H24" s="1111">
        <f t="shared" si="0"/>
        <v>0</v>
      </c>
    </row>
    <row r="25" spans="1:8" x14ac:dyDescent="0.2">
      <c r="A25" s="1102">
        <v>13</v>
      </c>
      <c r="B25" s="1103" t="s">
        <v>670</v>
      </c>
      <c r="C25" s="1108" t="s">
        <v>695</v>
      </c>
      <c r="D25" s="1108" t="s">
        <v>696</v>
      </c>
      <c r="E25" s="1113"/>
      <c r="F25" s="1105">
        <f>45124000+50843488</f>
        <v>95967488</v>
      </c>
      <c r="G25" s="1114">
        <v>95967488</v>
      </c>
      <c r="H25" s="1111">
        <f t="shared" si="0"/>
        <v>0</v>
      </c>
    </row>
    <row r="26" spans="1:8" x14ac:dyDescent="0.2">
      <c r="A26" s="1102">
        <v>14</v>
      </c>
      <c r="B26" s="1103" t="s">
        <v>670</v>
      </c>
      <c r="C26" s="1108" t="s">
        <v>697</v>
      </c>
      <c r="D26" s="1108" t="s">
        <v>698</v>
      </c>
      <c r="E26" s="1113"/>
      <c r="F26" s="1105">
        <f>8530680+13006265.69</f>
        <v>21536945.689999998</v>
      </c>
      <c r="G26" s="1114">
        <v>21536945.690000001</v>
      </c>
      <c r="H26" s="1111">
        <f t="shared" si="0"/>
        <v>0</v>
      </c>
    </row>
    <row r="27" spans="1:8" x14ac:dyDescent="0.2">
      <c r="A27" s="1102">
        <v>15</v>
      </c>
      <c r="B27" s="1107" t="s">
        <v>670</v>
      </c>
      <c r="C27" s="1108" t="s">
        <v>699</v>
      </c>
      <c r="D27" s="1108" t="s">
        <v>700</v>
      </c>
      <c r="E27" s="1113"/>
      <c r="F27" s="1105">
        <f>984491.97+847712</f>
        <v>1832203.97</v>
      </c>
      <c r="G27" s="1114">
        <v>1832203.97</v>
      </c>
      <c r="H27" s="1111">
        <f t="shared" si="0"/>
        <v>0</v>
      </c>
    </row>
    <row r="28" spans="1:8" ht="36" x14ac:dyDescent="0.2">
      <c r="A28" s="1102">
        <v>16</v>
      </c>
      <c r="B28" s="1103" t="s">
        <v>670</v>
      </c>
      <c r="C28" s="1108" t="s">
        <v>701</v>
      </c>
      <c r="D28" s="1115" t="s">
        <v>702</v>
      </c>
      <c r="E28" s="1109">
        <v>617953.65</v>
      </c>
      <c r="F28" s="1105"/>
      <c r="G28" s="1112">
        <f>80814.39+21604.86+65568.96</f>
        <v>167988.21000000002</v>
      </c>
      <c r="H28" s="1111">
        <f t="shared" si="0"/>
        <v>449965.44</v>
      </c>
    </row>
    <row r="29" spans="1:8" ht="36" x14ac:dyDescent="0.2">
      <c r="A29" s="1102">
        <v>17</v>
      </c>
      <c r="B29" s="1103" t="s">
        <v>670</v>
      </c>
      <c r="C29" s="1108" t="s">
        <v>703</v>
      </c>
      <c r="D29" s="1115" t="s">
        <v>1355</v>
      </c>
      <c r="E29" s="1109"/>
      <c r="F29" s="1105">
        <f>200000+640917</f>
        <v>840917</v>
      </c>
      <c r="G29" s="1112">
        <v>840917</v>
      </c>
      <c r="H29" s="1111">
        <f t="shared" si="0"/>
        <v>0</v>
      </c>
    </row>
    <row r="30" spans="1:8" x14ac:dyDescent="0.2">
      <c r="A30" s="1102">
        <v>18</v>
      </c>
      <c r="B30" s="1107" t="s">
        <v>670</v>
      </c>
      <c r="C30" s="1108" t="s">
        <v>704</v>
      </c>
      <c r="D30" s="1108" t="s">
        <v>705</v>
      </c>
      <c r="E30" s="1109">
        <v>255240.42</v>
      </c>
      <c r="F30" s="1105">
        <f>975529.6</f>
        <v>975529.6</v>
      </c>
      <c r="G30" s="1112">
        <v>202417.77</v>
      </c>
      <c r="H30" s="1111">
        <f t="shared" si="0"/>
        <v>1028352.25</v>
      </c>
    </row>
    <row r="31" spans="1:8" x14ac:dyDescent="0.2">
      <c r="A31" s="1102">
        <v>19</v>
      </c>
      <c r="B31" s="1103" t="s">
        <v>670</v>
      </c>
      <c r="C31" s="1108" t="s">
        <v>706</v>
      </c>
      <c r="D31" s="1108" t="s">
        <v>707</v>
      </c>
      <c r="E31" s="1109">
        <v>1927206.2800000003</v>
      </c>
      <c r="F31" s="1105">
        <f>217330.02+736874.6+767509.76</f>
        <v>1721714.38</v>
      </c>
      <c r="G31" s="1112">
        <f>482233.148792001+659112.61</f>
        <v>1141345.7587920011</v>
      </c>
      <c r="H31" s="1111">
        <f t="shared" si="0"/>
        <v>2507574.9012079993</v>
      </c>
    </row>
    <row r="32" spans="1:8" x14ac:dyDescent="0.2">
      <c r="A32" s="1102">
        <v>20</v>
      </c>
      <c r="B32" s="1103" t="s">
        <v>670</v>
      </c>
      <c r="C32" s="1108" t="s">
        <v>708</v>
      </c>
      <c r="D32" s="1108" t="s">
        <v>709</v>
      </c>
      <c r="E32" s="1113">
        <v>0</v>
      </c>
      <c r="F32" s="1105">
        <f>918984+985005+774906+979647.8+984013.8+10896.25</f>
        <v>4653452.8499999996</v>
      </c>
      <c r="G32" s="1112">
        <f>918984+10896.25+1570650.8</f>
        <v>2500531.0499999998</v>
      </c>
      <c r="H32" s="1111">
        <f t="shared" si="0"/>
        <v>2152921.7999999998</v>
      </c>
    </row>
    <row r="33" spans="1:8" x14ac:dyDescent="0.2">
      <c r="A33" s="1102">
        <v>21</v>
      </c>
      <c r="B33" s="1107" t="s">
        <v>670</v>
      </c>
      <c r="C33" s="1108" t="s">
        <v>710</v>
      </c>
      <c r="D33" s="1108" t="s">
        <v>711</v>
      </c>
      <c r="E33" s="1109">
        <v>260367</v>
      </c>
      <c r="F33" s="1105">
        <f>961112.12+824895.52+983427.52+984872.25+984957.8+984597.9</f>
        <v>5723863.1100000003</v>
      </c>
      <c r="G33" s="1112">
        <v>5723863.1100000003</v>
      </c>
      <c r="H33" s="1111">
        <f t="shared" si="0"/>
        <v>260367</v>
      </c>
    </row>
    <row r="34" spans="1:8" x14ac:dyDescent="0.2">
      <c r="A34" s="1102">
        <v>22</v>
      </c>
      <c r="B34" s="1103" t="s">
        <v>670</v>
      </c>
      <c r="C34" s="1108" t="s">
        <v>712</v>
      </c>
      <c r="D34" s="1108" t="s">
        <v>713</v>
      </c>
      <c r="E34" s="1109">
        <v>7364821.7899999991</v>
      </c>
      <c r="F34" s="1105">
        <f>985026.24+129800+984781.98+2580571.5+1881451+979400+980049</f>
        <v>8521079.7199999988</v>
      </c>
      <c r="G34" s="1112">
        <f>900998.1+5239327.11</f>
        <v>6140325.21</v>
      </c>
      <c r="H34" s="1111">
        <f>+E34+F34-G34</f>
        <v>9745576.299999997</v>
      </c>
    </row>
    <row r="35" spans="1:8" ht="25.5" x14ac:dyDescent="0.2">
      <c r="A35" s="1102">
        <v>23</v>
      </c>
      <c r="B35" s="1103" t="s">
        <v>670</v>
      </c>
      <c r="C35" s="1108" t="s">
        <v>714</v>
      </c>
      <c r="D35" s="1116" t="s">
        <v>715</v>
      </c>
      <c r="E35" s="1117"/>
      <c r="F35" s="1118">
        <f>839865+984580.2+984828</f>
        <v>2809273.2</v>
      </c>
      <c r="G35" s="1117">
        <v>664139.4</v>
      </c>
      <c r="H35" s="1111">
        <f>+E35+F35-G35</f>
        <v>2145133.8000000003</v>
      </c>
    </row>
    <row r="36" spans="1:8" x14ac:dyDescent="0.2">
      <c r="A36" s="1119"/>
      <c r="B36" s="1747" t="s">
        <v>320</v>
      </c>
      <c r="C36" s="1747"/>
      <c r="D36" s="1748"/>
      <c r="E36" s="1120">
        <v>24264868.68</v>
      </c>
      <c r="F36" s="1121">
        <f>SUM(F13:F35)</f>
        <v>247430496.5</v>
      </c>
      <c r="G36" s="1122">
        <f>SUM(G13:G35)</f>
        <v>239887817.17139685</v>
      </c>
      <c r="H36" s="1122">
        <f>SUM(H13:H35)</f>
        <v>31807548.008603197</v>
      </c>
    </row>
    <row r="37" spans="1:8" x14ac:dyDescent="0.2">
      <c r="A37" s="203"/>
      <c r="B37" s="1070"/>
      <c r="C37" s="1070"/>
      <c r="D37" s="238"/>
      <c r="E37" s="1123"/>
      <c r="F37" s="1124"/>
      <c r="G37" s="1123"/>
      <c r="H37" s="1123"/>
    </row>
    <row r="38" spans="1:8" x14ac:dyDescent="0.2">
      <c r="A38" s="1125"/>
      <c r="B38" s="1125"/>
      <c r="C38" s="1125"/>
      <c r="D38" s="1126"/>
      <c r="E38" s="1127"/>
      <c r="F38" s="1128"/>
      <c r="G38" s="1127"/>
      <c r="H38" s="1129" t="s">
        <v>716</v>
      </c>
    </row>
    <row r="39" spans="1:8" x14ac:dyDescent="0.2">
      <c r="A39" s="1125"/>
      <c r="B39" s="1125"/>
      <c r="C39" s="1125"/>
      <c r="D39" s="1130"/>
      <c r="E39" s="1127"/>
      <c r="F39" s="1128"/>
      <c r="G39" s="1127"/>
      <c r="H39" s="1127"/>
    </row>
    <row r="40" spans="1:8" x14ac:dyDescent="0.2">
      <c r="A40" s="1749" t="s">
        <v>717</v>
      </c>
      <c r="B40" s="1749"/>
      <c r="C40" s="1749"/>
      <c r="D40" s="1750" t="s">
        <v>718</v>
      </c>
      <c r="E40" s="1750"/>
      <c r="F40" s="1750" t="s">
        <v>719</v>
      </c>
      <c r="G40" s="1750"/>
      <c r="H40" s="1750"/>
    </row>
    <row r="41" spans="1:8" ht="15" x14ac:dyDescent="0.25">
      <c r="A41" s="1751" t="s">
        <v>720</v>
      </c>
      <c r="B41" s="1751"/>
      <c r="C41" s="1751"/>
      <c r="D41" s="1752" t="s">
        <v>721</v>
      </c>
      <c r="E41" s="1752"/>
      <c r="F41" s="1131"/>
      <c r="G41" s="1071" t="s">
        <v>612</v>
      </c>
      <c r="H41" s="192"/>
    </row>
    <row r="42" spans="1:8" ht="15" x14ac:dyDescent="0.25">
      <c r="A42" s="1753" t="s">
        <v>4</v>
      </c>
      <c r="B42" s="1753"/>
      <c r="C42" s="1753"/>
      <c r="D42" s="1753" t="s">
        <v>3</v>
      </c>
      <c r="E42" s="1753"/>
      <c r="F42" s="1131"/>
      <c r="G42" s="1132" t="s">
        <v>455</v>
      </c>
      <c r="H42" s="192"/>
    </row>
    <row r="43" spans="1:8" x14ac:dyDescent="0.2">
      <c r="A43" s="1744">
        <v>44561</v>
      </c>
      <c r="B43" s="1744"/>
      <c r="C43" s="1744"/>
      <c r="D43" s="1745">
        <v>44561</v>
      </c>
      <c r="E43" s="1745"/>
      <c r="F43" s="1133"/>
      <c r="G43" s="1134">
        <v>44561</v>
      </c>
      <c r="H43" s="1135"/>
    </row>
    <row r="44" spans="1:8" x14ac:dyDescent="0.2">
      <c r="A44" s="1746" t="s">
        <v>150</v>
      </c>
      <c r="B44" s="1746"/>
      <c r="C44" s="1746"/>
      <c r="D44" s="1746" t="s">
        <v>149</v>
      </c>
      <c r="E44" s="1746"/>
      <c r="F44" s="672"/>
      <c r="G44" s="1136" t="s">
        <v>722</v>
      </c>
      <c r="H44" s="672"/>
    </row>
    <row r="45" spans="1:8" ht="15" x14ac:dyDescent="0.25">
      <c r="A45" s="96"/>
      <c r="B45" s="96"/>
      <c r="C45" s="96"/>
      <c r="D45" s="96"/>
      <c r="E45" s="96"/>
      <c r="F45" s="1137"/>
      <c r="G45" s="96"/>
      <c r="H45" s="96"/>
    </row>
    <row r="46" spans="1:8" ht="15" x14ac:dyDescent="0.25">
      <c r="A46" s="96"/>
      <c r="B46" s="96"/>
      <c r="C46" s="96"/>
      <c r="D46" s="96"/>
      <c r="E46" s="96"/>
      <c r="F46" s="1137"/>
      <c r="G46" s="96"/>
      <c r="H46" s="96"/>
    </row>
    <row r="47" spans="1:8" ht="15" x14ac:dyDescent="0.25">
      <c r="A47" s="96"/>
      <c r="B47" s="96"/>
      <c r="C47" s="96"/>
      <c r="D47" s="96"/>
      <c r="E47" s="96"/>
      <c r="F47" s="1137"/>
      <c r="G47" s="96"/>
      <c r="H47" s="96"/>
    </row>
    <row r="48" spans="1:8" ht="15" x14ac:dyDescent="0.25">
      <c r="A48" s="96"/>
      <c r="B48" s="96"/>
      <c r="C48" s="96"/>
      <c r="D48" s="96"/>
      <c r="E48" s="96"/>
      <c r="F48" s="1137"/>
      <c r="G48" s="96"/>
      <c r="H48" s="96"/>
    </row>
    <row r="49" spans="1:8" ht="15" x14ac:dyDescent="0.25">
      <c r="A49" s="96"/>
      <c r="B49" s="96"/>
      <c r="C49" s="96"/>
      <c r="D49" s="96"/>
      <c r="E49" s="96"/>
      <c r="F49" s="1137"/>
      <c r="G49" s="96"/>
      <c r="H49" s="96"/>
    </row>
    <row r="50" spans="1:8" ht="15" x14ac:dyDescent="0.25">
      <c r="A50" s="96"/>
      <c r="B50" s="96"/>
      <c r="C50" s="96"/>
      <c r="D50" s="96"/>
      <c r="E50" s="96"/>
      <c r="F50" s="1137"/>
      <c r="G50" s="96"/>
      <c r="H50" s="96"/>
    </row>
    <row r="51" spans="1:8" ht="15" x14ac:dyDescent="0.25">
      <c r="A51" s="96"/>
      <c r="B51" s="96"/>
      <c r="C51" s="96"/>
      <c r="D51" s="96"/>
      <c r="E51" s="96"/>
      <c r="F51" s="1137"/>
      <c r="G51" s="96"/>
      <c r="H51" s="96"/>
    </row>
  </sheetData>
  <mergeCells count="15">
    <mergeCell ref="A43:C43"/>
    <mergeCell ref="D43:E43"/>
    <mergeCell ref="A44:C44"/>
    <mergeCell ref="D44:E44"/>
    <mergeCell ref="B5:H5"/>
    <mergeCell ref="B6:H6"/>
    <mergeCell ref="B7:H7"/>
    <mergeCell ref="B36:D36"/>
    <mergeCell ref="A40:C40"/>
    <mergeCell ref="D40:E40"/>
    <mergeCell ref="F40:H40"/>
    <mergeCell ref="A41:C41"/>
    <mergeCell ref="D41:E41"/>
    <mergeCell ref="A42:C42"/>
    <mergeCell ref="D42:E42"/>
  </mergeCells>
  <printOptions horizontalCentered="1" verticalCentered="1"/>
  <pageMargins left="0.27559055118110237" right="0.27559055118110237" top="0.27559055118110237" bottom="0.27559055118110237" header="0.31496062992125984" footer="0.31496062992125984"/>
  <pageSetup paperSize="9" scale="73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BreakPreview" zoomScaleSheetLayoutView="100" workbookViewId="0">
      <selection activeCell="B3" sqref="B3:J4"/>
    </sheetView>
  </sheetViews>
  <sheetFormatPr baseColWidth="10" defaultColWidth="11.42578125" defaultRowHeight="15" x14ac:dyDescent="0.25"/>
  <cols>
    <col min="1" max="1" width="0.140625" style="491" customWidth="1"/>
    <col min="2" max="2" width="30.42578125" style="491" customWidth="1"/>
    <col min="3" max="3" width="17.5703125" style="491" customWidth="1"/>
    <col min="4" max="4" width="21.42578125" style="491" customWidth="1"/>
    <col min="5" max="5" width="25.140625" style="491" customWidth="1"/>
    <col min="6" max="6" width="17" style="491" customWidth="1"/>
    <col min="7" max="7" width="12.140625" style="491" customWidth="1"/>
    <col min="8" max="8" width="20.85546875" style="491" customWidth="1"/>
    <col min="9" max="9" width="16.85546875" style="491" customWidth="1"/>
    <col min="10" max="10" width="19.140625" style="491" bestFit="1" customWidth="1"/>
    <col min="11" max="16384" width="11.42578125" style="491"/>
  </cols>
  <sheetData>
    <row r="1" spans="1:10" x14ac:dyDescent="0.25">
      <c r="B1" s="647"/>
      <c r="C1" s="647"/>
      <c r="D1" s="647"/>
      <c r="E1" s="647"/>
      <c r="F1" s="647"/>
      <c r="G1" s="647"/>
      <c r="H1" s="647"/>
      <c r="I1" s="647"/>
      <c r="J1" s="647"/>
    </row>
    <row r="2" spans="1:10" ht="15" customHeight="1" x14ac:dyDescent="0.25">
      <c r="B2" s="646"/>
      <c r="C2" s="646"/>
      <c r="D2" s="646"/>
      <c r="E2" s="646"/>
      <c r="F2" s="646"/>
      <c r="G2" s="646"/>
      <c r="H2" s="646"/>
      <c r="I2" s="646"/>
      <c r="J2" s="646"/>
    </row>
    <row r="3" spans="1:10" ht="15" customHeight="1" x14ac:dyDescent="0.25">
      <c r="B3" s="1755" t="s">
        <v>341</v>
      </c>
      <c r="C3" s="1755"/>
      <c r="D3" s="1755"/>
      <c r="E3" s="1755"/>
      <c r="F3" s="1755"/>
      <c r="G3" s="1755"/>
      <c r="H3" s="1755"/>
      <c r="I3" s="1755"/>
      <c r="J3" s="1755"/>
    </row>
    <row r="4" spans="1:10" ht="18.75" customHeight="1" x14ac:dyDescent="0.25">
      <c r="B4" s="1755"/>
      <c r="C4" s="1755"/>
      <c r="D4" s="1755"/>
      <c r="E4" s="1755"/>
      <c r="F4" s="1755"/>
      <c r="G4" s="1755"/>
      <c r="H4" s="1755"/>
      <c r="I4" s="1755"/>
      <c r="J4" s="1755"/>
    </row>
    <row r="5" spans="1:10" ht="16.5" customHeight="1" x14ac:dyDescent="0.25">
      <c r="A5" s="1756" t="s">
        <v>340</v>
      </c>
      <c r="B5" s="1756"/>
      <c r="C5" s="1756"/>
      <c r="D5" s="1756"/>
      <c r="E5" s="1756"/>
      <c r="F5" s="1756"/>
      <c r="G5" s="1756"/>
      <c r="H5" s="1756"/>
      <c r="I5" s="1756"/>
      <c r="J5" s="1756"/>
    </row>
    <row r="6" spans="1:10" x14ac:dyDescent="0.25">
      <c r="B6" s="1752" t="s">
        <v>218</v>
      </c>
      <c r="C6" s="1752"/>
      <c r="D6" s="1752"/>
      <c r="E6" s="1752"/>
      <c r="F6" s="1752"/>
      <c r="G6" s="1752"/>
      <c r="H6" s="1752"/>
      <c r="I6" s="1752"/>
      <c r="J6" s="1752"/>
    </row>
    <row r="8" spans="1:10" x14ac:dyDescent="0.25">
      <c r="B8" s="1757"/>
      <c r="C8" s="1757"/>
      <c r="D8" s="1757"/>
      <c r="I8" s="480"/>
      <c r="J8" s="480"/>
    </row>
    <row r="9" spans="1:10" ht="18.75" x14ac:dyDescent="0.3">
      <c r="B9" s="645"/>
      <c r="C9" s="644" t="s">
        <v>217</v>
      </c>
      <c r="D9" s="643" t="s">
        <v>485</v>
      </c>
      <c r="E9" s="480" t="s">
        <v>339</v>
      </c>
      <c r="F9" s="642">
        <v>202</v>
      </c>
      <c r="G9" s="480" t="s">
        <v>337</v>
      </c>
      <c r="I9" s="480">
        <v>1</v>
      </c>
      <c r="J9" s="480"/>
    </row>
    <row r="10" spans="1:10" ht="18.75" x14ac:dyDescent="0.3">
      <c r="B10" s="480"/>
      <c r="C10" s="641" t="s">
        <v>156</v>
      </c>
      <c r="D10" s="1027">
        <v>44561</v>
      </c>
      <c r="E10" s="480" t="s">
        <v>336</v>
      </c>
      <c r="F10" s="640">
        <v>2</v>
      </c>
      <c r="G10" s="480" t="s">
        <v>335</v>
      </c>
      <c r="H10" s="480"/>
      <c r="I10" s="491">
        <v>5</v>
      </c>
    </row>
    <row r="13" spans="1:10" s="638" customFormat="1" ht="24" x14ac:dyDescent="0.2">
      <c r="B13" s="639" t="s">
        <v>334</v>
      </c>
      <c r="C13" s="639" t="s">
        <v>333</v>
      </c>
      <c r="D13" s="639" t="s">
        <v>332</v>
      </c>
      <c r="E13" s="639" t="s">
        <v>331</v>
      </c>
      <c r="F13" s="639" t="s">
        <v>330</v>
      </c>
      <c r="G13" s="639" t="s">
        <v>329</v>
      </c>
      <c r="H13" s="639" t="s">
        <v>328</v>
      </c>
      <c r="I13" s="639" t="s">
        <v>327</v>
      </c>
      <c r="J13" s="639" t="s">
        <v>212</v>
      </c>
    </row>
    <row r="14" spans="1:10" x14ac:dyDescent="0.25">
      <c r="A14" s="637">
        <v>1</v>
      </c>
      <c r="B14" s="1049" t="s">
        <v>627</v>
      </c>
      <c r="C14" s="636" t="s">
        <v>606</v>
      </c>
      <c r="D14" s="1033">
        <v>5381437.5</v>
      </c>
      <c r="E14" s="1034">
        <v>38558</v>
      </c>
      <c r="F14" s="1035">
        <v>37324826</v>
      </c>
      <c r="G14" s="636"/>
      <c r="H14" s="636"/>
      <c r="I14" s="636"/>
      <c r="J14" s="636"/>
    </row>
    <row r="15" spans="1:10" x14ac:dyDescent="0.25">
      <c r="A15" s="637">
        <v>2</v>
      </c>
      <c r="B15" s="1049" t="s">
        <v>645</v>
      </c>
      <c r="C15" s="636"/>
      <c r="D15" s="636"/>
      <c r="E15" s="636"/>
      <c r="F15" s="636"/>
      <c r="G15" s="636"/>
      <c r="H15" s="636"/>
      <c r="I15" s="636"/>
      <c r="J15" s="636"/>
    </row>
    <row r="16" spans="1:10" x14ac:dyDescent="0.25">
      <c r="A16" s="637">
        <v>3</v>
      </c>
      <c r="B16" s="1049" t="s">
        <v>628</v>
      </c>
      <c r="C16" s="636"/>
      <c r="D16" s="636"/>
      <c r="E16" s="636"/>
      <c r="F16" s="636"/>
      <c r="G16" s="636"/>
      <c r="H16" s="636"/>
      <c r="I16" s="636"/>
      <c r="J16" s="636"/>
    </row>
    <row r="17" spans="1:10" x14ac:dyDescent="0.25">
      <c r="A17" s="637">
        <v>4</v>
      </c>
      <c r="B17" s="636"/>
      <c r="C17" s="636"/>
      <c r="D17" s="636"/>
      <c r="E17" s="636"/>
      <c r="F17" s="636"/>
      <c r="G17" s="636"/>
      <c r="H17" s="636"/>
      <c r="I17" s="636"/>
      <c r="J17" s="636"/>
    </row>
    <row r="18" spans="1:10" x14ac:dyDescent="0.25">
      <c r="A18" s="637">
        <v>5</v>
      </c>
      <c r="B18" s="636"/>
      <c r="C18" s="636"/>
      <c r="D18" s="636"/>
      <c r="E18" s="636"/>
      <c r="F18" s="636"/>
      <c r="G18" s="636"/>
      <c r="H18" s="636"/>
      <c r="I18" s="636"/>
      <c r="J18" s="636"/>
    </row>
    <row r="19" spans="1:10" x14ac:dyDescent="0.25">
      <c r="A19" s="637">
        <v>6</v>
      </c>
      <c r="B19" s="636"/>
      <c r="C19" s="636"/>
      <c r="D19" s="636"/>
      <c r="E19" s="636"/>
      <c r="F19" s="636"/>
      <c r="G19" s="636"/>
      <c r="H19" s="636"/>
      <c r="I19" s="636"/>
      <c r="J19" s="636"/>
    </row>
    <row r="20" spans="1:10" x14ac:dyDescent="0.25">
      <c r="A20" s="637">
        <v>7</v>
      </c>
      <c r="B20" s="636"/>
      <c r="C20" s="636"/>
      <c r="D20" s="636"/>
      <c r="E20" s="636"/>
      <c r="F20" s="636"/>
      <c r="G20" s="636"/>
      <c r="H20" s="636"/>
      <c r="I20" s="636"/>
      <c r="J20" s="636"/>
    </row>
    <row r="21" spans="1:10" x14ac:dyDescent="0.25">
      <c r="A21" s="637">
        <v>8</v>
      </c>
      <c r="B21" s="636"/>
      <c r="C21" s="636"/>
      <c r="D21" s="636"/>
      <c r="E21" s="636"/>
      <c r="F21" s="636"/>
      <c r="G21" s="636"/>
      <c r="H21" s="636"/>
      <c r="I21" s="636"/>
      <c r="J21" s="636"/>
    </row>
    <row r="22" spans="1:10" x14ac:dyDescent="0.25">
      <c r="A22" s="637">
        <v>9</v>
      </c>
      <c r="B22" s="636"/>
      <c r="C22" s="636"/>
      <c r="D22" s="636"/>
      <c r="E22" s="636"/>
      <c r="F22" s="636"/>
      <c r="G22" s="636"/>
      <c r="H22" s="636"/>
      <c r="I22" s="636"/>
      <c r="J22" s="636"/>
    </row>
    <row r="23" spans="1:10" x14ac:dyDescent="0.25">
      <c r="A23" s="637">
        <v>10</v>
      </c>
      <c r="B23" s="636"/>
      <c r="C23" s="636"/>
      <c r="D23" s="636"/>
      <c r="E23" s="636"/>
      <c r="F23" s="636"/>
      <c r="G23" s="636"/>
      <c r="H23" s="636"/>
      <c r="I23" s="636"/>
      <c r="J23" s="636"/>
    </row>
    <row r="24" spans="1:10" x14ac:dyDescent="0.25">
      <c r="A24" s="637">
        <v>11</v>
      </c>
      <c r="B24" s="636"/>
      <c r="C24" s="636"/>
      <c r="D24" s="636"/>
      <c r="E24" s="636"/>
      <c r="F24" s="636"/>
      <c r="G24" s="636"/>
      <c r="H24" s="636"/>
      <c r="I24" s="636"/>
      <c r="J24" s="636"/>
    </row>
    <row r="25" spans="1:10" x14ac:dyDescent="0.25">
      <c r="A25" s="637">
        <v>12</v>
      </c>
      <c r="B25" s="636"/>
      <c r="C25" s="636"/>
      <c r="D25" s="636"/>
      <c r="E25" s="636"/>
      <c r="F25" s="636"/>
      <c r="G25" s="636"/>
      <c r="H25" s="636"/>
      <c r="I25" s="636"/>
      <c r="J25" s="636"/>
    </row>
    <row r="26" spans="1:10" x14ac:dyDescent="0.25">
      <c r="A26" s="637">
        <v>13</v>
      </c>
      <c r="B26" s="636"/>
      <c r="C26" s="636"/>
      <c r="D26" s="636"/>
      <c r="E26" s="636"/>
      <c r="F26" s="636"/>
      <c r="G26" s="636"/>
      <c r="H26" s="636"/>
      <c r="I26" s="636"/>
      <c r="J26" s="636"/>
    </row>
    <row r="27" spans="1:10" x14ac:dyDescent="0.25">
      <c r="A27" s="637">
        <v>14</v>
      </c>
      <c r="B27" s="636"/>
      <c r="C27" s="636"/>
      <c r="D27" s="636"/>
      <c r="E27" s="636"/>
      <c r="F27" s="636"/>
      <c r="G27" s="636"/>
      <c r="H27" s="636"/>
      <c r="I27" s="636"/>
      <c r="J27" s="636"/>
    </row>
    <row r="28" spans="1:10" x14ac:dyDescent="0.25">
      <c r="A28" s="637">
        <v>15</v>
      </c>
      <c r="B28" s="636"/>
      <c r="C28" s="636"/>
      <c r="D28" s="636"/>
      <c r="E28" s="636"/>
      <c r="F28" s="636"/>
      <c r="G28" s="636"/>
      <c r="H28" s="636"/>
      <c r="I28" s="636"/>
      <c r="J28" s="636"/>
    </row>
    <row r="29" spans="1:10" x14ac:dyDescent="0.25">
      <c r="A29" s="637">
        <v>16</v>
      </c>
      <c r="B29" s="636"/>
      <c r="C29" s="636"/>
      <c r="D29" s="636"/>
      <c r="E29" s="636"/>
      <c r="F29" s="636"/>
      <c r="G29" s="636"/>
      <c r="H29" s="636"/>
      <c r="I29" s="636"/>
      <c r="J29" s="636"/>
    </row>
    <row r="30" spans="1:10" x14ac:dyDescent="0.25">
      <c r="A30" s="637">
        <v>17</v>
      </c>
      <c r="B30" s="636"/>
      <c r="C30" s="636"/>
      <c r="D30" s="636"/>
      <c r="E30" s="636"/>
      <c r="F30" s="636"/>
      <c r="G30" s="636"/>
      <c r="H30" s="636"/>
      <c r="I30" s="636"/>
      <c r="J30" s="636"/>
    </row>
    <row r="31" spans="1:10" x14ac:dyDescent="0.25">
      <c r="A31" s="637">
        <v>18</v>
      </c>
      <c r="B31" s="636"/>
      <c r="C31" s="636"/>
      <c r="D31" s="636"/>
      <c r="E31" s="636"/>
      <c r="F31" s="636"/>
      <c r="G31" s="636"/>
      <c r="H31" s="636"/>
      <c r="I31" s="636"/>
      <c r="J31" s="636"/>
    </row>
    <row r="32" spans="1:10" x14ac:dyDescent="0.25">
      <c r="A32" s="637">
        <v>19</v>
      </c>
      <c r="B32" s="636"/>
      <c r="C32" s="636"/>
      <c r="D32" s="636"/>
      <c r="E32" s="636"/>
      <c r="F32" s="636"/>
      <c r="G32" s="636"/>
      <c r="H32" s="636"/>
      <c r="I32" s="636"/>
      <c r="J32" s="636"/>
    </row>
    <row r="33" spans="1:10" x14ac:dyDescent="0.25">
      <c r="A33" s="637">
        <v>20</v>
      </c>
      <c r="B33" s="636"/>
      <c r="C33" s="636"/>
      <c r="D33" s="636"/>
      <c r="E33" s="636"/>
      <c r="F33" s="636"/>
      <c r="G33" s="636"/>
      <c r="H33" s="636"/>
      <c r="I33" s="636"/>
      <c r="J33" s="636"/>
    </row>
    <row r="34" spans="1:10" x14ac:dyDescent="0.25">
      <c r="A34" s="637">
        <v>21</v>
      </c>
      <c r="B34" s="636"/>
      <c r="C34" s="636"/>
      <c r="D34" s="636"/>
      <c r="E34" s="636"/>
      <c r="F34" s="636"/>
      <c r="G34" s="636"/>
      <c r="H34" s="636"/>
      <c r="I34" s="636"/>
      <c r="J34" s="636"/>
    </row>
    <row r="35" spans="1:10" x14ac:dyDescent="0.25">
      <c r="A35" s="637">
        <v>22</v>
      </c>
      <c r="B35" s="636"/>
      <c r="C35" s="636"/>
      <c r="D35" s="636"/>
      <c r="E35" s="636"/>
      <c r="F35" s="636"/>
      <c r="G35" s="636"/>
      <c r="H35" s="636"/>
      <c r="I35" s="636"/>
      <c r="J35" s="636"/>
    </row>
    <row r="36" spans="1:10" x14ac:dyDescent="0.25">
      <c r="A36" s="637">
        <v>23</v>
      </c>
      <c r="B36" s="636"/>
      <c r="C36" s="636"/>
      <c r="D36" s="636"/>
      <c r="E36" s="636"/>
      <c r="F36" s="636"/>
      <c r="G36" s="636"/>
      <c r="H36" s="636"/>
      <c r="I36" s="636"/>
      <c r="J36" s="636"/>
    </row>
    <row r="37" spans="1:10" x14ac:dyDescent="0.25">
      <c r="A37" s="637">
        <v>24</v>
      </c>
      <c r="B37" s="636"/>
      <c r="C37" s="636"/>
      <c r="D37" s="636"/>
      <c r="E37" s="636"/>
      <c r="F37" s="636"/>
      <c r="G37" s="636"/>
      <c r="H37" s="636"/>
      <c r="I37" s="636"/>
      <c r="J37" s="636"/>
    </row>
    <row r="38" spans="1:10" x14ac:dyDescent="0.25">
      <c r="A38" s="637">
        <v>25</v>
      </c>
      <c r="B38" s="636"/>
      <c r="C38" s="636"/>
      <c r="D38" s="636"/>
      <c r="E38" s="636"/>
      <c r="F38" s="636"/>
      <c r="G38" s="636"/>
      <c r="H38" s="636"/>
      <c r="I38" s="636"/>
      <c r="J38" s="636"/>
    </row>
    <row r="39" spans="1:10" x14ac:dyDescent="0.25">
      <c r="A39" s="637">
        <v>26</v>
      </c>
      <c r="B39" s="636"/>
      <c r="C39" s="636"/>
      <c r="D39" s="636"/>
      <c r="E39" s="636"/>
      <c r="F39" s="636"/>
      <c r="G39" s="636"/>
      <c r="H39" s="636"/>
      <c r="I39" s="636"/>
      <c r="J39" s="636"/>
    </row>
    <row r="40" spans="1:10" x14ac:dyDescent="0.25">
      <c r="A40" s="637">
        <v>27</v>
      </c>
      <c r="B40" s="636"/>
      <c r="C40" s="636"/>
      <c r="D40" s="636"/>
      <c r="E40" s="636"/>
      <c r="F40" s="636"/>
      <c r="G40" s="636"/>
      <c r="H40" s="636"/>
      <c r="I40" s="636"/>
      <c r="J40" s="636"/>
    </row>
    <row r="41" spans="1:10" x14ac:dyDescent="0.25">
      <c r="A41" s="637">
        <v>28</v>
      </c>
      <c r="B41" s="636"/>
      <c r="C41" s="636"/>
      <c r="D41" s="636"/>
      <c r="E41" s="636"/>
      <c r="F41" s="636"/>
      <c r="G41" s="636"/>
      <c r="H41" s="636"/>
      <c r="I41" s="636"/>
      <c r="J41" s="636"/>
    </row>
    <row r="42" spans="1:10" x14ac:dyDescent="0.25">
      <c r="A42" s="637">
        <v>29</v>
      </c>
      <c r="B42" s="636"/>
      <c r="C42" s="636"/>
      <c r="D42" s="636"/>
      <c r="E42" s="636"/>
      <c r="F42" s="636"/>
      <c r="G42" s="636"/>
      <c r="H42" s="636"/>
      <c r="I42" s="636"/>
      <c r="J42" s="636"/>
    </row>
    <row r="43" spans="1:10" x14ac:dyDescent="0.25">
      <c r="A43" s="637">
        <v>30</v>
      </c>
      <c r="B43" s="636"/>
      <c r="C43" s="636"/>
      <c r="D43" s="636"/>
      <c r="E43" s="636"/>
      <c r="F43" s="636"/>
      <c r="G43" s="636"/>
      <c r="H43" s="636"/>
      <c r="I43" s="636"/>
      <c r="J43" s="636"/>
    </row>
    <row r="44" spans="1:10" x14ac:dyDescent="0.25">
      <c r="A44" s="637">
        <v>31</v>
      </c>
      <c r="B44" s="636"/>
      <c r="C44" s="636"/>
      <c r="D44" s="636"/>
      <c r="E44" s="636"/>
      <c r="F44" s="636"/>
      <c r="G44" s="636"/>
      <c r="H44" s="636"/>
      <c r="I44" s="636"/>
      <c r="J44" s="636"/>
    </row>
    <row r="45" spans="1:10" x14ac:dyDescent="0.25">
      <c r="J45" s="480" t="s">
        <v>326</v>
      </c>
    </row>
    <row r="47" spans="1:10" x14ac:dyDescent="0.25">
      <c r="B47" s="635"/>
      <c r="C47" s="634"/>
      <c r="D47" s="1758" t="s">
        <v>500</v>
      </c>
      <c r="E47" s="1758"/>
      <c r="H47" s="1758" t="s">
        <v>607</v>
      </c>
      <c r="I47" s="1758"/>
    </row>
    <row r="48" spans="1:10" x14ac:dyDescent="0.25">
      <c r="B48" s="633"/>
      <c r="C48" s="631"/>
      <c r="D48" s="1754" t="s">
        <v>3</v>
      </c>
      <c r="E48" s="1754"/>
      <c r="H48" s="1754" t="s">
        <v>325</v>
      </c>
      <c r="I48" s="1754"/>
    </row>
    <row r="49" spans="2:9" x14ac:dyDescent="0.25">
      <c r="B49" s="633"/>
      <c r="C49" s="631"/>
      <c r="D49" s="631"/>
      <c r="E49" s="631"/>
      <c r="F49" s="632"/>
      <c r="H49" s="631"/>
      <c r="I49" s="631"/>
    </row>
    <row r="50" spans="2:9" x14ac:dyDescent="0.25">
      <c r="D50" s="1028" t="s">
        <v>497</v>
      </c>
      <c r="H50" s="1759" t="s">
        <v>608</v>
      </c>
      <c r="I50" s="1759"/>
    </row>
    <row r="51" spans="2:9" x14ac:dyDescent="0.25">
      <c r="D51" s="1754" t="s">
        <v>1</v>
      </c>
      <c r="E51" s="1754"/>
      <c r="H51" s="1754" t="s">
        <v>1</v>
      </c>
      <c r="I51" s="1754"/>
    </row>
  </sheetData>
  <mergeCells count="11">
    <mergeCell ref="D51:E51"/>
    <mergeCell ref="H51:I51"/>
    <mergeCell ref="D48:E48"/>
    <mergeCell ref="H48:I48"/>
    <mergeCell ref="B3:J4"/>
    <mergeCell ref="A5:J5"/>
    <mergeCell ref="B6:J6"/>
    <mergeCell ref="B8:D8"/>
    <mergeCell ref="D47:E47"/>
    <mergeCell ref="H47:I47"/>
    <mergeCell ref="H50:I5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8"/>
  <sheetViews>
    <sheetView view="pageBreakPreview" topLeftCell="A7" zoomScale="110" zoomScaleSheetLayoutView="110" workbookViewId="0">
      <selection activeCell="E35" sqref="E35"/>
    </sheetView>
  </sheetViews>
  <sheetFormatPr baseColWidth="10" defaultColWidth="11.42578125" defaultRowHeight="12.75" x14ac:dyDescent="0.2"/>
  <cols>
    <col min="1" max="1" width="15.7109375" style="648" customWidth="1"/>
    <col min="2" max="2" width="11.42578125" style="648"/>
    <col min="3" max="3" width="21.5703125" style="648" customWidth="1"/>
    <col min="4" max="4" width="11" style="648" customWidth="1"/>
    <col min="5" max="5" width="13.5703125" style="648" customWidth="1"/>
    <col min="6" max="6" width="17.42578125" style="648" customWidth="1"/>
    <col min="7" max="8" width="11.42578125" style="648"/>
    <col min="9" max="9" width="22" style="648" bestFit="1" customWidth="1"/>
    <col min="10" max="16384" width="11.42578125" style="648"/>
  </cols>
  <sheetData>
    <row r="1" spans="1:9" x14ac:dyDescent="0.2">
      <c r="A1" s="649"/>
      <c r="B1" s="649"/>
      <c r="C1" s="649"/>
      <c r="D1" s="649"/>
      <c r="E1" s="649"/>
      <c r="F1" s="649"/>
      <c r="G1" s="649"/>
      <c r="H1" s="649"/>
      <c r="I1" s="649"/>
    </row>
    <row r="2" spans="1:9" ht="19.5" customHeight="1" x14ac:dyDescent="0.2">
      <c r="A2" s="649"/>
      <c r="B2" s="649"/>
      <c r="C2" s="649"/>
      <c r="D2" s="649"/>
      <c r="E2" s="649"/>
      <c r="F2" s="649"/>
      <c r="G2" s="649"/>
      <c r="H2" s="649"/>
      <c r="I2" s="649"/>
    </row>
    <row r="3" spans="1:9" ht="26.25" customHeight="1" x14ac:dyDescent="0.3">
      <c r="A3" s="649"/>
      <c r="B3" s="1760" t="s">
        <v>57</v>
      </c>
      <c r="C3" s="1760"/>
      <c r="D3" s="1760"/>
      <c r="E3" s="1760"/>
      <c r="F3" s="1760"/>
      <c r="G3" s="1760"/>
      <c r="H3" s="1760"/>
      <c r="I3" s="649"/>
    </row>
    <row r="4" spans="1:9" ht="18" customHeight="1" x14ac:dyDescent="0.3">
      <c r="A4" s="649"/>
      <c r="B4" s="649"/>
      <c r="C4" s="1761" t="s">
        <v>352</v>
      </c>
      <c r="D4" s="1762"/>
      <c r="E4" s="1762"/>
      <c r="F4" s="1762"/>
      <c r="G4" s="1762"/>
      <c r="H4" s="649"/>
      <c r="I4" s="649"/>
    </row>
    <row r="5" spans="1:9" x14ac:dyDescent="0.2">
      <c r="A5" s="649"/>
      <c r="B5" s="649"/>
      <c r="C5" s="649"/>
      <c r="D5" s="649"/>
      <c r="E5" s="649"/>
      <c r="F5" s="649"/>
      <c r="G5" s="649"/>
      <c r="H5" s="649"/>
      <c r="I5" s="649"/>
    </row>
    <row r="6" spans="1:9" ht="15" customHeight="1" x14ac:dyDescent="0.3">
      <c r="A6" s="210" t="s">
        <v>53</v>
      </c>
      <c r="B6" s="669">
        <v>202</v>
      </c>
      <c r="C6" s="630" t="s">
        <v>338</v>
      </c>
      <c r="D6" s="630"/>
      <c r="E6" s="630"/>
      <c r="F6" s="627" t="s">
        <v>50</v>
      </c>
      <c r="G6" s="668">
        <v>1</v>
      </c>
      <c r="H6" s="630"/>
      <c r="I6" s="630"/>
    </row>
    <row r="7" spans="1:9" ht="18.75" x14ac:dyDescent="0.3">
      <c r="A7" s="210" t="s">
        <v>51</v>
      </c>
      <c r="B7" s="667">
        <v>2</v>
      </c>
      <c r="C7" s="649"/>
      <c r="D7" s="649"/>
      <c r="E7" s="649"/>
      <c r="F7" s="627" t="s">
        <v>98</v>
      </c>
      <c r="G7" s="666">
        <v>5</v>
      </c>
      <c r="H7" s="649"/>
      <c r="I7" s="649"/>
    </row>
    <row r="8" spans="1:9" ht="16.5" customHeight="1" x14ac:dyDescent="0.3">
      <c r="A8" s="210"/>
      <c r="B8" s="665"/>
      <c r="C8" s="665"/>
      <c r="D8" s="665"/>
      <c r="E8" s="665"/>
      <c r="F8" s="665"/>
      <c r="G8" s="665"/>
      <c r="H8" s="665"/>
      <c r="I8" s="665"/>
    </row>
    <row r="9" spans="1:9" ht="15.75" x14ac:dyDescent="0.25">
      <c r="A9" s="210" t="s">
        <v>324</v>
      </c>
      <c r="B9" s="664" t="s">
        <v>515</v>
      </c>
      <c r="C9" s="664"/>
      <c r="D9" s="663"/>
      <c r="E9" s="663"/>
      <c r="F9" s="663"/>
      <c r="G9" s="663"/>
      <c r="H9" s="663"/>
      <c r="I9" s="663"/>
    </row>
    <row r="10" spans="1:9" ht="18" x14ac:dyDescent="0.25">
      <c r="A10" s="1764"/>
      <c r="B10" s="1764"/>
      <c r="C10" s="1764"/>
      <c r="D10" s="1764"/>
      <c r="E10" s="1764"/>
      <c r="F10" s="1764"/>
      <c r="G10" s="1764"/>
      <c r="H10" s="1764"/>
      <c r="I10" s="1764"/>
    </row>
    <row r="11" spans="1:9" ht="15.75" x14ac:dyDescent="0.25">
      <c r="A11" s="1765"/>
      <c r="B11" s="1765"/>
      <c r="C11" s="1765"/>
      <c r="D11" s="1765"/>
      <c r="E11" s="1765"/>
      <c r="F11" s="1765"/>
      <c r="G11" s="1765"/>
      <c r="H11" s="1765"/>
      <c r="I11" s="1765"/>
    </row>
    <row r="12" spans="1:9" ht="25.5" x14ac:dyDescent="0.2">
      <c r="A12" s="662" t="s">
        <v>351</v>
      </c>
      <c r="B12" s="662" t="s">
        <v>350</v>
      </c>
      <c r="C12" s="662" t="s">
        <v>349</v>
      </c>
      <c r="D12" s="662" t="s">
        <v>348</v>
      </c>
      <c r="E12" s="662" t="s">
        <v>347</v>
      </c>
      <c r="F12" s="662" t="s">
        <v>346</v>
      </c>
      <c r="G12" s="662" t="s">
        <v>345</v>
      </c>
      <c r="H12" s="662" t="s">
        <v>344</v>
      </c>
      <c r="I12" s="662" t="s">
        <v>343</v>
      </c>
    </row>
    <row r="13" spans="1:9" ht="15" x14ac:dyDescent="0.25">
      <c r="A13" s="661"/>
      <c r="B13" s="661"/>
      <c r="C13" s="658"/>
      <c r="D13" s="658"/>
      <c r="E13" s="658">
        <f t="shared" ref="E13:E21" si="0">ROUND(C13*D13,2)</f>
        <v>0</v>
      </c>
      <c r="F13" s="660"/>
      <c r="G13" s="656"/>
      <c r="H13" s="655"/>
      <c r="I13" s="654"/>
    </row>
    <row r="14" spans="1:9" ht="15" x14ac:dyDescent="0.25">
      <c r="A14" s="661"/>
      <c r="B14" s="661"/>
      <c r="C14" s="658"/>
      <c r="D14" s="658"/>
      <c r="E14" s="658">
        <f t="shared" si="0"/>
        <v>0</v>
      </c>
      <c r="F14" s="660"/>
      <c r="G14" s="656"/>
      <c r="H14" s="655"/>
      <c r="I14" s="654"/>
    </row>
    <row r="15" spans="1:9" ht="15" x14ac:dyDescent="0.25">
      <c r="A15" s="659"/>
      <c r="B15" s="659"/>
      <c r="C15" s="658"/>
      <c r="D15" s="658"/>
      <c r="E15" s="658">
        <f t="shared" si="0"/>
        <v>0</v>
      </c>
      <c r="F15" s="998" t="s">
        <v>492</v>
      </c>
      <c r="G15" s="656"/>
      <c r="H15" s="655"/>
      <c r="I15" s="999" t="s">
        <v>492</v>
      </c>
    </row>
    <row r="16" spans="1:9" ht="15" x14ac:dyDescent="0.25">
      <c r="A16" s="659"/>
      <c r="B16" s="659"/>
      <c r="C16" s="658"/>
      <c r="D16" s="658"/>
      <c r="E16" s="658">
        <f t="shared" si="0"/>
        <v>0</v>
      </c>
      <c r="F16" s="657"/>
      <c r="G16" s="656"/>
      <c r="H16" s="655"/>
      <c r="I16" s="654"/>
    </row>
    <row r="17" spans="1:9" ht="15" x14ac:dyDescent="0.25">
      <c r="A17" s="659"/>
      <c r="B17" s="659"/>
      <c r="C17" s="658"/>
      <c r="D17" s="658"/>
      <c r="E17" s="658">
        <f t="shared" si="0"/>
        <v>0</v>
      </c>
      <c r="F17" s="657"/>
      <c r="G17" s="656"/>
      <c r="H17" s="655"/>
      <c r="I17" s="654"/>
    </row>
    <row r="18" spans="1:9" ht="15" x14ac:dyDescent="0.25">
      <c r="A18" s="659"/>
      <c r="B18" s="659"/>
      <c r="C18" s="658"/>
      <c r="D18" s="658"/>
      <c r="E18" s="658">
        <f t="shared" si="0"/>
        <v>0</v>
      </c>
      <c r="F18" s="657"/>
      <c r="G18" s="656"/>
      <c r="H18" s="655"/>
      <c r="I18" s="654"/>
    </row>
    <row r="19" spans="1:9" ht="15" x14ac:dyDescent="0.25">
      <c r="A19" s="659"/>
      <c r="B19" s="659"/>
      <c r="C19" s="658"/>
      <c r="D19" s="658"/>
      <c r="E19" s="658">
        <f t="shared" si="0"/>
        <v>0</v>
      </c>
      <c r="F19" s="657"/>
      <c r="G19" s="656"/>
      <c r="H19" s="655"/>
      <c r="I19" s="654"/>
    </row>
    <row r="20" spans="1:9" ht="15" x14ac:dyDescent="0.25">
      <c r="A20" s="659"/>
      <c r="B20" s="659"/>
      <c r="C20" s="658"/>
      <c r="D20" s="658"/>
      <c r="E20" s="658">
        <f t="shared" si="0"/>
        <v>0</v>
      </c>
      <c r="F20" s="657"/>
      <c r="G20" s="656"/>
      <c r="H20" s="655"/>
      <c r="I20" s="654"/>
    </row>
    <row r="21" spans="1:9" ht="15" x14ac:dyDescent="0.25">
      <c r="A21" s="659"/>
      <c r="B21" s="659"/>
      <c r="C21" s="658"/>
      <c r="D21" s="658"/>
      <c r="E21" s="658">
        <f t="shared" si="0"/>
        <v>0</v>
      </c>
      <c r="F21" s="657"/>
      <c r="G21" s="656"/>
      <c r="H21" s="655"/>
      <c r="I21" s="654"/>
    </row>
    <row r="22" spans="1:9" ht="18.75" customHeight="1" x14ac:dyDescent="0.2">
      <c r="A22" s="653"/>
      <c r="B22" s="653"/>
      <c r="C22" s="653">
        <f>SUM(C13:C21)</f>
        <v>0</v>
      </c>
      <c r="D22" s="653"/>
      <c r="E22" s="653">
        <f>SUM(E13:E21)</f>
        <v>0</v>
      </c>
      <c r="F22" s="653"/>
      <c r="G22" s="653"/>
      <c r="H22" s="653"/>
      <c r="I22" s="653">
        <f>SUM(I13:I21)</f>
        <v>0</v>
      </c>
    </row>
    <row r="23" spans="1:9" x14ac:dyDescent="0.2">
      <c r="A23" s="649"/>
      <c r="B23" s="649"/>
      <c r="C23" s="649"/>
      <c r="D23" s="649"/>
      <c r="E23" s="649"/>
      <c r="F23" s="649"/>
      <c r="G23" s="649"/>
      <c r="H23" s="649"/>
      <c r="I23" s="649"/>
    </row>
    <row r="24" spans="1:9" x14ac:dyDescent="0.2">
      <c r="A24" s="649"/>
      <c r="B24" s="649"/>
      <c r="C24" s="649"/>
      <c r="D24" s="649"/>
      <c r="E24" s="649"/>
      <c r="F24" s="649"/>
      <c r="G24" s="649"/>
      <c r="H24" s="649"/>
      <c r="I24" s="652" t="s">
        <v>342</v>
      </c>
    </row>
    <row r="25" spans="1:9" ht="15" customHeight="1" x14ac:dyDescent="0.2">
      <c r="A25" s="1766" t="s">
        <v>500</v>
      </c>
      <c r="B25" s="1766"/>
      <c r="C25" s="649"/>
      <c r="D25" s="649"/>
      <c r="E25" s="649"/>
      <c r="F25" s="1762" t="s">
        <v>631</v>
      </c>
      <c r="G25" s="1762"/>
      <c r="H25" s="1762"/>
      <c r="I25" s="1762"/>
    </row>
    <row r="26" spans="1:9" ht="15" x14ac:dyDescent="0.25">
      <c r="A26" s="1763" t="s">
        <v>3</v>
      </c>
      <c r="B26" s="1763"/>
      <c r="C26" s="377"/>
      <c r="D26" s="377"/>
      <c r="E26" s="649"/>
      <c r="F26" s="649"/>
      <c r="G26" s="1763" t="s">
        <v>325</v>
      </c>
      <c r="H26" s="1763"/>
      <c r="I26" s="649"/>
    </row>
    <row r="27" spans="1:9" ht="15" x14ac:dyDescent="0.25">
      <c r="A27" s="650"/>
      <c r="B27" s="650"/>
      <c r="C27" s="651"/>
      <c r="D27" s="377"/>
      <c r="E27" s="649"/>
      <c r="F27" s="649"/>
      <c r="G27" s="650"/>
      <c r="H27" s="650"/>
      <c r="I27" s="649"/>
    </row>
    <row r="28" spans="1:9" ht="15" x14ac:dyDescent="0.25">
      <c r="A28" s="1767" t="s">
        <v>497</v>
      </c>
      <c r="B28" s="1767"/>
      <c r="C28" s="377"/>
      <c r="D28" s="377"/>
      <c r="E28" s="649"/>
      <c r="F28" s="649"/>
      <c r="G28" s="377" t="s">
        <v>632</v>
      </c>
      <c r="H28" s="377"/>
      <c r="I28" s="649"/>
    </row>
    <row r="29" spans="1:9" ht="15" x14ac:dyDescent="0.25">
      <c r="A29" s="1763" t="s">
        <v>1</v>
      </c>
      <c r="B29" s="1763"/>
      <c r="C29" s="377"/>
      <c r="D29" s="377"/>
      <c r="E29" s="649"/>
      <c r="F29" s="649"/>
      <c r="G29" s="1763" t="s">
        <v>1</v>
      </c>
      <c r="H29" s="1763"/>
      <c r="I29" s="649"/>
    </row>
    <row r="30" spans="1:9" x14ac:dyDescent="0.2">
      <c r="A30" s="649"/>
      <c r="B30" s="649"/>
      <c r="C30" s="649"/>
      <c r="D30" s="649"/>
      <c r="E30" s="649"/>
      <c r="F30" s="649"/>
      <c r="G30" s="649"/>
      <c r="H30" s="649"/>
      <c r="I30" s="649"/>
    </row>
    <row r="31" spans="1:9" x14ac:dyDescent="0.2">
      <c r="A31" s="649"/>
      <c r="B31" s="649"/>
      <c r="C31" s="649"/>
      <c r="D31" s="649"/>
      <c r="G31" s="649"/>
      <c r="H31" s="649"/>
      <c r="I31" s="649"/>
    </row>
    <row r="32" spans="1:9" x14ac:dyDescent="0.2">
      <c r="A32" s="649"/>
      <c r="B32" s="649"/>
      <c r="C32" s="649"/>
      <c r="D32" s="649"/>
      <c r="E32" s="649"/>
      <c r="F32" s="649"/>
      <c r="G32" s="649"/>
      <c r="H32" s="649"/>
      <c r="I32" s="649"/>
    </row>
    <row r="33" spans="1:9" x14ac:dyDescent="0.2">
      <c r="A33" s="649"/>
      <c r="B33" s="649"/>
      <c r="C33" s="649"/>
      <c r="D33" s="649"/>
      <c r="E33" s="649"/>
      <c r="F33" s="649"/>
      <c r="G33" s="649"/>
      <c r="H33" s="649"/>
      <c r="I33" s="649"/>
    </row>
    <row r="34" spans="1:9" x14ac:dyDescent="0.2">
      <c r="A34" s="649"/>
      <c r="B34" s="649"/>
      <c r="C34" s="649"/>
      <c r="D34" s="649"/>
      <c r="E34" s="649"/>
      <c r="F34" s="649"/>
      <c r="G34" s="649"/>
      <c r="H34" s="649"/>
      <c r="I34" s="649"/>
    </row>
    <row r="35" spans="1:9" x14ac:dyDescent="0.2">
      <c r="A35" s="649"/>
      <c r="B35" s="649"/>
      <c r="C35" s="649"/>
      <c r="D35" s="649"/>
      <c r="E35" s="649"/>
      <c r="F35" s="649"/>
      <c r="G35" s="649"/>
      <c r="H35" s="649"/>
      <c r="I35" s="649"/>
    </row>
    <row r="36" spans="1:9" x14ac:dyDescent="0.2">
      <c r="A36" s="649"/>
      <c r="B36" s="649"/>
      <c r="C36" s="649"/>
      <c r="D36" s="649"/>
      <c r="E36" s="649"/>
      <c r="F36" s="649"/>
      <c r="G36" s="649"/>
      <c r="H36" s="649"/>
      <c r="I36" s="649"/>
    </row>
    <row r="37" spans="1:9" x14ac:dyDescent="0.2">
      <c r="A37" s="649"/>
      <c r="B37" s="649"/>
      <c r="C37" s="649"/>
      <c r="D37" s="649"/>
      <c r="E37" s="649"/>
      <c r="F37" s="649"/>
      <c r="G37" s="649"/>
      <c r="H37" s="649"/>
      <c r="I37" s="649"/>
    </row>
    <row r="38" spans="1:9" x14ac:dyDescent="0.2">
      <c r="A38" s="649"/>
      <c r="B38" s="649"/>
      <c r="C38" s="649"/>
      <c r="D38" s="649"/>
      <c r="E38" s="649"/>
      <c r="F38" s="649"/>
      <c r="G38" s="649"/>
      <c r="H38" s="649"/>
      <c r="I38" s="649"/>
    </row>
  </sheetData>
  <mergeCells count="11">
    <mergeCell ref="B3:H3"/>
    <mergeCell ref="C4:G4"/>
    <mergeCell ref="A26:B26"/>
    <mergeCell ref="G26:H26"/>
    <mergeCell ref="A29:B29"/>
    <mergeCell ref="G29:H29"/>
    <mergeCell ref="A10:I10"/>
    <mergeCell ref="A11:I11"/>
    <mergeCell ref="A25:B25"/>
    <mergeCell ref="A28:B28"/>
    <mergeCell ref="F25:I2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32"/>
  <sheetViews>
    <sheetView view="pageBreakPreview" topLeftCell="B1" zoomScaleSheetLayoutView="100" workbookViewId="0">
      <selection activeCell="H36" sqref="H36"/>
    </sheetView>
  </sheetViews>
  <sheetFormatPr baseColWidth="10" defaultColWidth="11.42578125" defaultRowHeight="15" x14ac:dyDescent="0.25"/>
  <cols>
    <col min="1" max="1" width="4.85546875" hidden="1" customWidth="1"/>
    <col min="2" max="2" width="6.42578125" customWidth="1"/>
    <col min="3" max="3" width="6.28515625" customWidth="1"/>
    <col min="4" max="4" width="9.42578125" customWidth="1"/>
    <col min="5" max="5" width="7.85546875" customWidth="1"/>
    <col min="6" max="6" width="18.140625" customWidth="1"/>
    <col min="7" max="7" width="14.140625" customWidth="1"/>
    <col min="8" max="8" width="32.140625" customWidth="1"/>
    <col min="9" max="9" width="13.85546875" customWidth="1"/>
    <col min="10" max="10" width="21.85546875" customWidth="1"/>
    <col min="11" max="11" width="33.140625" customWidth="1"/>
    <col min="12" max="12" width="1.5703125" customWidth="1"/>
    <col min="13" max="13" width="0.7109375" customWidth="1"/>
    <col min="14" max="14" width="0.5703125" customWidth="1"/>
  </cols>
  <sheetData>
    <row r="1" spans="1:18" x14ac:dyDescent="0.25">
      <c r="A1" s="96"/>
      <c r="B1" s="96"/>
      <c r="C1" s="96"/>
      <c r="D1" s="96"/>
      <c r="E1" s="96"/>
      <c r="F1" s="736"/>
      <c r="G1" s="736"/>
      <c r="H1" s="96"/>
      <c r="I1" s="96"/>
      <c r="J1" s="96"/>
      <c r="K1" s="96"/>
      <c r="L1" s="96"/>
      <c r="M1" s="96"/>
      <c r="N1" s="96"/>
    </row>
    <row r="2" spans="1:18" x14ac:dyDescent="0.25">
      <c r="A2" s="96"/>
      <c r="B2" s="96"/>
      <c r="C2" s="96"/>
      <c r="D2" s="96"/>
      <c r="E2" s="96"/>
      <c r="F2" s="736"/>
      <c r="G2" s="736"/>
      <c r="H2" s="96"/>
      <c r="I2" s="96"/>
      <c r="J2" s="96"/>
      <c r="K2" s="96"/>
      <c r="L2" s="96"/>
      <c r="M2" s="96"/>
      <c r="N2" s="96"/>
    </row>
    <row r="3" spans="1:18" x14ac:dyDescent="0.25">
      <c r="A3" s="96"/>
      <c r="B3" s="96"/>
      <c r="C3" s="96"/>
      <c r="D3" s="96"/>
      <c r="E3" s="96"/>
      <c r="F3" s="736"/>
      <c r="G3" s="736"/>
      <c r="H3" s="96"/>
      <c r="I3" s="96"/>
      <c r="J3" s="96"/>
      <c r="K3" s="96"/>
      <c r="L3" s="96"/>
      <c r="M3" s="96"/>
      <c r="N3" s="96"/>
    </row>
    <row r="4" spans="1:18" ht="18.75" x14ac:dyDescent="0.3">
      <c r="A4" s="1792"/>
      <c r="B4" s="1792"/>
      <c r="C4" s="1792"/>
      <c r="D4" s="1792"/>
      <c r="E4" s="1792"/>
      <c r="F4" s="1792"/>
      <c r="G4" s="1792"/>
      <c r="H4" s="1792"/>
      <c r="I4" s="1792"/>
      <c r="J4" s="1792"/>
      <c r="K4" s="96"/>
      <c r="L4" s="96"/>
      <c r="M4" s="96"/>
      <c r="N4" s="96"/>
    </row>
    <row r="5" spans="1:18" ht="18.75" x14ac:dyDescent="0.3">
      <c r="A5" s="1792" t="s">
        <v>57</v>
      </c>
      <c r="B5" s="1792"/>
      <c r="C5" s="1792"/>
      <c r="D5" s="1792"/>
      <c r="E5" s="1792"/>
      <c r="F5" s="1792"/>
      <c r="G5" s="1792"/>
      <c r="H5" s="1792"/>
      <c r="I5" s="1792"/>
      <c r="J5" s="1792"/>
      <c r="K5" s="1792"/>
      <c r="L5" s="1792"/>
      <c r="M5" s="96"/>
      <c r="N5" s="96"/>
    </row>
    <row r="6" spans="1:18" ht="18.75" x14ac:dyDescent="0.3">
      <c r="A6" s="735"/>
      <c r="B6" s="735"/>
      <c r="C6" s="1792" t="s">
        <v>365</v>
      </c>
      <c r="D6" s="1792"/>
      <c r="E6" s="1792"/>
      <c r="F6" s="1792"/>
      <c r="G6" s="1792"/>
      <c r="H6" s="1792"/>
      <c r="I6" s="1792"/>
      <c r="J6" s="1792"/>
      <c r="K6" s="1792"/>
      <c r="L6" s="1792"/>
      <c r="M6" s="96"/>
      <c r="N6" s="96"/>
    </row>
    <row r="7" spans="1:18" ht="20.25" x14ac:dyDescent="0.3">
      <c r="A7" s="734"/>
      <c r="B7" s="1792" t="s">
        <v>364</v>
      </c>
      <c r="C7" s="1792"/>
      <c r="D7" s="1792"/>
      <c r="E7" s="1792"/>
      <c r="F7" s="1792"/>
      <c r="G7" s="1792"/>
      <c r="H7" s="1792"/>
      <c r="I7" s="1792"/>
      <c r="J7" s="1792"/>
      <c r="K7" s="1792"/>
      <c r="L7" s="1792"/>
      <c r="M7" s="730"/>
      <c r="N7" s="730"/>
      <c r="O7" s="730"/>
      <c r="P7" s="730"/>
      <c r="Q7" s="730"/>
      <c r="R7" s="730"/>
    </row>
    <row r="8" spans="1:18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21" thickBot="1" x14ac:dyDescent="0.35">
      <c r="A9" s="729"/>
      <c r="B9" s="1788" t="s">
        <v>217</v>
      </c>
      <c r="C9" s="1788"/>
      <c r="D9" s="1788"/>
      <c r="E9" s="426" t="s">
        <v>1390</v>
      </c>
      <c r="F9" s="426"/>
      <c r="G9" s="422"/>
      <c r="H9" s="422"/>
      <c r="I9" s="733" t="s">
        <v>216</v>
      </c>
      <c r="J9" s="733"/>
      <c r="K9" s="1793" t="s">
        <v>660</v>
      </c>
      <c r="L9" s="1793"/>
      <c r="M9" s="732"/>
      <c r="N9" s="422"/>
      <c r="O9" s="422"/>
      <c r="P9" s="422"/>
      <c r="Q9" s="730"/>
    </row>
    <row r="10" spans="1:18" ht="21" thickBot="1" x14ac:dyDescent="0.35">
      <c r="A10" s="1788" t="s">
        <v>250</v>
      </c>
      <c r="B10" s="1788"/>
      <c r="C10" s="1788"/>
      <c r="D10" s="1788"/>
      <c r="E10" s="1785">
        <v>44561</v>
      </c>
      <c r="F10" s="1786"/>
      <c r="G10" s="731"/>
      <c r="H10" s="423"/>
      <c r="I10" s="1791" t="s">
        <v>215</v>
      </c>
      <c r="J10" s="1791"/>
      <c r="K10" s="1339" t="s">
        <v>661</v>
      </c>
      <c r="L10" s="1340"/>
      <c r="M10" s="421"/>
      <c r="N10" s="421"/>
      <c r="O10" s="421"/>
      <c r="P10" s="421"/>
      <c r="Q10" s="730"/>
    </row>
    <row r="11" spans="1:18" ht="21" thickBot="1" x14ac:dyDescent="0.35">
      <c r="A11" s="729"/>
      <c r="B11" s="1788" t="s">
        <v>249</v>
      </c>
      <c r="C11" s="1788"/>
      <c r="D11" s="1788"/>
      <c r="E11" s="1787">
        <v>202</v>
      </c>
      <c r="F11" s="1787"/>
      <c r="G11" s="728"/>
      <c r="H11" s="422"/>
      <c r="I11" s="1791" t="s">
        <v>49</v>
      </c>
      <c r="J11" s="1791"/>
      <c r="K11" s="1339" t="s">
        <v>662</v>
      </c>
      <c r="L11" s="1341"/>
      <c r="M11" s="421"/>
      <c r="N11" s="421"/>
      <c r="O11" s="421"/>
      <c r="P11" s="421"/>
      <c r="Q11" s="727"/>
    </row>
    <row r="12" spans="1:18" ht="18.75" x14ac:dyDescent="0.3">
      <c r="A12" s="726"/>
      <c r="B12" s="726"/>
      <c r="C12" s="725"/>
      <c r="D12" s="724"/>
      <c r="E12" s="724"/>
      <c r="F12" s="723"/>
      <c r="G12" s="723"/>
      <c r="H12" s="720"/>
      <c r="I12" s="1791" t="s">
        <v>363</v>
      </c>
      <c r="J12" s="1791"/>
      <c r="K12" s="1339" t="s">
        <v>1391</v>
      </c>
      <c r="L12" s="1341"/>
      <c r="M12" s="96"/>
      <c r="N12" s="96"/>
    </row>
    <row r="13" spans="1:18" x14ac:dyDescent="0.25">
      <c r="A13" s="718"/>
      <c r="B13" s="718"/>
      <c r="C13" s="722"/>
      <c r="D13" s="721"/>
      <c r="E13" s="721"/>
      <c r="F13" s="721"/>
      <c r="G13" s="721"/>
      <c r="H13" s="720"/>
      <c r="I13" s="719"/>
      <c r="J13" s="719"/>
      <c r="K13" s="718"/>
      <c r="L13" s="96"/>
      <c r="M13" s="96"/>
      <c r="N13" s="96"/>
    </row>
    <row r="14" spans="1:18" ht="15.75" x14ac:dyDescent="0.25">
      <c r="A14" s="717" t="s">
        <v>362</v>
      </c>
      <c r="B14" s="712"/>
      <c r="C14" s="1779" t="s">
        <v>362</v>
      </c>
      <c r="D14" s="716"/>
      <c r="E14" s="715" t="s">
        <v>361</v>
      </c>
      <c r="F14" s="714"/>
      <c r="G14" s="1770" t="s">
        <v>360</v>
      </c>
      <c r="H14" s="1771"/>
      <c r="I14" s="1776" t="s">
        <v>32</v>
      </c>
      <c r="J14" s="1776" t="s">
        <v>31</v>
      </c>
      <c r="K14" s="1789" t="s">
        <v>359</v>
      </c>
      <c r="L14" s="96"/>
      <c r="M14" s="96"/>
      <c r="N14" s="96"/>
    </row>
    <row r="15" spans="1:18" ht="15" customHeight="1" x14ac:dyDescent="0.25">
      <c r="A15" s="713"/>
      <c r="B15" s="712"/>
      <c r="C15" s="1780"/>
      <c r="D15" s="711" t="s">
        <v>358</v>
      </c>
      <c r="E15" s="711" t="s">
        <v>357</v>
      </c>
      <c r="F15" s="710" t="s">
        <v>43</v>
      </c>
      <c r="G15" s="1772"/>
      <c r="H15" s="1773"/>
      <c r="I15" s="1777"/>
      <c r="J15" s="1777"/>
      <c r="K15" s="1790"/>
      <c r="L15" s="96"/>
      <c r="M15" s="96"/>
      <c r="N15" s="96"/>
    </row>
    <row r="16" spans="1:18" ht="21" customHeight="1" x14ac:dyDescent="0.25">
      <c r="A16" s="713"/>
      <c r="B16" s="712"/>
      <c r="C16" s="1342"/>
      <c r="D16" s="1343" t="s">
        <v>670</v>
      </c>
      <c r="E16" s="1344"/>
      <c r="F16" s="1345" t="s">
        <v>1384</v>
      </c>
      <c r="G16" s="1781" t="s">
        <v>1385</v>
      </c>
      <c r="H16" s="1781"/>
      <c r="I16" s="1346">
        <v>4513588.3018082194</v>
      </c>
      <c r="J16" s="1346"/>
      <c r="K16" s="1347"/>
      <c r="L16" s="96"/>
      <c r="M16" s="96"/>
      <c r="N16" s="96"/>
    </row>
    <row r="17" spans="1:14" ht="21" customHeight="1" x14ac:dyDescent="0.25">
      <c r="A17" s="713"/>
      <c r="B17" s="712"/>
      <c r="C17" s="1342"/>
      <c r="D17" s="1343" t="s">
        <v>670</v>
      </c>
      <c r="E17" s="1344" t="s">
        <v>1386</v>
      </c>
      <c r="F17" s="1345" t="s">
        <v>1387</v>
      </c>
      <c r="G17" s="1781" t="s">
        <v>1388</v>
      </c>
      <c r="H17" s="1781"/>
      <c r="I17" s="1346"/>
      <c r="J17" s="1346">
        <v>4513588.3018082194</v>
      </c>
      <c r="K17" s="1347"/>
      <c r="L17" s="96"/>
      <c r="M17" s="96"/>
      <c r="N17" s="96"/>
    </row>
    <row r="18" spans="1:14" ht="63.75" customHeight="1" x14ac:dyDescent="0.25">
      <c r="A18" s="713"/>
      <c r="B18" s="712"/>
      <c r="C18" s="1342"/>
      <c r="D18" s="1335"/>
      <c r="E18" s="1336"/>
      <c r="F18" s="1337"/>
      <c r="G18" s="1782" t="s">
        <v>1389</v>
      </c>
      <c r="H18" s="1782"/>
      <c r="I18" s="1338">
        <f>SUM(I16:I17)</f>
        <v>4513588.3018082194</v>
      </c>
      <c r="J18" s="1338">
        <f>SUM(J16:J17)</f>
        <v>4513588.3018082194</v>
      </c>
      <c r="K18" s="1347"/>
      <c r="L18" s="96"/>
      <c r="M18" s="96"/>
      <c r="N18" s="96"/>
    </row>
    <row r="19" spans="1:14" ht="15" customHeight="1" x14ac:dyDescent="0.25">
      <c r="A19" s="713"/>
      <c r="B19" s="712"/>
      <c r="C19" s="1342"/>
      <c r="D19" s="1348"/>
      <c r="E19" s="1348"/>
      <c r="F19" s="1349"/>
      <c r="G19" s="1350"/>
      <c r="H19" s="1351"/>
      <c r="I19" s="1352"/>
      <c r="J19" s="1352"/>
      <c r="K19" s="1347"/>
      <c r="L19" s="96"/>
      <c r="M19" s="96"/>
      <c r="N19" s="96"/>
    </row>
    <row r="20" spans="1:14" x14ac:dyDescent="0.25">
      <c r="A20" s="709"/>
      <c r="B20" s="708"/>
      <c r="C20" s="707">
        <v>1</v>
      </c>
      <c r="D20" s="697"/>
      <c r="E20" s="705"/>
      <c r="F20" s="704"/>
      <c r="G20" s="1774"/>
      <c r="H20" s="1774"/>
      <c r="I20" s="703"/>
      <c r="J20" s="703"/>
      <c r="K20" s="706"/>
      <c r="L20" s="96"/>
      <c r="M20" s="96"/>
      <c r="N20" s="96"/>
    </row>
    <row r="21" spans="1:14" x14ac:dyDescent="0.25">
      <c r="A21" s="700"/>
      <c r="B21" s="699"/>
      <c r="C21" s="698">
        <v>2</v>
      </c>
      <c r="D21" s="697"/>
      <c r="E21" s="705"/>
      <c r="F21" s="704"/>
      <c r="G21" s="1774"/>
      <c r="H21" s="1774"/>
      <c r="I21" s="703"/>
      <c r="J21" s="702"/>
      <c r="K21" s="701"/>
      <c r="L21" s="96"/>
      <c r="M21" s="96"/>
      <c r="N21" s="96"/>
    </row>
    <row r="22" spans="1:14" x14ac:dyDescent="0.25">
      <c r="A22" s="700"/>
      <c r="B22" s="699"/>
      <c r="C22" s="698">
        <v>3</v>
      </c>
      <c r="D22" s="697"/>
      <c r="E22" s="696"/>
      <c r="F22" s="695"/>
      <c r="G22" s="1775"/>
      <c r="H22" s="1775"/>
      <c r="I22" s="694"/>
      <c r="J22" s="694"/>
      <c r="K22" s="693"/>
      <c r="L22" s="96"/>
      <c r="M22" s="96"/>
      <c r="N22" s="96"/>
    </row>
    <row r="23" spans="1:14" x14ac:dyDescent="0.25">
      <c r="A23" s="692"/>
      <c r="B23" s="689"/>
      <c r="C23" s="1778" t="s">
        <v>142</v>
      </c>
      <c r="D23" s="1778"/>
      <c r="E23" s="1778"/>
      <c r="F23" s="1778"/>
      <c r="G23" s="1778"/>
      <c r="H23" s="1778"/>
      <c r="I23" s="691">
        <f>SUM(I18)</f>
        <v>4513588.3018082194</v>
      </c>
      <c r="J23" s="691">
        <f>SUM(J18)</f>
        <v>4513588.3018082194</v>
      </c>
      <c r="K23" s="690"/>
      <c r="L23" s="96"/>
      <c r="M23" s="96"/>
      <c r="N23" s="96"/>
    </row>
    <row r="24" spans="1:14" x14ac:dyDescent="0.25">
      <c r="A24" s="689"/>
      <c r="B24" s="689"/>
      <c r="C24" s="688"/>
      <c r="D24" s="688"/>
      <c r="E24" s="688"/>
      <c r="F24" s="688"/>
      <c r="G24" s="688"/>
      <c r="H24" s="688"/>
      <c r="I24" s="687"/>
      <c r="J24" s="687"/>
      <c r="K24" s="685"/>
      <c r="L24" s="96"/>
      <c r="M24" s="96"/>
      <c r="N24" s="96"/>
    </row>
    <row r="25" spans="1:14" x14ac:dyDescent="0.25">
      <c r="A25" s="685"/>
      <c r="B25" s="685"/>
      <c r="C25" s="685"/>
      <c r="D25" s="685"/>
      <c r="E25" s="685"/>
      <c r="F25" s="684"/>
      <c r="G25" s="684"/>
      <c r="H25" s="685"/>
      <c r="I25" s="686"/>
      <c r="J25" s="686"/>
      <c r="K25" s="685"/>
      <c r="L25" s="96"/>
      <c r="M25" s="96"/>
      <c r="N25" s="96"/>
    </row>
    <row r="26" spans="1:14" ht="15.75" customHeight="1" x14ac:dyDescent="0.25">
      <c r="A26" s="683"/>
      <c r="B26" s="685"/>
      <c r="C26" s="1393"/>
      <c r="D26" s="1394"/>
      <c r="E26" s="1394" t="s">
        <v>1377</v>
      </c>
      <c r="F26" s="1394"/>
      <c r="G26" s="684"/>
      <c r="H26" s="1783" t="s">
        <v>576</v>
      </c>
      <c r="I26" s="1783"/>
      <c r="J26" s="1395" t="s">
        <v>1400</v>
      </c>
      <c r="K26" s="1396"/>
      <c r="L26" s="1390"/>
      <c r="M26" s="1391"/>
      <c r="N26" s="1391"/>
    </row>
    <row r="27" spans="1:14" ht="15.75" customHeight="1" x14ac:dyDescent="0.25">
      <c r="A27" s="674"/>
      <c r="B27" s="674"/>
      <c r="C27" s="674"/>
      <c r="D27" s="679"/>
      <c r="E27" s="681" t="s">
        <v>356</v>
      </c>
      <c r="F27" s="679"/>
      <c r="H27" s="1784" t="s">
        <v>355</v>
      </c>
      <c r="I27" s="1784"/>
      <c r="J27" s="1392" t="s">
        <v>1401</v>
      </c>
      <c r="K27" s="1392" t="s">
        <v>1402</v>
      </c>
      <c r="L27" s="1392"/>
      <c r="M27" s="1391"/>
      <c r="N27" s="1391"/>
    </row>
    <row r="28" spans="1:14" ht="15.75" x14ac:dyDescent="0.25">
      <c r="A28" s="674"/>
      <c r="B28" s="680"/>
      <c r="C28" s="680"/>
      <c r="D28" s="679"/>
      <c r="E28" s="679"/>
      <c r="F28" s="679"/>
      <c r="G28" s="679" t="s">
        <v>52</v>
      </c>
      <c r="H28" s="679"/>
      <c r="I28" s="678"/>
      <c r="J28" s="1768"/>
      <c r="K28" s="1769"/>
      <c r="L28" s="677"/>
      <c r="M28" s="672"/>
      <c r="N28" s="96"/>
    </row>
    <row r="29" spans="1:14" ht="15.75" customHeight="1" x14ac:dyDescent="0.25">
      <c r="A29" s="674"/>
      <c r="B29" s="674"/>
      <c r="C29" s="674"/>
      <c r="D29" s="676"/>
      <c r="E29" s="676"/>
      <c r="F29" s="676"/>
      <c r="G29" s="675"/>
      <c r="H29" s="675"/>
      <c r="I29" s="675"/>
      <c r="J29" s="674"/>
      <c r="K29" s="674"/>
      <c r="L29" s="673"/>
      <c r="M29" s="672"/>
      <c r="N29" s="480" t="s">
        <v>353</v>
      </c>
    </row>
    <row r="30" spans="1:14" x14ac:dyDescent="0.25">
      <c r="A30" s="671"/>
      <c r="B30" s="671"/>
      <c r="C30" s="671"/>
      <c r="D30" s="671"/>
      <c r="E30" s="671"/>
      <c r="F30" s="671"/>
      <c r="G30" s="671"/>
      <c r="H30" s="671"/>
      <c r="I30" s="671"/>
      <c r="J30" s="671"/>
      <c r="K30" s="671"/>
    </row>
    <row r="31" spans="1:14" x14ac:dyDescent="0.25">
      <c r="A31" s="671"/>
      <c r="B31" s="671"/>
      <c r="C31" s="671"/>
      <c r="D31" s="671"/>
      <c r="E31" s="671"/>
      <c r="F31" s="671"/>
      <c r="G31" s="671"/>
      <c r="H31" s="671"/>
      <c r="I31" s="671"/>
      <c r="J31" s="671"/>
      <c r="K31" s="671"/>
    </row>
    <row r="32" spans="1:14" x14ac:dyDescent="0.25">
      <c r="I32" s="670"/>
    </row>
  </sheetData>
  <protectedRanges>
    <protectedRange sqref="C13" name="Rango1_3_1_1"/>
  </protectedRanges>
  <mergeCells count="28">
    <mergeCell ref="A4:J4"/>
    <mergeCell ref="A5:L5"/>
    <mergeCell ref="C6:L6"/>
    <mergeCell ref="K9:L9"/>
    <mergeCell ref="B7:L7"/>
    <mergeCell ref="B9:D9"/>
    <mergeCell ref="E10:F10"/>
    <mergeCell ref="E11:F11"/>
    <mergeCell ref="A10:D10"/>
    <mergeCell ref="B11:D11"/>
    <mergeCell ref="K14:K15"/>
    <mergeCell ref="I10:J10"/>
    <mergeCell ref="I11:J11"/>
    <mergeCell ref="I12:J12"/>
    <mergeCell ref="J28:K28"/>
    <mergeCell ref="G14:H15"/>
    <mergeCell ref="G20:H20"/>
    <mergeCell ref="G21:H21"/>
    <mergeCell ref="G22:H22"/>
    <mergeCell ref="I14:I15"/>
    <mergeCell ref="J14:J15"/>
    <mergeCell ref="C23:H23"/>
    <mergeCell ref="C14:C15"/>
    <mergeCell ref="G16:H16"/>
    <mergeCell ref="G17:H17"/>
    <mergeCell ref="G18:H18"/>
    <mergeCell ref="H26:I26"/>
    <mergeCell ref="H27:I27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workbookViewId="0">
      <selection activeCell="E11" sqref="E11"/>
    </sheetView>
  </sheetViews>
  <sheetFormatPr baseColWidth="10" defaultRowHeight="15" x14ac:dyDescent="0.25"/>
  <cols>
    <col min="1" max="1" width="9.140625" customWidth="1"/>
    <col min="2" max="2" width="6.140625" customWidth="1"/>
    <col min="3" max="3" width="9" customWidth="1"/>
    <col min="4" max="4" width="16.7109375" customWidth="1"/>
    <col min="6" max="6" width="28.5703125" customWidth="1"/>
    <col min="7" max="7" width="11.42578125" customWidth="1"/>
    <col min="8" max="8" width="13.28515625" customWidth="1"/>
    <col min="9" max="9" width="32" customWidth="1"/>
    <col min="10" max="10" width="1.140625" customWidth="1"/>
    <col min="11" max="11" width="0.42578125" customWidth="1"/>
    <col min="12" max="12" width="4.140625" customWidth="1"/>
    <col min="13" max="13" width="1.28515625" customWidth="1"/>
  </cols>
  <sheetData>
    <row r="1" spans="1:12" x14ac:dyDescent="0.25">
      <c r="A1" s="96"/>
      <c r="B1" s="96"/>
      <c r="C1" s="96"/>
      <c r="D1" s="736"/>
      <c r="E1" s="736"/>
      <c r="F1" s="96"/>
      <c r="G1" s="96"/>
      <c r="H1" s="96"/>
      <c r="I1" s="96"/>
      <c r="J1" s="96"/>
      <c r="K1" s="96"/>
      <c r="L1" s="96"/>
    </row>
    <row r="2" spans="1:12" x14ac:dyDescent="0.25">
      <c r="A2" s="96"/>
      <c r="B2" s="96"/>
      <c r="C2" s="96"/>
      <c r="D2" s="736"/>
      <c r="E2" s="736"/>
      <c r="F2" s="96"/>
      <c r="G2" s="96"/>
      <c r="H2" s="96"/>
      <c r="I2" s="96"/>
      <c r="J2" s="96"/>
      <c r="K2" s="96"/>
      <c r="L2" s="96"/>
    </row>
    <row r="3" spans="1:12" x14ac:dyDescent="0.25">
      <c r="A3" s="96"/>
      <c r="B3" s="96"/>
      <c r="C3" s="96"/>
      <c r="D3" s="736"/>
      <c r="E3" s="736"/>
      <c r="F3" s="96"/>
      <c r="G3" s="96"/>
      <c r="H3" s="96"/>
      <c r="I3" s="96"/>
      <c r="J3" s="96"/>
      <c r="K3" s="96"/>
      <c r="L3" s="96"/>
    </row>
    <row r="4" spans="1:12" ht="18.75" x14ac:dyDescent="0.3">
      <c r="A4" s="1792"/>
      <c r="B4" s="1792"/>
      <c r="C4" s="1792"/>
      <c r="D4" s="1792"/>
      <c r="E4" s="1792"/>
      <c r="F4" s="1792"/>
      <c r="G4" s="1792"/>
      <c r="H4" s="1792"/>
      <c r="I4" s="96"/>
      <c r="J4" s="96"/>
      <c r="K4" s="96"/>
      <c r="L4" s="96"/>
    </row>
    <row r="5" spans="1:12" ht="18.75" x14ac:dyDescent="0.3">
      <c r="A5" s="1792" t="s">
        <v>365</v>
      </c>
      <c r="B5" s="1792"/>
      <c r="C5" s="1792"/>
      <c r="D5" s="1792"/>
      <c r="E5" s="1792"/>
      <c r="F5" s="1792"/>
      <c r="G5" s="1792"/>
      <c r="H5" s="1792"/>
      <c r="I5" s="1792"/>
      <c r="J5" s="1792"/>
      <c r="K5" s="96"/>
      <c r="L5" s="96"/>
    </row>
    <row r="6" spans="1:12" ht="20.25" x14ac:dyDescent="0.3">
      <c r="A6" s="1792"/>
      <c r="B6" s="1792"/>
      <c r="C6" s="1792"/>
      <c r="D6" s="1792"/>
      <c r="E6" s="1792"/>
      <c r="F6" s="1792"/>
      <c r="G6" s="1792"/>
      <c r="H6" s="1792"/>
      <c r="I6" s="1792"/>
      <c r="J6" s="1792"/>
      <c r="K6" s="1085"/>
      <c r="L6" s="1085"/>
    </row>
    <row r="7" spans="1:12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 ht="19.5" thickBot="1" x14ac:dyDescent="0.35">
      <c r="A8" s="1788"/>
      <c r="B8" s="1788"/>
      <c r="C8" s="426" t="s">
        <v>1390</v>
      </c>
      <c r="D8" s="426"/>
      <c r="E8" s="422"/>
      <c r="F8" s="422"/>
      <c r="G8" s="733" t="s">
        <v>216</v>
      </c>
      <c r="H8" s="733"/>
      <c r="I8" s="1793" t="s">
        <v>660</v>
      </c>
      <c r="J8" s="1793"/>
      <c r="K8" s="732"/>
      <c r="L8" s="422"/>
    </row>
    <row r="9" spans="1:12" ht="21" thickBot="1" x14ac:dyDescent="0.35">
      <c r="A9" s="1788"/>
      <c r="B9" s="1788"/>
      <c r="C9" s="1785">
        <v>44561</v>
      </c>
      <c r="D9" s="1786"/>
      <c r="E9" s="731"/>
      <c r="F9" s="423"/>
      <c r="G9" s="1791" t="s">
        <v>215</v>
      </c>
      <c r="H9" s="1791"/>
      <c r="I9" s="1339" t="s">
        <v>661</v>
      </c>
      <c r="J9" s="1340"/>
      <c r="K9" s="1080"/>
      <c r="L9" s="1080"/>
    </row>
    <row r="10" spans="1:12" ht="21" thickBot="1" x14ac:dyDescent="0.35">
      <c r="A10" s="1788"/>
      <c r="B10" s="1788"/>
      <c r="C10" s="1787">
        <v>202</v>
      </c>
      <c r="D10" s="1787"/>
      <c r="E10" s="1081"/>
      <c r="F10" s="422"/>
      <c r="G10" s="1791" t="s">
        <v>49</v>
      </c>
      <c r="H10" s="1791"/>
      <c r="I10" s="1339" t="s">
        <v>662</v>
      </c>
      <c r="J10" s="1341"/>
      <c r="K10" s="1080"/>
      <c r="L10" s="1080"/>
    </row>
    <row r="11" spans="1:12" ht="18.75" x14ac:dyDescent="0.3">
      <c r="A11" s="725"/>
      <c r="B11" s="724"/>
      <c r="C11" s="724"/>
      <c r="D11" s="723"/>
      <c r="E11" s="723"/>
      <c r="F11" s="720"/>
      <c r="G11" s="1791" t="s">
        <v>363</v>
      </c>
      <c r="H11" s="1791"/>
      <c r="I11" s="1339" t="s">
        <v>1391</v>
      </c>
      <c r="J11" s="1341"/>
      <c r="K11" s="96"/>
      <c r="L11" s="96"/>
    </row>
    <row r="12" spans="1:12" ht="15.75" x14ac:dyDescent="0.25">
      <c r="A12" s="1779" t="s">
        <v>362</v>
      </c>
      <c r="B12" s="716"/>
      <c r="C12" s="715" t="s">
        <v>361</v>
      </c>
      <c r="D12" s="714"/>
      <c r="E12" s="1770" t="s">
        <v>360</v>
      </c>
      <c r="F12" s="1771"/>
      <c r="G12" s="1776" t="s">
        <v>32</v>
      </c>
      <c r="H12" s="1776" t="s">
        <v>31</v>
      </c>
      <c r="I12" s="1789" t="s">
        <v>359</v>
      </c>
      <c r="J12" s="96"/>
      <c r="K12" s="96"/>
      <c r="L12" s="96"/>
    </row>
    <row r="13" spans="1:12" x14ac:dyDescent="0.25">
      <c r="A13" s="1780"/>
      <c r="B13" s="711" t="s">
        <v>358</v>
      </c>
      <c r="C13" s="711" t="s">
        <v>357</v>
      </c>
      <c r="D13" s="710" t="s">
        <v>43</v>
      </c>
      <c r="E13" s="1772"/>
      <c r="F13" s="1773"/>
      <c r="G13" s="1777"/>
      <c r="H13" s="1777"/>
      <c r="I13" s="1790"/>
      <c r="J13" s="96"/>
      <c r="K13" s="96"/>
      <c r="L13" s="96"/>
    </row>
    <row r="14" spans="1:12" ht="21" customHeight="1" x14ac:dyDescent="0.25">
      <c r="A14" s="1342"/>
      <c r="B14" s="1343" t="s">
        <v>670</v>
      </c>
      <c r="C14" s="1344"/>
      <c r="D14" s="1345"/>
      <c r="E14" s="1781"/>
      <c r="F14" s="1781"/>
      <c r="G14" s="1346"/>
      <c r="H14" s="1346"/>
      <c r="I14" s="1347"/>
      <c r="J14" s="96"/>
      <c r="K14" s="96"/>
      <c r="L14" s="96"/>
    </row>
    <row r="15" spans="1:12" ht="24" customHeight="1" x14ac:dyDescent="0.25">
      <c r="A15" s="1342"/>
      <c r="B15" s="1343" t="s">
        <v>670</v>
      </c>
      <c r="C15" s="1344"/>
      <c r="D15" s="1345"/>
      <c r="E15" s="1781"/>
      <c r="F15" s="1781"/>
      <c r="G15" s="1346"/>
      <c r="H15" s="1346"/>
      <c r="I15" s="1347"/>
      <c r="J15" s="96"/>
      <c r="K15" s="96"/>
      <c r="L15" s="96"/>
    </row>
    <row r="16" spans="1:12" ht="84" customHeight="1" x14ac:dyDescent="0.25">
      <c r="A16" s="1342"/>
      <c r="B16" s="1335"/>
      <c r="C16" s="1336"/>
      <c r="D16" s="1337"/>
      <c r="E16" s="1782"/>
      <c r="F16" s="1782"/>
      <c r="G16" s="1338"/>
      <c r="H16" s="1338"/>
      <c r="I16" s="1347"/>
      <c r="J16" s="96"/>
      <c r="K16" s="96"/>
      <c r="L16" s="96"/>
    </row>
    <row r="17" spans="1:12" x14ac:dyDescent="0.25">
      <c r="A17" s="1342"/>
      <c r="B17" s="1348"/>
      <c r="C17" s="1348"/>
      <c r="D17" s="1349"/>
      <c r="E17" s="1350"/>
      <c r="F17" s="1351"/>
      <c r="G17" s="1352"/>
      <c r="H17" s="1352"/>
      <c r="I17" s="1347"/>
      <c r="J17" s="96"/>
      <c r="K17" s="96"/>
      <c r="L17" s="96"/>
    </row>
    <row r="18" spans="1:12" x14ac:dyDescent="0.25">
      <c r="A18" s="707">
        <v>1</v>
      </c>
      <c r="B18" s="697"/>
      <c r="C18" s="705"/>
      <c r="D18" s="1082"/>
      <c r="E18" s="1774"/>
      <c r="F18" s="1774"/>
      <c r="G18" s="703"/>
      <c r="H18" s="703"/>
      <c r="I18" s="706"/>
      <c r="J18" s="96"/>
      <c r="K18" s="96"/>
      <c r="L18" s="96"/>
    </row>
    <row r="19" spans="1:12" x14ac:dyDescent="0.25">
      <c r="A19" s="698">
        <v>2</v>
      </c>
      <c r="B19" s="697"/>
      <c r="C19" s="705"/>
      <c r="D19" s="1082"/>
      <c r="E19" s="1774"/>
      <c r="F19" s="1774"/>
      <c r="G19" s="703"/>
      <c r="H19" s="702"/>
      <c r="I19" s="701"/>
      <c r="J19" s="96"/>
      <c r="K19" s="96"/>
      <c r="L19" s="96"/>
    </row>
    <row r="20" spans="1:12" x14ac:dyDescent="0.25">
      <c r="A20" s="698">
        <v>3</v>
      </c>
      <c r="B20" s="697"/>
      <c r="C20" s="696"/>
      <c r="D20" s="1083"/>
      <c r="E20" s="1775"/>
      <c r="F20" s="1775"/>
      <c r="G20" s="694"/>
      <c r="H20" s="694"/>
      <c r="I20" s="693"/>
      <c r="J20" s="96"/>
      <c r="K20" s="96"/>
      <c r="L20" s="96"/>
    </row>
    <row r="21" spans="1:12" x14ac:dyDescent="0.25">
      <c r="A21" s="1778" t="s">
        <v>142</v>
      </c>
      <c r="B21" s="1778"/>
      <c r="C21" s="1778"/>
      <c r="D21" s="1778"/>
      <c r="E21" s="1778"/>
      <c r="F21" s="1778"/>
      <c r="G21" s="1398">
        <f>SUM(G16)</f>
        <v>0</v>
      </c>
      <c r="H21" s="1398">
        <f>SUM(H16)</f>
        <v>0</v>
      </c>
      <c r="I21" s="690"/>
      <c r="J21" s="96"/>
      <c r="K21" s="96"/>
      <c r="L21" s="96"/>
    </row>
    <row r="22" spans="1:12" x14ac:dyDescent="0.25">
      <c r="A22" s="688"/>
      <c r="B22" s="688"/>
      <c r="C22" s="688"/>
      <c r="D22" s="688"/>
      <c r="E22" s="688"/>
      <c r="F22" s="688"/>
      <c r="G22" s="687"/>
      <c r="H22" s="687"/>
      <c r="I22" s="685"/>
      <c r="J22" s="96"/>
      <c r="K22" s="96"/>
      <c r="L22" s="96"/>
    </row>
    <row r="23" spans="1:12" x14ac:dyDescent="0.25">
      <c r="A23" s="685"/>
      <c r="B23" s="685"/>
      <c r="C23" s="685"/>
      <c r="D23" s="684"/>
      <c r="E23" s="684"/>
      <c r="F23" s="685"/>
      <c r="G23" s="686"/>
      <c r="H23" s="686"/>
      <c r="I23" s="685"/>
      <c r="J23" s="96"/>
      <c r="K23" s="96"/>
      <c r="L23" s="96"/>
    </row>
    <row r="24" spans="1:12" x14ac:dyDescent="0.25">
      <c r="A24" s="1397"/>
      <c r="B24" s="1397" t="s">
        <v>1377</v>
      </c>
      <c r="C24" s="1397"/>
      <c r="D24" s="684"/>
      <c r="E24" s="1783" t="s">
        <v>576</v>
      </c>
      <c r="F24" s="1783"/>
      <c r="G24" s="1795"/>
      <c r="H24" s="1795"/>
      <c r="I24" s="1393" t="s">
        <v>1400</v>
      </c>
      <c r="J24" s="682"/>
      <c r="K24" s="682"/>
      <c r="L24" s="96"/>
    </row>
    <row r="25" spans="1:12" ht="15.75" x14ac:dyDescent="0.25">
      <c r="A25" s="679"/>
      <c r="B25" s="681" t="s">
        <v>356</v>
      </c>
      <c r="C25" s="679"/>
      <c r="E25" s="1784" t="s">
        <v>355</v>
      </c>
      <c r="F25" s="1784"/>
      <c r="G25" s="1768"/>
      <c r="H25" s="1796"/>
      <c r="I25" s="1794" t="s">
        <v>354</v>
      </c>
      <c r="J25" s="1794"/>
      <c r="K25" s="1794"/>
      <c r="L25" s="96"/>
    </row>
    <row r="26" spans="1:12" ht="15.75" x14ac:dyDescent="0.25">
      <c r="A26" s="679"/>
      <c r="B26" s="679"/>
      <c r="C26" s="679"/>
      <c r="D26" s="679" t="s">
        <v>52</v>
      </c>
      <c r="E26" s="679"/>
      <c r="F26" s="678"/>
      <c r="G26" s="1768"/>
      <c r="H26" s="1769"/>
      <c r="I26" s="677"/>
      <c r="J26" s="672"/>
      <c r="K26" s="96"/>
      <c r="L26" s="96"/>
    </row>
    <row r="27" spans="1:12" x14ac:dyDescent="0.25">
      <c r="A27" s="676"/>
      <c r="B27" s="676"/>
      <c r="C27" s="676"/>
      <c r="D27" s="675"/>
      <c r="E27" s="675"/>
      <c r="F27" s="675"/>
      <c r="G27" s="674"/>
      <c r="H27" s="674"/>
      <c r="I27" s="673"/>
      <c r="J27" s="672"/>
      <c r="K27" s="480" t="s">
        <v>353</v>
      </c>
      <c r="L27" s="96"/>
    </row>
  </sheetData>
  <mergeCells count="30">
    <mergeCell ref="A4:H4"/>
    <mergeCell ref="A5:J5"/>
    <mergeCell ref="A6:J6"/>
    <mergeCell ref="I12:I13"/>
    <mergeCell ref="A8:B8"/>
    <mergeCell ref="I8:J8"/>
    <mergeCell ref="A9:B9"/>
    <mergeCell ref="C9:D9"/>
    <mergeCell ref="G9:H9"/>
    <mergeCell ref="A10:B10"/>
    <mergeCell ref="C10:D10"/>
    <mergeCell ref="G10:H10"/>
    <mergeCell ref="E20:F20"/>
    <mergeCell ref="G11:H11"/>
    <mergeCell ref="A12:A13"/>
    <mergeCell ref="E12:F13"/>
    <mergeCell ref="G12:G13"/>
    <mergeCell ref="H12:H13"/>
    <mergeCell ref="E14:F14"/>
    <mergeCell ref="E15:F15"/>
    <mergeCell ref="E16:F16"/>
    <mergeCell ref="E18:F18"/>
    <mergeCell ref="E19:F19"/>
    <mergeCell ref="I25:K25"/>
    <mergeCell ref="G26:H26"/>
    <mergeCell ref="A21:F21"/>
    <mergeCell ref="E24:F24"/>
    <mergeCell ref="G24:H24"/>
    <mergeCell ref="E25:F25"/>
    <mergeCell ref="G25:H25"/>
  </mergeCells>
  <pageMargins left="0.7" right="0.17" top="0.36" bottom="0.2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D51"/>
  <sheetViews>
    <sheetView showGridLines="0" view="pageBreakPreview" topLeftCell="A7" zoomScale="75" workbookViewId="0">
      <selection activeCell="X24" sqref="X24"/>
    </sheetView>
  </sheetViews>
  <sheetFormatPr baseColWidth="10" defaultColWidth="9.140625" defaultRowHeight="12.75" x14ac:dyDescent="0.2"/>
  <cols>
    <col min="1" max="1" width="6" style="67" customWidth="1"/>
    <col min="2" max="2" width="11.7109375" style="67" customWidth="1"/>
    <col min="3" max="3" width="3" style="67" customWidth="1"/>
    <col min="4" max="4" width="3.5703125" style="67" customWidth="1"/>
    <col min="5" max="6" width="3" style="67" customWidth="1"/>
    <col min="7" max="7" width="12.7109375" style="67" customWidth="1"/>
    <col min="8" max="8" width="9" style="67" customWidth="1"/>
    <col min="9" max="9" width="8.42578125" style="67" customWidth="1"/>
    <col min="10" max="11" width="3.42578125" style="67" customWidth="1"/>
    <col min="12" max="12" width="10.5703125" style="67" customWidth="1"/>
    <col min="13" max="13" width="11.140625" style="67" customWidth="1"/>
    <col min="14" max="16" width="3.42578125" style="67" customWidth="1"/>
    <col min="17" max="17" width="16.85546875" style="67" customWidth="1"/>
    <col min="18" max="20" width="3.42578125" style="67" customWidth="1"/>
    <col min="21" max="21" width="3.5703125" style="67" customWidth="1"/>
    <col min="22" max="22" width="10.85546875" style="67" customWidth="1"/>
    <col min="23" max="23" width="9.85546875" style="67" customWidth="1"/>
    <col min="24" max="24" width="12.42578125" style="67" customWidth="1"/>
    <col min="25" max="25" width="13.42578125" style="67" customWidth="1"/>
    <col min="26" max="26" width="12" style="67" customWidth="1"/>
    <col min="27" max="27" width="10.7109375" style="67" customWidth="1"/>
    <col min="28" max="28" width="14.85546875" style="67" customWidth="1"/>
    <col min="29" max="29" width="12" style="67" customWidth="1"/>
    <col min="30" max="16384" width="9.140625" style="67"/>
  </cols>
  <sheetData>
    <row r="3" spans="1:30" x14ac:dyDescent="0.2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30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</row>
    <row r="5" spans="1:30" ht="18.75" x14ac:dyDescent="0.3">
      <c r="A5" s="68"/>
      <c r="B5" s="1424" t="s">
        <v>52</v>
      </c>
      <c r="C5" s="1424"/>
      <c r="D5" s="1424"/>
      <c r="E5" s="1424"/>
      <c r="F5" s="1424"/>
      <c r="G5" s="1424"/>
      <c r="H5" s="1424"/>
      <c r="I5" s="1424"/>
      <c r="J5" s="1424"/>
      <c r="K5" s="1424"/>
      <c r="L5" s="1424"/>
      <c r="M5" s="1424"/>
      <c r="N5" s="1424"/>
      <c r="O5" s="1424"/>
      <c r="P5" s="1424"/>
      <c r="Q5" s="1424"/>
      <c r="R5" s="1424"/>
      <c r="S5" s="1424"/>
      <c r="T5" s="1424"/>
      <c r="U5" s="1424"/>
      <c r="V5" s="1424"/>
      <c r="W5" s="1424"/>
      <c r="X5" s="1424"/>
      <c r="Y5" s="1424"/>
      <c r="Z5" s="1424"/>
      <c r="AA5" s="1424"/>
      <c r="AB5" s="1424"/>
      <c r="AC5" s="68"/>
    </row>
    <row r="6" spans="1:30" ht="5.2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30" ht="18.75" x14ac:dyDescent="0.3">
      <c r="A7" s="68"/>
      <c r="B7" s="1424" t="s">
        <v>56</v>
      </c>
      <c r="C7" s="1424"/>
      <c r="D7" s="1424"/>
      <c r="E7" s="1424"/>
      <c r="F7" s="1424"/>
      <c r="G7" s="1424"/>
      <c r="H7" s="1424"/>
      <c r="I7" s="1424"/>
      <c r="J7" s="1424"/>
      <c r="K7" s="1424"/>
      <c r="L7" s="1424"/>
      <c r="M7" s="1424"/>
      <c r="N7" s="1424"/>
      <c r="O7" s="1424"/>
      <c r="P7" s="1424"/>
      <c r="Q7" s="1424"/>
      <c r="R7" s="1424"/>
      <c r="S7" s="1424"/>
      <c r="T7" s="1424"/>
      <c r="U7" s="1424"/>
      <c r="V7" s="1424"/>
      <c r="W7" s="1424"/>
      <c r="X7" s="1424"/>
      <c r="Y7" s="1424"/>
      <c r="Z7" s="1424"/>
      <c r="AA7" s="1424"/>
      <c r="AB7" s="1424"/>
      <c r="AC7" s="68"/>
    </row>
    <row r="8" spans="1:30" ht="16.5" customHeight="1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1433" t="s">
        <v>55</v>
      </c>
      <c r="M8" s="1433"/>
      <c r="N8" s="95">
        <v>1</v>
      </c>
      <c r="O8" s="95">
        <v>1</v>
      </c>
      <c r="P8" s="95">
        <v>21</v>
      </c>
      <c r="Q8" s="94" t="s">
        <v>54</v>
      </c>
      <c r="R8" s="93">
        <v>31</v>
      </c>
      <c r="S8" s="93">
        <v>12</v>
      </c>
      <c r="T8" s="93">
        <v>21</v>
      </c>
      <c r="U8" s="53"/>
      <c r="V8" s="53"/>
      <c r="W8" s="53"/>
      <c r="X8" s="68"/>
      <c r="Y8" s="68"/>
      <c r="Z8" s="68"/>
      <c r="AA8" s="68"/>
      <c r="AB8" s="68"/>
      <c r="AC8" s="68"/>
    </row>
    <row r="9" spans="1:30" ht="21" customHeight="1" x14ac:dyDescent="0.2">
      <c r="A9" s="68"/>
      <c r="B9" s="68"/>
      <c r="C9" s="68"/>
      <c r="D9" s="68"/>
      <c r="E9" s="68"/>
      <c r="F9" s="68"/>
      <c r="G9" s="68"/>
      <c r="H9" s="91"/>
      <c r="I9" s="91"/>
      <c r="J9" s="91"/>
      <c r="K9" s="91"/>
      <c r="L9" s="92"/>
      <c r="M9" s="91"/>
      <c r="N9" s="91"/>
      <c r="O9" s="91"/>
      <c r="P9" s="91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</row>
    <row r="10" spans="1:30" ht="16.5" customHeight="1" x14ac:dyDescent="0.2">
      <c r="A10" s="68"/>
      <c r="B10" s="70" t="s">
        <v>53</v>
      </c>
      <c r="C10" s="90">
        <v>0</v>
      </c>
      <c r="D10" s="90">
        <v>2</v>
      </c>
      <c r="E10" s="90">
        <v>0</v>
      </c>
      <c r="F10" s="90">
        <v>2</v>
      </c>
      <c r="G10" s="68"/>
      <c r="H10" s="1434" t="s">
        <v>51</v>
      </c>
      <c r="I10" s="1446"/>
      <c r="J10" s="90">
        <v>0</v>
      </c>
      <c r="K10" s="90">
        <v>2</v>
      </c>
      <c r="L10" s="68"/>
      <c r="M10" s="91" t="s">
        <v>50</v>
      </c>
      <c r="N10" s="90">
        <v>0</v>
      </c>
      <c r="O10" s="90">
        <v>1</v>
      </c>
      <c r="P10" s="68"/>
      <c r="Q10" s="91" t="s">
        <v>49</v>
      </c>
      <c r="R10" s="90">
        <v>0</v>
      </c>
      <c r="S10" s="90">
        <v>0</v>
      </c>
      <c r="T10" s="90">
        <v>0</v>
      </c>
      <c r="U10" s="90">
        <v>5</v>
      </c>
      <c r="V10" s="89"/>
      <c r="W10" s="88"/>
      <c r="X10" s="87" t="s">
        <v>48</v>
      </c>
      <c r="Y10" s="87"/>
      <c r="Z10" s="53" t="s">
        <v>485</v>
      </c>
      <c r="AA10" s="86"/>
      <c r="AB10" s="86"/>
      <c r="AC10" s="68"/>
    </row>
    <row r="11" spans="1:30" ht="6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</row>
    <row r="12" spans="1:30" ht="16.5" customHeight="1" x14ac:dyDescent="0.2">
      <c r="A12" s="68"/>
      <c r="B12" s="1434" t="s">
        <v>47</v>
      </c>
      <c r="C12" s="1434"/>
      <c r="D12" s="1434"/>
      <c r="E12" s="1434"/>
      <c r="F12" s="1434"/>
      <c r="G12" s="1434"/>
      <c r="H12" s="1442"/>
      <c r="I12" s="1442"/>
      <c r="J12" s="1442"/>
      <c r="K12" s="1442"/>
      <c r="L12" s="1442"/>
      <c r="M12" s="1442"/>
      <c r="N12" s="69"/>
      <c r="O12" s="69"/>
      <c r="P12" s="69"/>
      <c r="Q12" s="85" t="s">
        <v>450</v>
      </c>
      <c r="R12" s="1442"/>
      <c r="S12" s="1442"/>
      <c r="T12" s="1442"/>
      <c r="U12" s="1442"/>
      <c r="V12" s="1442"/>
      <c r="W12" s="1442"/>
      <c r="X12" s="1442"/>
      <c r="Y12" s="1442"/>
      <c r="Z12" s="1442"/>
      <c r="AA12" s="1442"/>
      <c r="AB12" s="1442"/>
      <c r="AC12" s="68"/>
    </row>
    <row r="13" spans="1:30" ht="8.25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</row>
    <row r="14" spans="1:30" ht="15.75" customHeight="1" x14ac:dyDescent="0.2">
      <c r="A14" s="68"/>
      <c r="B14" s="1438" t="s">
        <v>46</v>
      </c>
      <c r="C14" s="1438"/>
      <c r="D14" s="1438"/>
      <c r="E14" s="1438"/>
      <c r="F14" s="1437"/>
      <c r="G14" s="1437"/>
      <c r="H14" s="1437"/>
      <c r="I14" s="1437"/>
      <c r="J14" s="1437"/>
      <c r="K14" s="1437"/>
      <c r="L14" s="1437"/>
      <c r="M14" s="1436" t="s">
        <v>45</v>
      </c>
      <c r="N14" s="1436"/>
      <c r="O14" s="1436"/>
      <c r="P14" s="1436"/>
      <c r="Q14" s="1443">
        <v>0</v>
      </c>
      <c r="R14" s="1444"/>
      <c r="S14" s="1445"/>
      <c r="T14" s="69"/>
      <c r="U14" s="69" t="s">
        <v>44</v>
      </c>
      <c r="V14" s="69"/>
      <c r="W14" s="69"/>
      <c r="X14" s="68"/>
      <c r="Y14" s="68"/>
      <c r="Z14" s="68"/>
      <c r="AA14" s="68"/>
      <c r="AB14" s="68"/>
      <c r="AC14" s="68"/>
    </row>
    <row r="15" spans="1:30" ht="28.5" customHeight="1" thickBot="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1435" t="s">
        <v>0</v>
      </c>
      <c r="Y15" s="1435"/>
      <c r="Z15" s="1435"/>
      <c r="AA15" s="1435"/>
      <c r="AB15" s="1435"/>
      <c r="AC15" s="84"/>
      <c r="AD15" s="84"/>
    </row>
    <row r="16" spans="1:30" ht="28.5" customHeight="1" x14ac:dyDescent="0.2">
      <c r="A16" s="68"/>
      <c r="B16" s="1431" t="s">
        <v>43</v>
      </c>
      <c r="C16" s="1426"/>
      <c r="D16" s="1427"/>
      <c r="E16" s="1425" t="s">
        <v>42</v>
      </c>
      <c r="F16" s="1426"/>
      <c r="G16" s="1426"/>
      <c r="H16" s="1427"/>
      <c r="I16" s="1425" t="s">
        <v>41</v>
      </c>
      <c r="J16" s="1426"/>
      <c r="K16" s="1426"/>
      <c r="L16" s="1427"/>
      <c r="M16" s="1425" t="s">
        <v>40</v>
      </c>
      <c r="N16" s="1426"/>
      <c r="O16" s="1426"/>
      <c r="P16" s="1427"/>
      <c r="Q16" s="1425" t="s">
        <v>39</v>
      </c>
      <c r="R16" s="1426"/>
      <c r="S16" s="1426"/>
      <c r="T16" s="1426"/>
      <c r="U16" s="1427"/>
      <c r="V16" s="1447" t="s">
        <v>38</v>
      </c>
      <c r="W16" s="1448"/>
      <c r="X16" s="1439" t="s">
        <v>37</v>
      </c>
      <c r="Y16" s="1440"/>
      <c r="Z16" s="1441"/>
      <c r="AA16" s="1439" t="s">
        <v>36</v>
      </c>
      <c r="AB16" s="1449"/>
      <c r="AC16" s="68"/>
    </row>
    <row r="17" spans="1:29" ht="23.25" customHeight="1" thickBot="1" x14ac:dyDescent="0.25">
      <c r="A17" s="68"/>
      <c r="B17" s="1432"/>
      <c r="C17" s="1429"/>
      <c r="D17" s="1430"/>
      <c r="E17" s="1428"/>
      <c r="F17" s="1429"/>
      <c r="G17" s="1429"/>
      <c r="H17" s="1430"/>
      <c r="I17" s="1428"/>
      <c r="J17" s="1429"/>
      <c r="K17" s="1429"/>
      <c r="L17" s="1430"/>
      <c r="M17" s="1428"/>
      <c r="N17" s="1429"/>
      <c r="O17" s="1429"/>
      <c r="P17" s="1430"/>
      <c r="Q17" s="1428"/>
      <c r="R17" s="1429"/>
      <c r="S17" s="1429"/>
      <c r="T17" s="1429"/>
      <c r="U17" s="1430"/>
      <c r="V17" s="83" t="s">
        <v>35</v>
      </c>
      <c r="W17" s="82" t="s">
        <v>34</v>
      </c>
      <c r="X17" s="81" t="s">
        <v>33</v>
      </c>
      <c r="Y17" s="81" t="s">
        <v>32</v>
      </c>
      <c r="Z17" s="81" t="s">
        <v>31</v>
      </c>
      <c r="AA17" s="81" t="s">
        <v>30</v>
      </c>
      <c r="AB17" s="80" t="s">
        <v>29</v>
      </c>
      <c r="AC17" s="68"/>
    </row>
    <row r="18" spans="1:29" ht="18" customHeight="1" x14ac:dyDescent="0.2">
      <c r="A18" s="68"/>
      <c r="B18" s="1454" t="s">
        <v>489</v>
      </c>
      <c r="C18" s="1423"/>
      <c r="D18" s="1423"/>
      <c r="E18" s="1423" t="s">
        <v>522</v>
      </c>
      <c r="F18" s="1423"/>
      <c r="G18" s="1423"/>
      <c r="H18" s="1423"/>
      <c r="I18" s="1423" t="s">
        <v>523</v>
      </c>
      <c r="J18" s="1423"/>
      <c r="K18" s="1423"/>
      <c r="L18" s="1423"/>
      <c r="M18" s="1423" t="s">
        <v>524</v>
      </c>
      <c r="N18" s="1423"/>
      <c r="O18" s="1423"/>
      <c r="P18" s="1423"/>
      <c r="Q18" s="1423" t="s">
        <v>525</v>
      </c>
      <c r="R18" s="1423"/>
      <c r="S18" s="1423"/>
      <c r="T18" s="1423"/>
      <c r="U18" s="1423"/>
      <c r="V18" s="1009"/>
      <c r="W18" s="1009" t="s">
        <v>526</v>
      </c>
      <c r="X18" s="79">
        <v>2829225.92</v>
      </c>
      <c r="Y18" s="79">
        <v>8578502.7100000009</v>
      </c>
      <c r="Z18" s="79">
        <v>7329328.3899999997</v>
      </c>
      <c r="AA18" s="79">
        <v>4281619.55</v>
      </c>
      <c r="AB18" s="78">
        <f>+X18+Y18-Z18</f>
        <v>4078400.2400000012</v>
      </c>
      <c r="AC18" s="68"/>
    </row>
    <row r="19" spans="1:29" ht="18" customHeight="1" x14ac:dyDescent="0.2">
      <c r="A19" s="68"/>
      <c r="B19" s="1451"/>
      <c r="C19" s="1421"/>
      <c r="D19" s="1421"/>
      <c r="E19" s="1421"/>
      <c r="F19" s="1421"/>
      <c r="G19" s="1421"/>
      <c r="H19" s="1421"/>
      <c r="I19" s="1422"/>
      <c r="J19" s="1422"/>
      <c r="K19" s="1422"/>
      <c r="L19" s="1422"/>
      <c r="M19" s="1421"/>
      <c r="N19" s="1421"/>
      <c r="O19" s="1421"/>
      <c r="P19" s="1421"/>
      <c r="Q19" s="1421"/>
      <c r="R19" s="1421"/>
      <c r="S19" s="1421"/>
      <c r="T19" s="1421"/>
      <c r="U19" s="1421"/>
      <c r="V19" s="77"/>
      <c r="W19" s="77"/>
      <c r="X19" s="76"/>
      <c r="Y19" s="76"/>
      <c r="Z19" s="76"/>
      <c r="AA19" s="76"/>
      <c r="AB19" s="75"/>
      <c r="AC19" s="68"/>
    </row>
    <row r="20" spans="1:29" ht="18" customHeight="1" x14ac:dyDescent="0.2">
      <c r="A20" s="68"/>
      <c r="B20" s="1451"/>
      <c r="C20" s="1421"/>
      <c r="D20" s="1421"/>
      <c r="E20" s="1421"/>
      <c r="F20" s="1421"/>
      <c r="G20" s="1421"/>
      <c r="H20" s="1421"/>
      <c r="I20" s="1422"/>
      <c r="J20" s="1422"/>
      <c r="K20" s="1422"/>
      <c r="L20" s="1422"/>
      <c r="M20" s="1421"/>
      <c r="N20" s="1421"/>
      <c r="O20" s="1421"/>
      <c r="P20" s="1421"/>
      <c r="Q20" s="1421"/>
      <c r="R20" s="1421"/>
      <c r="S20" s="1421"/>
      <c r="T20" s="1421"/>
      <c r="U20" s="1421"/>
      <c r="V20" s="77"/>
      <c r="W20" s="77"/>
      <c r="X20" s="76"/>
      <c r="Y20" s="76"/>
      <c r="Z20" s="76"/>
      <c r="AA20" s="76"/>
      <c r="AB20" s="75"/>
      <c r="AC20" s="68"/>
    </row>
    <row r="21" spans="1:29" ht="18" customHeight="1" x14ac:dyDescent="0.2">
      <c r="A21" s="68"/>
      <c r="B21" s="1451"/>
      <c r="C21" s="1421"/>
      <c r="D21" s="1421"/>
      <c r="E21" s="1421"/>
      <c r="F21" s="1421"/>
      <c r="G21" s="1421"/>
      <c r="H21" s="1421"/>
      <c r="I21" s="1422"/>
      <c r="J21" s="1422"/>
      <c r="K21" s="1422"/>
      <c r="L21" s="1422"/>
      <c r="M21" s="1421"/>
      <c r="N21" s="1421"/>
      <c r="O21" s="1421"/>
      <c r="P21" s="1421"/>
      <c r="Q21" s="1421"/>
      <c r="R21" s="1421"/>
      <c r="S21" s="1421"/>
      <c r="T21" s="1421"/>
      <c r="U21" s="1421"/>
      <c r="V21" s="77"/>
      <c r="W21" s="77"/>
      <c r="X21" s="76"/>
      <c r="Y21" s="76"/>
      <c r="Z21" s="76"/>
      <c r="AA21" s="76"/>
      <c r="AB21" s="75"/>
      <c r="AC21" s="68"/>
    </row>
    <row r="22" spans="1:29" ht="18" customHeight="1" x14ac:dyDescent="0.2">
      <c r="A22" s="68"/>
      <c r="B22" s="1451"/>
      <c r="C22" s="1421"/>
      <c r="D22" s="1421"/>
      <c r="E22" s="1421"/>
      <c r="F22" s="1421"/>
      <c r="G22" s="1421"/>
      <c r="H22" s="1421"/>
      <c r="I22" s="1422"/>
      <c r="J22" s="1422"/>
      <c r="K22" s="1422"/>
      <c r="L22" s="1422"/>
      <c r="M22" s="1421"/>
      <c r="N22" s="1421"/>
      <c r="O22" s="1421"/>
      <c r="P22" s="1421"/>
      <c r="Q22" s="1421"/>
      <c r="R22" s="1421"/>
      <c r="S22" s="1421"/>
      <c r="T22" s="1421"/>
      <c r="U22" s="1421"/>
      <c r="V22" s="77"/>
      <c r="W22" s="77"/>
      <c r="X22" s="76"/>
      <c r="Y22" s="76"/>
      <c r="Z22" s="76"/>
      <c r="AA22" s="76"/>
      <c r="AB22" s="75"/>
      <c r="AC22" s="68"/>
    </row>
    <row r="23" spans="1:29" ht="18" customHeight="1" x14ac:dyDescent="0.2">
      <c r="A23" s="68"/>
      <c r="B23" s="1451"/>
      <c r="C23" s="1421"/>
      <c r="D23" s="1421"/>
      <c r="E23" s="1421"/>
      <c r="F23" s="1421"/>
      <c r="G23" s="1421"/>
      <c r="H23" s="1421"/>
      <c r="I23" s="1422"/>
      <c r="J23" s="1422"/>
      <c r="K23" s="1422"/>
      <c r="L23" s="1422"/>
      <c r="M23" s="1421"/>
      <c r="N23" s="1421"/>
      <c r="O23" s="1421"/>
      <c r="P23" s="1421"/>
      <c r="Q23" s="1421"/>
      <c r="R23" s="1421"/>
      <c r="S23" s="1421"/>
      <c r="T23" s="1421"/>
      <c r="U23" s="1421"/>
      <c r="V23" s="77"/>
      <c r="W23" s="77"/>
      <c r="X23" s="76"/>
      <c r="Y23" s="76"/>
      <c r="Z23" s="76"/>
      <c r="AA23" s="76"/>
      <c r="AB23" s="75"/>
      <c r="AC23" s="68"/>
    </row>
    <row r="24" spans="1:29" ht="18" customHeight="1" x14ac:dyDescent="0.2">
      <c r="A24" s="68"/>
      <c r="B24" s="1451"/>
      <c r="C24" s="1421"/>
      <c r="D24" s="1421"/>
      <c r="E24" s="1421"/>
      <c r="F24" s="1421"/>
      <c r="G24" s="1421"/>
      <c r="H24" s="1421"/>
      <c r="I24" s="1422"/>
      <c r="J24" s="1422"/>
      <c r="K24" s="1422"/>
      <c r="L24" s="1422"/>
      <c r="M24" s="1421"/>
      <c r="N24" s="1421"/>
      <c r="O24" s="1421"/>
      <c r="P24" s="1421"/>
      <c r="Q24" s="1421"/>
      <c r="R24" s="1421"/>
      <c r="S24" s="1421"/>
      <c r="T24" s="1421"/>
      <c r="U24" s="1421"/>
      <c r="V24" s="77"/>
      <c r="W24" s="77"/>
      <c r="X24" s="76"/>
      <c r="Y24" s="76"/>
      <c r="Z24" s="76"/>
      <c r="AA24" s="76"/>
      <c r="AB24" s="75"/>
      <c r="AC24" s="68"/>
    </row>
    <row r="25" spans="1:29" ht="18" customHeight="1" x14ac:dyDescent="0.2">
      <c r="A25" s="68"/>
      <c r="B25" s="1451"/>
      <c r="C25" s="1421"/>
      <c r="D25" s="1421"/>
      <c r="E25" s="1421"/>
      <c r="F25" s="1421"/>
      <c r="G25" s="1421"/>
      <c r="H25" s="1421"/>
      <c r="I25" s="1422"/>
      <c r="J25" s="1422"/>
      <c r="K25" s="1422"/>
      <c r="L25" s="1422"/>
      <c r="M25" s="1421"/>
      <c r="N25" s="1421"/>
      <c r="O25" s="1421"/>
      <c r="P25" s="1421"/>
      <c r="Q25" s="1421"/>
      <c r="R25" s="1421"/>
      <c r="S25" s="1421"/>
      <c r="T25" s="1421"/>
      <c r="U25" s="1421"/>
      <c r="V25" s="77"/>
      <c r="W25" s="77"/>
      <c r="X25" s="76"/>
      <c r="Y25" s="76"/>
      <c r="Z25" s="76"/>
      <c r="AA25" s="76"/>
      <c r="AB25" s="75"/>
      <c r="AC25" s="68"/>
    </row>
    <row r="26" spans="1:29" ht="18" customHeight="1" x14ac:dyDescent="0.2">
      <c r="A26" s="68"/>
      <c r="B26" s="1451"/>
      <c r="C26" s="1421"/>
      <c r="D26" s="1421"/>
      <c r="E26" s="1421"/>
      <c r="F26" s="1421"/>
      <c r="G26" s="1421"/>
      <c r="H26" s="1421"/>
      <c r="I26" s="1422"/>
      <c r="J26" s="1422"/>
      <c r="K26" s="1422"/>
      <c r="L26" s="1422"/>
      <c r="M26" s="1421"/>
      <c r="N26" s="1421"/>
      <c r="O26" s="1421"/>
      <c r="P26" s="1421"/>
      <c r="Q26" s="1421"/>
      <c r="R26" s="1421"/>
      <c r="S26" s="1421"/>
      <c r="T26" s="1421"/>
      <c r="U26" s="1421"/>
      <c r="V26" s="77"/>
      <c r="W26" s="77"/>
      <c r="X26" s="76"/>
      <c r="Y26" s="76"/>
      <c r="Z26" s="76"/>
      <c r="AA26" s="76"/>
      <c r="AB26" s="75"/>
      <c r="AC26" s="68"/>
    </row>
    <row r="27" spans="1:29" ht="18" customHeight="1" x14ac:dyDescent="0.2">
      <c r="A27" s="68"/>
      <c r="B27" s="1451"/>
      <c r="C27" s="1421"/>
      <c r="D27" s="1421"/>
      <c r="E27" s="1421"/>
      <c r="F27" s="1421"/>
      <c r="G27" s="1421"/>
      <c r="H27" s="1421"/>
      <c r="I27" s="1422"/>
      <c r="J27" s="1422"/>
      <c r="K27" s="1422"/>
      <c r="L27" s="1422"/>
      <c r="M27" s="1421"/>
      <c r="N27" s="1421"/>
      <c r="O27" s="1421"/>
      <c r="P27" s="1421"/>
      <c r="Q27" s="1421"/>
      <c r="R27" s="1421"/>
      <c r="S27" s="1421"/>
      <c r="T27" s="1421"/>
      <c r="U27" s="1421"/>
      <c r="V27" s="77"/>
      <c r="W27" s="77"/>
      <c r="X27" s="76"/>
      <c r="Y27" s="76"/>
      <c r="Z27" s="76"/>
      <c r="AA27" s="76"/>
      <c r="AB27" s="75"/>
      <c r="AC27" s="68"/>
    </row>
    <row r="28" spans="1:29" ht="18" customHeight="1" x14ac:dyDescent="0.2">
      <c r="A28" s="68"/>
      <c r="B28" s="1451"/>
      <c r="C28" s="1421"/>
      <c r="D28" s="1421"/>
      <c r="E28" s="1421"/>
      <c r="F28" s="1421"/>
      <c r="G28" s="1421"/>
      <c r="H28" s="1421"/>
      <c r="I28" s="1422"/>
      <c r="J28" s="1422"/>
      <c r="K28" s="1422"/>
      <c r="L28" s="1422"/>
      <c r="M28" s="1421"/>
      <c r="N28" s="1421"/>
      <c r="O28" s="1421"/>
      <c r="P28" s="1421"/>
      <c r="Q28" s="1421"/>
      <c r="R28" s="1421"/>
      <c r="S28" s="1421"/>
      <c r="T28" s="1421"/>
      <c r="U28" s="1421"/>
      <c r="V28" s="77"/>
      <c r="W28" s="77"/>
      <c r="X28" s="76"/>
      <c r="Y28" s="76"/>
      <c r="Z28" s="76"/>
      <c r="AA28" s="76"/>
      <c r="AB28" s="75"/>
      <c r="AC28" s="68"/>
    </row>
    <row r="29" spans="1:29" ht="18" customHeight="1" x14ac:dyDescent="0.2">
      <c r="A29" s="68"/>
      <c r="B29" s="1451"/>
      <c r="C29" s="1421"/>
      <c r="D29" s="1421"/>
      <c r="E29" s="1421"/>
      <c r="F29" s="1421"/>
      <c r="G29" s="1421"/>
      <c r="H29" s="1421"/>
      <c r="I29" s="1422"/>
      <c r="J29" s="1422"/>
      <c r="K29" s="1422"/>
      <c r="L29" s="1422"/>
      <c r="M29" s="1421"/>
      <c r="N29" s="1421"/>
      <c r="O29" s="1421"/>
      <c r="P29" s="1421"/>
      <c r="Q29" s="1421"/>
      <c r="R29" s="1421"/>
      <c r="S29" s="1421"/>
      <c r="T29" s="1421"/>
      <c r="U29" s="1421"/>
      <c r="V29" s="77"/>
      <c r="W29" s="77"/>
      <c r="X29" s="76"/>
      <c r="Y29" s="76"/>
      <c r="Z29" s="76"/>
      <c r="AA29" s="76"/>
      <c r="AB29" s="75"/>
      <c r="AC29" s="68"/>
    </row>
    <row r="30" spans="1:29" ht="18" customHeight="1" x14ac:dyDescent="0.2">
      <c r="A30" s="68"/>
      <c r="B30" s="1451"/>
      <c r="C30" s="1421"/>
      <c r="D30" s="1421"/>
      <c r="E30" s="1421"/>
      <c r="F30" s="1421"/>
      <c r="G30" s="1421"/>
      <c r="H30" s="1421"/>
      <c r="I30" s="1422"/>
      <c r="J30" s="1422"/>
      <c r="K30" s="1422"/>
      <c r="L30" s="1422"/>
      <c r="M30" s="1421"/>
      <c r="N30" s="1421"/>
      <c r="O30" s="1421"/>
      <c r="P30" s="1421"/>
      <c r="Q30" s="1421"/>
      <c r="R30" s="1421"/>
      <c r="S30" s="1421"/>
      <c r="T30" s="1421"/>
      <c r="U30" s="1421"/>
      <c r="V30" s="77"/>
      <c r="W30" s="77"/>
      <c r="X30" s="76"/>
      <c r="Y30" s="76"/>
      <c r="Z30" s="76"/>
      <c r="AA30" s="76"/>
      <c r="AB30" s="75"/>
      <c r="AC30" s="68"/>
    </row>
    <row r="31" spans="1:29" ht="18" customHeight="1" x14ac:dyDescent="0.2">
      <c r="A31" s="68"/>
      <c r="B31" s="1451"/>
      <c r="C31" s="1421"/>
      <c r="D31" s="1421"/>
      <c r="E31" s="1421"/>
      <c r="F31" s="1421"/>
      <c r="G31" s="1421"/>
      <c r="H31" s="1421"/>
      <c r="I31" s="1422"/>
      <c r="J31" s="1422"/>
      <c r="K31" s="1422"/>
      <c r="L31" s="1422"/>
      <c r="M31" s="1421"/>
      <c r="N31" s="1421"/>
      <c r="O31" s="1421"/>
      <c r="P31" s="1421"/>
      <c r="Q31" s="1421"/>
      <c r="R31" s="1421"/>
      <c r="S31" s="1421"/>
      <c r="T31" s="1421"/>
      <c r="U31" s="1421"/>
      <c r="V31" s="77"/>
      <c r="W31" s="77"/>
      <c r="X31" s="76"/>
      <c r="Y31" s="76"/>
      <c r="Z31" s="76"/>
      <c r="AA31" s="76"/>
      <c r="AB31" s="75"/>
      <c r="AC31" s="68"/>
    </row>
    <row r="32" spans="1:29" ht="18" customHeight="1" thickBot="1" x14ac:dyDescent="0.25">
      <c r="A32" s="68"/>
      <c r="B32" s="1453"/>
      <c r="C32" s="1450"/>
      <c r="D32" s="1450"/>
      <c r="E32" s="1450"/>
      <c r="F32" s="1450"/>
      <c r="G32" s="1450"/>
      <c r="H32" s="1450"/>
      <c r="I32" s="1452"/>
      <c r="J32" s="1452"/>
      <c r="K32" s="1452"/>
      <c r="L32" s="1452"/>
      <c r="M32" s="1450"/>
      <c r="N32" s="1450"/>
      <c r="O32" s="1450"/>
      <c r="P32" s="1450"/>
      <c r="Q32" s="1450"/>
      <c r="R32" s="1450"/>
      <c r="S32" s="1450"/>
      <c r="T32" s="1450"/>
      <c r="U32" s="1450"/>
      <c r="V32" s="74"/>
      <c r="W32" s="74"/>
      <c r="X32" s="73"/>
      <c r="Y32" s="73"/>
      <c r="Z32" s="73"/>
      <c r="AA32" s="73"/>
      <c r="AB32" s="72"/>
      <c r="AC32" s="68"/>
    </row>
    <row r="33" spans="1:29" ht="16.5" customHeight="1" x14ac:dyDescent="0.2">
      <c r="A33" s="68"/>
      <c r="B33" s="1465" t="s">
        <v>28</v>
      </c>
      <c r="C33" s="1466"/>
      <c r="D33" s="1457"/>
      <c r="E33" s="1457"/>
      <c r="F33" s="1457"/>
      <c r="G33" s="1457"/>
      <c r="H33" s="1457"/>
      <c r="I33" s="1457"/>
      <c r="J33" s="1457"/>
      <c r="K33" s="1457"/>
      <c r="L33" s="1457"/>
      <c r="M33" s="1457"/>
      <c r="N33" s="1457"/>
      <c r="O33" s="1457"/>
      <c r="P33" s="1457"/>
      <c r="Q33" s="1457"/>
      <c r="R33" s="1457"/>
      <c r="S33" s="1457"/>
      <c r="T33" s="1457"/>
      <c r="U33" s="1457"/>
      <c r="V33" s="1457"/>
      <c r="W33" s="1457"/>
      <c r="X33" s="1457"/>
      <c r="Y33" s="1457"/>
      <c r="Z33" s="1457"/>
      <c r="AA33" s="1457"/>
      <c r="AB33" s="1458"/>
      <c r="AC33" s="68"/>
    </row>
    <row r="34" spans="1:29" ht="16.5" customHeight="1" x14ac:dyDescent="0.2">
      <c r="A34" s="68"/>
      <c r="B34" s="1459"/>
      <c r="C34" s="1460"/>
      <c r="D34" s="1460"/>
      <c r="E34" s="1460"/>
      <c r="F34" s="1460"/>
      <c r="G34" s="1460"/>
      <c r="H34" s="1460"/>
      <c r="I34" s="1460"/>
      <c r="J34" s="1460"/>
      <c r="K34" s="1460"/>
      <c r="L34" s="1460"/>
      <c r="M34" s="1460"/>
      <c r="N34" s="1460"/>
      <c r="O34" s="1460"/>
      <c r="P34" s="1460"/>
      <c r="Q34" s="1460"/>
      <c r="R34" s="1460"/>
      <c r="S34" s="1460"/>
      <c r="T34" s="1460"/>
      <c r="U34" s="1460"/>
      <c r="V34" s="1460"/>
      <c r="W34" s="1460"/>
      <c r="X34" s="1460"/>
      <c r="Y34" s="1460"/>
      <c r="Z34" s="1460"/>
      <c r="AA34" s="1460"/>
      <c r="AB34" s="1461"/>
      <c r="AC34" s="68"/>
    </row>
    <row r="35" spans="1:29" ht="18.75" customHeight="1" thickBot="1" x14ac:dyDescent="0.25">
      <c r="A35" s="68"/>
      <c r="B35" s="1462"/>
      <c r="C35" s="1463"/>
      <c r="D35" s="1463"/>
      <c r="E35" s="1463"/>
      <c r="F35" s="1463"/>
      <c r="G35" s="1463"/>
      <c r="H35" s="1463"/>
      <c r="I35" s="1463"/>
      <c r="J35" s="1463"/>
      <c r="K35" s="1463"/>
      <c r="L35" s="1463"/>
      <c r="M35" s="1463"/>
      <c r="N35" s="1463"/>
      <c r="O35" s="1463"/>
      <c r="P35" s="1463"/>
      <c r="Q35" s="1463"/>
      <c r="R35" s="1463"/>
      <c r="S35" s="1463"/>
      <c r="T35" s="1463"/>
      <c r="U35" s="1463"/>
      <c r="V35" s="1463"/>
      <c r="W35" s="1463"/>
      <c r="X35" s="1463"/>
      <c r="Y35" s="1463"/>
      <c r="Z35" s="1463"/>
      <c r="AA35" s="1463"/>
      <c r="AB35" s="1464"/>
      <c r="AC35" s="68"/>
    </row>
    <row r="36" spans="1:29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71" t="s">
        <v>27</v>
      </c>
      <c r="AC36" s="68"/>
    </row>
    <row r="37" spans="1:29" ht="27.75" customHeight="1" x14ac:dyDescent="0.2">
      <c r="A37" s="68"/>
      <c r="B37" s="70"/>
      <c r="C37" s="70"/>
      <c r="D37" s="70"/>
      <c r="E37" s="70"/>
      <c r="F37" s="70"/>
      <c r="G37" s="68"/>
      <c r="H37" s="70"/>
      <c r="I37" s="68"/>
      <c r="J37" s="68"/>
      <c r="K37" s="68"/>
      <c r="L37" s="68"/>
      <c r="M37" s="68"/>
      <c r="N37" s="68"/>
      <c r="O37" s="68"/>
      <c r="P37" s="68"/>
      <c r="Q37" s="68"/>
      <c r="R37" s="70"/>
      <c r="S37" s="70"/>
      <c r="T37" s="70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8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8"/>
      <c r="Z38" s="68"/>
      <c r="AA38" s="68"/>
      <c r="AB38" s="68"/>
      <c r="AC38" s="68"/>
    </row>
    <row r="39" spans="1:29" ht="21.75" customHeight="1" x14ac:dyDescent="0.2">
      <c r="A39" s="68"/>
      <c r="B39" s="68"/>
      <c r="C39" s="68"/>
      <c r="D39" s="68"/>
      <c r="E39" s="68"/>
      <c r="F39" s="68"/>
      <c r="G39" s="1455" t="s">
        <v>609</v>
      </c>
      <c r="H39" s="1455"/>
      <c r="I39" s="1455"/>
      <c r="J39" s="1455"/>
      <c r="K39" s="1455"/>
      <c r="L39" s="1455"/>
      <c r="M39" s="68"/>
      <c r="N39" s="68"/>
      <c r="O39" s="68"/>
      <c r="P39" s="68"/>
      <c r="Q39" s="1455" t="s">
        <v>519</v>
      </c>
      <c r="R39" s="1455"/>
      <c r="S39" s="1455"/>
      <c r="T39" s="1455"/>
      <c r="U39" s="1455"/>
      <c r="V39" s="1455"/>
      <c r="W39" s="1455"/>
      <c r="X39" s="1455"/>
      <c r="Y39" s="68"/>
      <c r="Z39" s="68"/>
      <c r="AA39" s="68"/>
      <c r="AB39" s="68"/>
      <c r="AC39" s="68"/>
    </row>
    <row r="40" spans="1:29" ht="21" customHeight="1" x14ac:dyDescent="0.2">
      <c r="A40" s="68"/>
      <c r="B40" s="68"/>
      <c r="C40" s="68"/>
      <c r="D40" s="68"/>
      <c r="E40" s="68"/>
      <c r="F40" s="68"/>
      <c r="G40" s="1456" t="s">
        <v>26</v>
      </c>
      <c r="H40" s="1456"/>
      <c r="I40" s="1456"/>
      <c r="J40" s="1456"/>
      <c r="K40" s="1456"/>
      <c r="L40" s="1456"/>
      <c r="M40" s="68"/>
      <c r="N40" s="68"/>
      <c r="O40" s="68"/>
      <c r="P40" s="68"/>
      <c r="Q40" s="1456" t="s">
        <v>25</v>
      </c>
      <c r="R40" s="1456"/>
      <c r="S40" s="1456"/>
      <c r="T40" s="1456"/>
      <c r="U40" s="1456"/>
      <c r="V40" s="1456"/>
      <c r="W40" s="1456"/>
      <c r="X40" s="1456"/>
      <c r="Y40" s="68"/>
      <c r="Z40" s="68"/>
      <c r="AA40" s="68"/>
      <c r="AB40" s="68"/>
      <c r="AC40" s="68"/>
    </row>
    <row r="41" spans="1:29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x14ac:dyDescent="0.2">
      <c r="A42" s="68"/>
      <c r="B42" s="68"/>
      <c r="C42" s="68"/>
      <c r="D42" s="68"/>
      <c r="E42" s="68"/>
      <c r="F42" s="68"/>
      <c r="G42" s="1455" t="s">
        <v>517</v>
      </c>
      <c r="H42" s="1455"/>
      <c r="I42" s="1455"/>
      <c r="J42" s="1455"/>
      <c r="K42" s="1455"/>
      <c r="L42" s="1455"/>
      <c r="M42" s="68"/>
      <c r="N42" s="68"/>
      <c r="O42" s="68"/>
      <c r="P42" s="68"/>
      <c r="Q42" s="1455" t="s">
        <v>518</v>
      </c>
      <c r="R42" s="1455"/>
      <c r="S42" s="1455"/>
      <c r="T42" s="1455"/>
      <c r="U42" s="1455"/>
      <c r="V42" s="1455"/>
      <c r="W42" s="1455"/>
      <c r="X42" s="1455"/>
      <c r="Y42" s="68"/>
      <c r="Z42" s="68"/>
      <c r="AA42" s="68"/>
      <c r="AB42" s="68"/>
      <c r="AC42" s="68"/>
    </row>
    <row r="43" spans="1:29" x14ac:dyDescent="0.2">
      <c r="A43" s="68"/>
      <c r="B43" s="68"/>
      <c r="C43" s="68"/>
      <c r="D43" s="68"/>
      <c r="E43" s="68"/>
      <c r="F43" s="68"/>
      <c r="G43" s="1456" t="s">
        <v>1</v>
      </c>
      <c r="H43" s="1456"/>
      <c r="I43" s="1456"/>
      <c r="J43" s="1456"/>
      <c r="K43" s="1456"/>
      <c r="L43" s="1456"/>
      <c r="M43" s="68"/>
      <c r="N43" s="68"/>
      <c r="O43" s="68"/>
      <c r="P43" s="68"/>
      <c r="Q43" s="1456" t="s">
        <v>1</v>
      </c>
      <c r="R43" s="1456"/>
      <c r="S43" s="1456"/>
      <c r="T43" s="1456"/>
      <c r="U43" s="1456"/>
      <c r="V43" s="1456"/>
      <c r="W43" s="1456"/>
      <c r="X43" s="1456"/>
      <c r="Y43" s="68"/>
      <c r="Z43" s="68"/>
      <c r="AA43" s="68"/>
      <c r="AB43" s="68"/>
    </row>
    <row r="44" spans="1:29" x14ac:dyDescent="0.2">
      <c r="A44" s="68"/>
    </row>
    <row r="45" spans="1:29" x14ac:dyDescent="0.2">
      <c r="A45" s="68"/>
    </row>
    <row r="46" spans="1:29" x14ac:dyDescent="0.2">
      <c r="A46" s="68"/>
    </row>
    <row r="47" spans="1:29" x14ac:dyDescent="0.2">
      <c r="A47" s="68"/>
    </row>
    <row r="48" spans="1:29" x14ac:dyDescent="0.2">
      <c r="A48" s="68"/>
    </row>
    <row r="49" spans="1:12" x14ac:dyDescent="0.2">
      <c r="A49" s="68"/>
    </row>
    <row r="50" spans="1:12" x14ac:dyDescent="0.2">
      <c r="A50" s="68"/>
    </row>
    <row r="51" spans="1:12" x14ac:dyDescent="0.2">
      <c r="A51" s="68"/>
      <c r="L51" s="68"/>
    </row>
  </sheetData>
  <mergeCells count="107">
    <mergeCell ref="G42:L42"/>
    <mergeCell ref="Q42:X42"/>
    <mergeCell ref="G43:L43"/>
    <mergeCell ref="Q43:X43"/>
    <mergeCell ref="M23:P23"/>
    <mergeCell ref="Q32:U32"/>
    <mergeCell ref="Q30:U30"/>
    <mergeCell ref="M32:P32"/>
    <mergeCell ref="M28:P28"/>
    <mergeCell ref="I23:L23"/>
    <mergeCell ref="Q31:U31"/>
    <mergeCell ref="Q28:U28"/>
    <mergeCell ref="Q29:U29"/>
    <mergeCell ref="Q26:U26"/>
    <mergeCell ref="G40:L40"/>
    <mergeCell ref="G39:L39"/>
    <mergeCell ref="Q39:X39"/>
    <mergeCell ref="Q40:X40"/>
    <mergeCell ref="D33:AB33"/>
    <mergeCell ref="B34:AB34"/>
    <mergeCell ref="Q27:U27"/>
    <mergeCell ref="B35:AB35"/>
    <mergeCell ref="B33:C33"/>
    <mergeCell ref="M30:P30"/>
    <mergeCell ref="B18:D18"/>
    <mergeCell ref="B19:D19"/>
    <mergeCell ref="B20:D20"/>
    <mergeCell ref="B30:D30"/>
    <mergeCell ref="B21:D21"/>
    <mergeCell ref="M25:P25"/>
    <mergeCell ref="B31:D31"/>
    <mergeCell ref="M26:P26"/>
    <mergeCell ref="M27:P27"/>
    <mergeCell ref="I29:L29"/>
    <mergeCell ref="I24:L24"/>
    <mergeCell ref="I25:L25"/>
    <mergeCell ref="I27:L27"/>
    <mergeCell ref="E26:H26"/>
    <mergeCell ref="E27:H27"/>
    <mergeCell ref="M31:P31"/>
    <mergeCell ref="M29:P29"/>
    <mergeCell ref="I28:L28"/>
    <mergeCell ref="I26:L26"/>
    <mergeCell ref="B24:D24"/>
    <mergeCell ref="B22:D22"/>
    <mergeCell ref="B23:D23"/>
    <mergeCell ref="E31:H31"/>
    <mergeCell ref="E18:H18"/>
    <mergeCell ref="E32:H32"/>
    <mergeCell ref="I19:L19"/>
    <mergeCell ref="B29:D29"/>
    <mergeCell ref="B25:D25"/>
    <mergeCell ref="B26:D26"/>
    <mergeCell ref="B27:D27"/>
    <mergeCell ref="B28:D28"/>
    <mergeCell ref="E21:H21"/>
    <mergeCell ref="I30:L30"/>
    <mergeCell ref="I31:L31"/>
    <mergeCell ref="I32:L32"/>
    <mergeCell ref="B32:D32"/>
    <mergeCell ref="E19:H19"/>
    <mergeCell ref="E29:H29"/>
    <mergeCell ref="E30:H30"/>
    <mergeCell ref="E20:H20"/>
    <mergeCell ref="E28:H28"/>
    <mergeCell ref="E24:H24"/>
    <mergeCell ref="E25:H25"/>
    <mergeCell ref="E23:H23"/>
    <mergeCell ref="E22:H22"/>
    <mergeCell ref="B5:AB5"/>
    <mergeCell ref="B7:AB7"/>
    <mergeCell ref="E16:H17"/>
    <mergeCell ref="B16:D17"/>
    <mergeCell ref="L8:M8"/>
    <mergeCell ref="M16:P17"/>
    <mergeCell ref="B12:G12"/>
    <mergeCell ref="I16:L17"/>
    <mergeCell ref="X15:AB15"/>
    <mergeCell ref="M14:P14"/>
    <mergeCell ref="F14:L14"/>
    <mergeCell ref="B14:E14"/>
    <mergeCell ref="X16:Z16"/>
    <mergeCell ref="H12:M12"/>
    <mergeCell ref="Q14:S14"/>
    <mergeCell ref="R12:AB12"/>
    <mergeCell ref="H10:I10"/>
    <mergeCell ref="Q16:U17"/>
    <mergeCell ref="V16:W16"/>
    <mergeCell ref="AA16:AB16"/>
    <mergeCell ref="M20:P20"/>
    <mergeCell ref="I21:L21"/>
    <mergeCell ref="I22:L22"/>
    <mergeCell ref="Q25:U25"/>
    <mergeCell ref="Q24:U24"/>
    <mergeCell ref="M18:P18"/>
    <mergeCell ref="M19:P19"/>
    <mergeCell ref="I18:L18"/>
    <mergeCell ref="Q18:U18"/>
    <mergeCell ref="Q19:U19"/>
    <mergeCell ref="Q20:U20"/>
    <mergeCell ref="Q21:U21"/>
    <mergeCell ref="Q22:U22"/>
    <mergeCell ref="Q23:U23"/>
    <mergeCell ref="M21:P21"/>
    <mergeCell ref="I20:L20"/>
    <mergeCell ref="M24:P24"/>
    <mergeCell ref="M22:P22"/>
  </mergeCells>
  <printOptions horizontalCentered="1" verticalCentered="1"/>
  <pageMargins left="0.3" right="0.3" top="0.3" bottom="0.3" header="0" footer="0"/>
  <pageSetup scale="60" orientation="landscape" r:id="rId1"/>
  <headerFooter alignWithMargins="0">
    <oddFooter>&amp;R&amp;D</oddFooter>
  </headerFooter>
  <colBreaks count="1" manualBreakCount="1">
    <brk id="2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10" sqref="E10"/>
    </sheetView>
  </sheetViews>
  <sheetFormatPr baseColWidth="10" defaultRowHeight="15" x14ac:dyDescent="0.25"/>
  <cols>
    <col min="1" max="1" width="4.28515625" customWidth="1"/>
    <col min="3" max="3" width="9.28515625" customWidth="1"/>
    <col min="4" max="4" width="17" customWidth="1"/>
    <col min="6" max="6" width="19.42578125" customWidth="1"/>
    <col min="7" max="7" width="17" customWidth="1"/>
    <col min="8" max="8" width="14.7109375" customWidth="1"/>
    <col min="9" max="9" width="35.28515625" customWidth="1"/>
    <col min="10" max="10" width="0.85546875" customWidth="1"/>
    <col min="11" max="11" width="2" customWidth="1"/>
    <col min="12" max="12" width="1.42578125" customWidth="1"/>
  </cols>
  <sheetData>
    <row r="1" spans="1:13" x14ac:dyDescent="0.25">
      <c r="A1" s="96"/>
      <c r="B1" s="96"/>
      <c r="C1" s="96"/>
      <c r="D1" s="736"/>
      <c r="E1" s="736"/>
      <c r="F1" s="96"/>
      <c r="G1" s="96"/>
      <c r="H1" s="96"/>
      <c r="I1" s="96"/>
      <c r="J1" s="96"/>
      <c r="K1" s="96"/>
      <c r="L1" s="96"/>
    </row>
    <row r="2" spans="1:13" x14ac:dyDescent="0.25">
      <c r="A2" s="96"/>
      <c r="B2" s="96"/>
      <c r="C2" s="96"/>
      <c r="D2" s="736"/>
      <c r="E2" s="736"/>
      <c r="F2" s="96"/>
      <c r="G2" s="96"/>
      <c r="H2" s="96"/>
      <c r="I2" s="96"/>
      <c r="J2" s="96"/>
      <c r="K2" s="96"/>
      <c r="L2" s="96"/>
    </row>
    <row r="3" spans="1:13" ht="13.5" customHeight="1" x14ac:dyDescent="0.25">
      <c r="A3" s="96"/>
      <c r="B3" s="96"/>
      <c r="C3" s="96"/>
      <c r="D3" s="736"/>
      <c r="E3" s="736"/>
      <c r="F3" s="96"/>
      <c r="G3" s="96"/>
      <c r="H3" s="96"/>
      <c r="I3" s="96"/>
      <c r="J3" s="96"/>
      <c r="K3" s="96"/>
      <c r="L3" s="96"/>
    </row>
    <row r="4" spans="1:13" ht="12" customHeight="1" x14ac:dyDescent="0.3">
      <c r="A4" s="1792"/>
      <c r="B4" s="1792"/>
      <c r="C4" s="1792"/>
      <c r="D4" s="1792"/>
      <c r="E4" s="1792"/>
      <c r="F4" s="1792"/>
      <c r="G4" s="1792"/>
      <c r="H4" s="1792"/>
      <c r="I4" s="96"/>
      <c r="J4" s="96"/>
      <c r="K4" s="96"/>
      <c r="L4" s="96"/>
    </row>
    <row r="5" spans="1:13" ht="13.5" customHeight="1" x14ac:dyDescent="0.3">
      <c r="A5" s="1792"/>
      <c r="B5" s="1792"/>
      <c r="C5" s="1792"/>
      <c r="D5" s="1792"/>
      <c r="E5" s="1792"/>
      <c r="F5" s="1792"/>
      <c r="G5" s="1792"/>
      <c r="H5" s="1792"/>
      <c r="I5" s="1792"/>
      <c r="J5" s="1792"/>
      <c r="K5" s="96"/>
      <c r="L5" s="96"/>
    </row>
    <row r="6" spans="1:13" ht="18.75" x14ac:dyDescent="0.3">
      <c r="A6" s="1792" t="s">
        <v>365</v>
      </c>
      <c r="B6" s="1792"/>
      <c r="C6" s="1792"/>
      <c r="D6" s="1792"/>
      <c r="E6" s="1792"/>
      <c r="F6" s="1792"/>
      <c r="G6" s="1792"/>
      <c r="H6" s="1792"/>
      <c r="I6" s="1792"/>
      <c r="J6" s="1792"/>
      <c r="K6" s="96"/>
      <c r="L6" s="96"/>
    </row>
    <row r="7" spans="1:13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3" ht="19.5" thickBot="1" x14ac:dyDescent="0.35">
      <c r="A8" s="1788"/>
      <c r="B8" s="1788"/>
      <c r="C8" s="426" t="s">
        <v>1390</v>
      </c>
      <c r="D8" s="426"/>
      <c r="E8" s="422"/>
      <c r="F8" s="422"/>
      <c r="G8" s="733" t="s">
        <v>216</v>
      </c>
      <c r="H8" s="733"/>
      <c r="I8" s="1793" t="s">
        <v>660</v>
      </c>
      <c r="J8" s="1793"/>
      <c r="K8" s="732"/>
      <c r="L8" s="422"/>
      <c r="M8" s="422"/>
    </row>
    <row r="9" spans="1:13" ht="21" thickBot="1" x14ac:dyDescent="0.35">
      <c r="A9" s="1788"/>
      <c r="B9" s="1788"/>
      <c r="C9" s="1785">
        <v>44561</v>
      </c>
      <c r="D9" s="1786"/>
      <c r="E9" s="731"/>
      <c r="F9" s="423"/>
      <c r="G9" s="1791" t="s">
        <v>215</v>
      </c>
      <c r="H9" s="1791"/>
      <c r="I9" s="1339" t="s">
        <v>661</v>
      </c>
      <c r="J9" s="1340"/>
      <c r="K9" s="1080"/>
      <c r="L9" s="1080"/>
      <c r="M9" s="1080"/>
    </row>
    <row r="10" spans="1:13" ht="21" thickBot="1" x14ac:dyDescent="0.35">
      <c r="A10" s="1788"/>
      <c r="B10" s="1788"/>
      <c r="C10" s="1787">
        <v>202</v>
      </c>
      <c r="D10" s="1787"/>
      <c r="E10" s="1081"/>
      <c r="F10" s="422"/>
      <c r="G10" s="1791" t="s">
        <v>49</v>
      </c>
      <c r="H10" s="1791"/>
      <c r="I10" s="1339" t="s">
        <v>662</v>
      </c>
      <c r="J10" s="1341"/>
      <c r="K10" s="1080"/>
      <c r="L10" s="1080"/>
      <c r="M10" s="1080"/>
    </row>
    <row r="11" spans="1:13" ht="18.75" x14ac:dyDescent="0.3">
      <c r="A11" s="725"/>
      <c r="B11" s="724"/>
      <c r="C11" s="724"/>
      <c r="D11" s="723"/>
      <c r="E11" s="723"/>
      <c r="F11" s="720"/>
      <c r="G11" s="1791" t="s">
        <v>363</v>
      </c>
      <c r="H11" s="1791"/>
      <c r="I11" s="1339" t="s">
        <v>1391</v>
      </c>
      <c r="J11" s="1341"/>
      <c r="K11" s="96"/>
      <c r="L11" s="96"/>
    </row>
    <row r="12" spans="1:13" ht="15.75" x14ac:dyDescent="0.25">
      <c r="A12" s="1779" t="s">
        <v>362</v>
      </c>
      <c r="B12" s="716"/>
      <c r="C12" s="715" t="s">
        <v>361</v>
      </c>
      <c r="D12" s="714"/>
      <c r="E12" s="1770" t="s">
        <v>360</v>
      </c>
      <c r="F12" s="1771"/>
      <c r="G12" s="1776" t="s">
        <v>32</v>
      </c>
      <c r="H12" s="1776" t="s">
        <v>31</v>
      </c>
      <c r="I12" s="1789" t="s">
        <v>359</v>
      </c>
      <c r="J12" s="96"/>
      <c r="K12" s="96"/>
      <c r="L12" s="96"/>
    </row>
    <row r="13" spans="1:13" x14ac:dyDescent="0.25">
      <c r="A13" s="1780"/>
      <c r="B13" s="711" t="s">
        <v>358</v>
      </c>
      <c r="C13" s="711" t="s">
        <v>357</v>
      </c>
      <c r="D13" s="710" t="s">
        <v>43</v>
      </c>
      <c r="E13" s="1772"/>
      <c r="F13" s="1773"/>
      <c r="G13" s="1777"/>
      <c r="H13" s="1777"/>
      <c r="I13" s="1790"/>
      <c r="J13" s="96"/>
      <c r="K13" s="96"/>
      <c r="L13" s="96"/>
    </row>
    <row r="14" spans="1:13" ht="25.5" customHeight="1" x14ac:dyDescent="0.25">
      <c r="A14" s="1353">
        <v>1</v>
      </c>
      <c r="B14" s="697" t="s">
        <v>670</v>
      </c>
      <c r="C14" s="1328"/>
      <c r="D14" s="1329" t="s">
        <v>1384</v>
      </c>
      <c r="E14" s="1798" t="s">
        <v>1385</v>
      </c>
      <c r="F14" s="1798"/>
      <c r="G14" s="1330">
        <v>855853.98049315077</v>
      </c>
      <c r="H14" s="1330"/>
      <c r="I14" s="1383"/>
      <c r="J14" s="96"/>
      <c r="K14" s="96"/>
      <c r="L14" s="96"/>
    </row>
    <row r="15" spans="1:13" ht="29.25" customHeight="1" x14ac:dyDescent="0.25">
      <c r="A15" s="1354">
        <v>2</v>
      </c>
      <c r="B15" s="697" t="s">
        <v>670</v>
      </c>
      <c r="C15" s="1328" t="s">
        <v>1386</v>
      </c>
      <c r="D15" s="1329" t="s">
        <v>1387</v>
      </c>
      <c r="E15" s="1798" t="s">
        <v>1388</v>
      </c>
      <c r="F15" s="1798"/>
      <c r="G15" s="1330"/>
      <c r="H15" s="1330">
        <v>855853.98049315077</v>
      </c>
      <c r="I15" s="1384"/>
      <c r="J15" s="96"/>
      <c r="K15" s="96"/>
      <c r="L15" s="96"/>
    </row>
    <row r="16" spans="1:13" ht="115.5" customHeight="1" x14ac:dyDescent="0.25">
      <c r="A16" s="1355">
        <v>2</v>
      </c>
      <c r="B16" s="1331"/>
      <c r="C16" s="1332"/>
      <c r="D16" s="1333"/>
      <c r="E16" s="1799" t="s">
        <v>1392</v>
      </c>
      <c r="F16" s="1799"/>
      <c r="G16" s="1334">
        <f>SUM(G14:G15)</f>
        <v>855853.98049315077</v>
      </c>
      <c r="H16" s="1334">
        <f>SUM(H14:H15)</f>
        <v>855853.98049315077</v>
      </c>
      <c r="I16" s="1385"/>
      <c r="J16" s="96"/>
      <c r="K16" s="96"/>
      <c r="L16" s="96"/>
    </row>
    <row r="17" spans="1:12" x14ac:dyDescent="0.25">
      <c r="A17" s="1797" t="s">
        <v>142</v>
      </c>
      <c r="B17" s="1797"/>
      <c r="C17" s="1797"/>
      <c r="D17" s="1797"/>
      <c r="E17" s="1797"/>
      <c r="F17" s="1797"/>
      <c r="G17" s="1386"/>
      <c r="H17" s="1386"/>
      <c r="I17" s="693"/>
      <c r="J17" s="96"/>
      <c r="K17" s="96"/>
      <c r="L17" s="96"/>
    </row>
    <row r="18" spans="1:12" x14ac:dyDescent="0.25">
      <c r="A18" s="707">
        <v>1</v>
      </c>
      <c r="B18" s="697"/>
      <c r="C18" s="705"/>
      <c r="D18" s="1082"/>
      <c r="E18" s="1774"/>
      <c r="F18" s="1774"/>
      <c r="G18" s="703"/>
      <c r="H18" s="703"/>
      <c r="I18" s="706"/>
      <c r="J18" s="96"/>
      <c r="K18" s="96"/>
      <c r="L18" s="96"/>
    </row>
    <row r="19" spans="1:12" x14ac:dyDescent="0.25">
      <c r="A19" s="698">
        <v>2</v>
      </c>
      <c r="B19" s="697"/>
      <c r="C19" s="705"/>
      <c r="D19" s="1082"/>
      <c r="E19" s="1774"/>
      <c r="F19" s="1774"/>
      <c r="G19" s="703"/>
      <c r="H19" s="702"/>
      <c r="I19" s="701"/>
      <c r="J19" s="96"/>
      <c r="K19" s="96"/>
      <c r="L19" s="96"/>
    </row>
    <row r="20" spans="1:12" x14ac:dyDescent="0.25">
      <c r="A20" s="698">
        <v>3</v>
      </c>
      <c r="B20" s="697"/>
      <c r="C20" s="696"/>
      <c r="D20" s="1083"/>
      <c r="E20" s="1775"/>
      <c r="F20" s="1775"/>
      <c r="G20" s="694"/>
      <c r="H20" s="694"/>
      <c r="I20" s="693"/>
      <c r="J20" s="96"/>
      <c r="K20" s="96"/>
      <c r="L20" s="96"/>
    </row>
    <row r="21" spans="1:12" x14ac:dyDescent="0.25">
      <c r="A21" s="1778" t="s">
        <v>142</v>
      </c>
      <c r="B21" s="1778"/>
      <c r="C21" s="1778"/>
      <c r="D21" s="1778"/>
      <c r="E21" s="1778"/>
      <c r="F21" s="1778"/>
      <c r="G21" s="691">
        <f>SUM(G16)</f>
        <v>855853.98049315077</v>
      </c>
      <c r="H21" s="691">
        <f>SUM(H16)</f>
        <v>855853.98049315077</v>
      </c>
      <c r="I21" s="690"/>
      <c r="J21" s="96"/>
      <c r="K21" s="96"/>
      <c r="L21" s="96"/>
    </row>
    <row r="22" spans="1:12" x14ac:dyDescent="0.25">
      <c r="A22" s="688"/>
      <c r="B22" s="688"/>
      <c r="C22" s="688"/>
      <c r="D22" s="688"/>
      <c r="E22" s="688"/>
      <c r="F22" s="688"/>
      <c r="G22" s="687"/>
      <c r="H22" s="687"/>
      <c r="I22" s="685"/>
      <c r="J22" s="96"/>
      <c r="K22" s="96"/>
      <c r="L22" s="96"/>
    </row>
    <row r="23" spans="1:12" x14ac:dyDescent="0.25">
      <c r="D23" s="684"/>
      <c r="E23" s="684"/>
      <c r="F23" s="685"/>
      <c r="G23" s="686"/>
      <c r="H23" s="686"/>
      <c r="I23" s="685"/>
      <c r="J23" s="96"/>
      <c r="K23" s="96"/>
      <c r="L23" s="96"/>
    </row>
    <row r="24" spans="1:12" x14ac:dyDescent="0.25">
      <c r="A24" s="1399"/>
      <c r="B24" s="1399" t="s">
        <v>1377</v>
      </c>
      <c r="C24" s="1399"/>
      <c r="D24" s="684"/>
      <c r="E24" s="1783" t="s">
        <v>576</v>
      </c>
      <c r="F24" s="1783"/>
      <c r="G24" s="1795"/>
      <c r="H24" s="1795"/>
      <c r="I24" s="1393" t="s">
        <v>1400</v>
      </c>
      <c r="J24" s="682"/>
      <c r="K24" s="682"/>
      <c r="L24" s="96"/>
    </row>
    <row r="25" spans="1:12" ht="15.75" x14ac:dyDescent="0.25">
      <c r="A25" s="679"/>
      <c r="B25" s="1400" t="s">
        <v>356</v>
      </c>
      <c r="C25" s="679"/>
      <c r="E25" s="1784" t="s">
        <v>355</v>
      </c>
      <c r="F25" s="1784"/>
      <c r="G25" s="1768"/>
      <c r="H25" s="1796"/>
      <c r="I25" s="1794" t="s">
        <v>354</v>
      </c>
      <c r="J25" s="1794"/>
      <c r="K25" s="1794"/>
      <c r="L25" s="96"/>
    </row>
    <row r="26" spans="1:12" ht="15.75" x14ac:dyDescent="0.25">
      <c r="A26" s="679"/>
      <c r="B26" s="679"/>
      <c r="C26" s="679"/>
      <c r="D26" s="679" t="s">
        <v>52</v>
      </c>
      <c r="E26" s="679"/>
      <c r="F26" s="678"/>
      <c r="G26" s="1768"/>
      <c r="H26" s="1769"/>
      <c r="I26" s="1401" t="s">
        <v>353</v>
      </c>
      <c r="J26" s="96"/>
      <c r="L26" s="96"/>
    </row>
    <row r="27" spans="1:12" x14ac:dyDescent="0.25">
      <c r="A27" s="676"/>
      <c r="B27" s="676"/>
      <c r="C27" s="676"/>
      <c r="D27" s="675"/>
      <c r="E27" s="675"/>
      <c r="F27" s="675"/>
      <c r="G27" s="674"/>
      <c r="H27" s="674"/>
      <c r="I27" s="673"/>
      <c r="J27" s="672"/>
    </row>
  </sheetData>
  <mergeCells count="31">
    <mergeCell ref="A4:H4"/>
    <mergeCell ref="A5:J5"/>
    <mergeCell ref="A6:J6"/>
    <mergeCell ref="A8:B8"/>
    <mergeCell ref="I8:J8"/>
    <mergeCell ref="I12:I13"/>
    <mergeCell ref="A9:B9"/>
    <mergeCell ref="C9:D9"/>
    <mergeCell ref="G9:H9"/>
    <mergeCell ref="A10:B10"/>
    <mergeCell ref="C10:D10"/>
    <mergeCell ref="G10:H10"/>
    <mergeCell ref="G11:H11"/>
    <mergeCell ref="A12:A13"/>
    <mergeCell ref="E12:F13"/>
    <mergeCell ref="G12:G13"/>
    <mergeCell ref="H12:H13"/>
    <mergeCell ref="E14:F14"/>
    <mergeCell ref="E15:F15"/>
    <mergeCell ref="E16:F16"/>
    <mergeCell ref="E18:F18"/>
    <mergeCell ref="E19:F19"/>
    <mergeCell ref="I25:K25"/>
    <mergeCell ref="G26:H26"/>
    <mergeCell ref="A17:F17"/>
    <mergeCell ref="A21:F21"/>
    <mergeCell ref="E24:F24"/>
    <mergeCell ref="G24:H24"/>
    <mergeCell ref="E25:F25"/>
    <mergeCell ref="G25:H25"/>
    <mergeCell ref="E20:F20"/>
  </mergeCells>
  <pageMargins left="0.3" right="0.18" top="0.33" bottom="0.3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59"/>
  <sheetViews>
    <sheetView showGridLines="0" view="pageBreakPreview" zoomScale="75" zoomScaleNormal="75" zoomScaleSheetLayoutView="75" workbookViewId="0">
      <selection activeCell="D8" sqref="D8"/>
    </sheetView>
  </sheetViews>
  <sheetFormatPr baseColWidth="10" defaultColWidth="11.42578125" defaultRowHeight="12.75" x14ac:dyDescent="0.2"/>
  <cols>
    <col min="1" max="1" width="15" style="737" customWidth="1"/>
    <col min="2" max="2" width="31.7109375" style="737" customWidth="1"/>
    <col min="3" max="3" width="26.28515625" style="737" customWidth="1"/>
    <col min="4" max="4" width="27.28515625" style="737" customWidth="1"/>
    <col min="5" max="5" width="59" style="737" customWidth="1"/>
    <col min="6" max="6" width="11.42578125" style="737" hidden="1" customWidth="1"/>
    <col min="7" max="16384" width="11.42578125" style="737"/>
  </cols>
  <sheetData>
    <row r="1" spans="1:5" x14ac:dyDescent="0.2">
      <c r="A1" s="774"/>
      <c r="B1" s="774"/>
      <c r="C1" s="774"/>
      <c r="D1" s="774"/>
      <c r="E1" s="774"/>
    </row>
    <row r="2" spans="1:5" ht="30.75" customHeight="1" x14ac:dyDescent="0.2">
      <c r="A2" s="774"/>
      <c r="B2" s="774"/>
      <c r="C2" s="774"/>
      <c r="D2" s="774"/>
      <c r="E2" s="774"/>
    </row>
    <row r="3" spans="1:5" x14ac:dyDescent="0.2">
      <c r="A3" s="774"/>
      <c r="B3" s="774"/>
      <c r="C3" s="774"/>
      <c r="D3" s="774"/>
      <c r="E3" s="774"/>
    </row>
    <row r="4" spans="1:5" ht="16.5" customHeight="1" x14ac:dyDescent="0.3">
      <c r="A4" s="1803" t="s">
        <v>57</v>
      </c>
      <c r="B4" s="1803"/>
      <c r="C4" s="1803"/>
      <c r="D4" s="1803"/>
      <c r="E4" s="1803"/>
    </row>
    <row r="5" spans="1:5" ht="16.5" customHeight="1" x14ac:dyDescent="0.3">
      <c r="A5" s="1803" t="s">
        <v>371</v>
      </c>
      <c r="B5" s="1803"/>
      <c r="C5" s="1803"/>
      <c r="D5" s="1803"/>
      <c r="E5" s="1803"/>
    </row>
    <row r="6" spans="1:5" ht="16.5" customHeight="1" x14ac:dyDescent="0.3">
      <c r="A6" s="1803" t="s">
        <v>506</v>
      </c>
      <c r="B6" s="1803"/>
      <c r="C6" s="1803"/>
      <c r="D6" s="1803"/>
      <c r="E6" s="1803"/>
    </row>
    <row r="7" spans="1:5" ht="16.5" customHeight="1" x14ac:dyDescent="0.2">
      <c r="B7" s="767"/>
      <c r="C7" s="767"/>
      <c r="D7" s="767"/>
      <c r="E7" s="767"/>
    </row>
    <row r="8" spans="1:5" ht="16.5" customHeight="1" x14ac:dyDescent="0.3">
      <c r="A8" s="1809" t="s">
        <v>174</v>
      </c>
      <c r="B8" s="1810"/>
      <c r="C8" s="1811"/>
      <c r="D8" s="773"/>
      <c r="E8" s="767"/>
    </row>
    <row r="9" spans="1:5" ht="16.5" customHeight="1" x14ac:dyDescent="0.25">
      <c r="A9" s="771" t="s">
        <v>135</v>
      </c>
      <c r="B9" s="770">
        <v>202</v>
      </c>
      <c r="C9" s="769"/>
      <c r="D9" s="768"/>
      <c r="E9" s="767"/>
    </row>
    <row r="10" spans="1:5" ht="16.5" customHeight="1" x14ac:dyDescent="0.25">
      <c r="A10" s="771" t="s">
        <v>171</v>
      </c>
      <c r="B10" s="772">
        <v>2</v>
      </c>
      <c r="C10" s="769"/>
      <c r="D10" s="768" t="s">
        <v>52</v>
      </c>
      <c r="E10" s="767"/>
    </row>
    <row r="11" spans="1:5" ht="16.5" customHeight="1" x14ac:dyDescent="0.25">
      <c r="A11" s="771" t="s">
        <v>133</v>
      </c>
      <c r="B11" s="772">
        <v>1</v>
      </c>
      <c r="C11" s="769"/>
      <c r="D11" s="768"/>
      <c r="E11" s="767"/>
    </row>
    <row r="12" spans="1:5" ht="16.5" customHeight="1" x14ac:dyDescent="0.25">
      <c r="A12" s="771" t="s">
        <v>98</v>
      </c>
      <c r="B12" s="770">
        <v>5</v>
      </c>
      <c r="C12" s="1040" t="s">
        <v>485</v>
      </c>
      <c r="E12" s="767"/>
    </row>
    <row r="13" spans="1:5" s="762" customFormat="1" ht="16.5" thickBot="1" x14ac:dyDescent="0.3">
      <c r="A13" s="766"/>
      <c r="B13" s="765"/>
      <c r="C13" s="765"/>
      <c r="D13" s="764"/>
      <c r="E13" s="763"/>
    </row>
    <row r="14" spans="1:5" s="761" customFormat="1" ht="39" customHeight="1" x14ac:dyDescent="0.3">
      <c r="A14" s="1806" t="s">
        <v>370</v>
      </c>
      <c r="B14" s="1807"/>
      <c r="C14" s="1807"/>
      <c r="D14" s="1807"/>
      <c r="E14" s="1808"/>
    </row>
    <row r="15" spans="1:5" s="756" customFormat="1" ht="42.75" customHeight="1" x14ac:dyDescent="0.25">
      <c r="A15" s="760" t="s">
        <v>156</v>
      </c>
      <c r="B15" s="759" t="s">
        <v>369</v>
      </c>
      <c r="C15" s="759" t="s">
        <v>368</v>
      </c>
      <c r="D15" s="758" t="s">
        <v>367</v>
      </c>
      <c r="E15" s="757" t="s">
        <v>279</v>
      </c>
    </row>
    <row r="16" spans="1:5" s="746" customFormat="1" ht="21" customHeight="1" x14ac:dyDescent="0.25">
      <c r="A16" s="755"/>
      <c r="B16" s="754"/>
      <c r="C16" s="754"/>
      <c r="D16" s="753"/>
      <c r="E16" s="749"/>
    </row>
    <row r="17" spans="1:5" s="746" customFormat="1" ht="21" customHeight="1" x14ac:dyDescent="0.25">
      <c r="A17" s="755"/>
      <c r="B17" s="754"/>
      <c r="C17" s="754"/>
      <c r="D17" s="753"/>
      <c r="E17" s="749"/>
    </row>
    <row r="18" spans="1:5" s="746" customFormat="1" ht="21" customHeight="1" x14ac:dyDescent="0.25">
      <c r="A18" s="755"/>
      <c r="B18" s="754"/>
      <c r="C18" s="754"/>
      <c r="D18" s="753"/>
      <c r="E18" s="749"/>
    </row>
    <row r="19" spans="1:5" s="746" customFormat="1" ht="21" customHeight="1" x14ac:dyDescent="0.25">
      <c r="A19" s="755"/>
      <c r="B19" s="754"/>
      <c r="C19" s="754"/>
      <c r="D19" s="753"/>
      <c r="E19" s="749"/>
    </row>
    <row r="20" spans="1:5" s="746" customFormat="1" ht="21" customHeight="1" x14ac:dyDescent="0.25">
      <c r="A20" s="755"/>
      <c r="B20" s="754"/>
      <c r="C20" s="754"/>
      <c r="D20" s="753"/>
      <c r="E20" s="749"/>
    </row>
    <row r="21" spans="1:5" s="746" customFormat="1" ht="21" customHeight="1" x14ac:dyDescent="0.25">
      <c r="A21" s="755"/>
      <c r="B21" s="754"/>
      <c r="C21" s="1031" t="s">
        <v>492</v>
      </c>
      <c r="D21" s="753"/>
      <c r="E21" s="1032" t="s">
        <v>492</v>
      </c>
    </row>
    <row r="22" spans="1:5" s="746" customFormat="1" ht="21" customHeight="1" x14ac:dyDescent="0.25">
      <c r="A22" s="755"/>
      <c r="B22" s="754"/>
      <c r="C22" s="754"/>
      <c r="D22" s="753"/>
      <c r="E22" s="749"/>
    </row>
    <row r="23" spans="1:5" s="746" customFormat="1" ht="21" customHeight="1" x14ac:dyDescent="0.25">
      <c r="A23" s="755"/>
      <c r="B23" s="754"/>
      <c r="C23" s="754"/>
      <c r="D23" s="753"/>
      <c r="E23" s="749"/>
    </row>
    <row r="24" spans="1:5" s="746" customFormat="1" ht="21" customHeight="1" x14ac:dyDescent="0.25">
      <c r="A24" s="755"/>
      <c r="B24" s="754"/>
      <c r="C24" s="754"/>
      <c r="D24" s="753"/>
      <c r="E24" s="749"/>
    </row>
    <row r="25" spans="1:5" s="746" customFormat="1" ht="21" customHeight="1" x14ac:dyDescent="0.25">
      <c r="A25" s="755"/>
      <c r="B25" s="754"/>
      <c r="C25" s="754"/>
      <c r="D25" s="753"/>
      <c r="E25" s="749"/>
    </row>
    <row r="26" spans="1:5" s="746" customFormat="1" ht="21" customHeight="1" x14ac:dyDescent="0.25">
      <c r="A26" s="755"/>
      <c r="B26" s="754"/>
      <c r="C26" s="754"/>
      <c r="D26" s="753"/>
      <c r="E26" s="749"/>
    </row>
    <row r="27" spans="1:5" s="746" customFormat="1" ht="21" customHeight="1" x14ac:dyDescent="0.25">
      <c r="A27" s="755"/>
      <c r="B27" s="754"/>
      <c r="C27" s="754"/>
      <c r="D27" s="753"/>
      <c r="E27" s="749"/>
    </row>
    <row r="28" spans="1:5" s="746" customFormat="1" ht="21" customHeight="1" x14ac:dyDescent="0.25">
      <c r="A28" s="755"/>
      <c r="B28" s="754"/>
      <c r="C28" s="754"/>
      <c r="D28" s="753"/>
      <c r="E28" s="749"/>
    </row>
    <row r="29" spans="1:5" s="746" customFormat="1" ht="21" customHeight="1" x14ac:dyDescent="0.25">
      <c r="A29" s="755"/>
      <c r="B29" s="754"/>
      <c r="C29" s="754"/>
      <c r="D29" s="753"/>
      <c r="E29" s="749"/>
    </row>
    <row r="30" spans="1:5" s="746" customFormat="1" ht="21" customHeight="1" x14ac:dyDescent="0.25">
      <c r="A30" s="755"/>
      <c r="B30" s="754"/>
      <c r="C30" s="754"/>
      <c r="D30" s="753"/>
      <c r="E30" s="749"/>
    </row>
    <row r="31" spans="1:5" s="746" customFormat="1" ht="21" customHeight="1" x14ac:dyDescent="0.25">
      <c r="A31" s="755"/>
      <c r="B31" s="754"/>
      <c r="C31" s="754"/>
      <c r="D31" s="753"/>
      <c r="E31" s="749"/>
    </row>
    <row r="32" spans="1:5" s="746" customFormat="1" ht="21" customHeight="1" x14ac:dyDescent="0.25">
      <c r="A32" s="755"/>
      <c r="B32" s="754"/>
      <c r="C32" s="754"/>
      <c r="D32" s="753"/>
      <c r="E32" s="749"/>
    </row>
    <row r="33" spans="1:18" s="746" customFormat="1" ht="21" customHeight="1" x14ac:dyDescent="0.25">
      <c r="A33" s="755"/>
      <c r="B33" s="754"/>
      <c r="C33" s="754"/>
      <c r="D33" s="753"/>
      <c r="E33" s="749"/>
    </row>
    <row r="34" spans="1:18" s="746" customFormat="1" ht="21" customHeight="1" x14ac:dyDescent="0.25">
      <c r="A34" s="755"/>
      <c r="B34" s="754"/>
      <c r="C34" s="754"/>
      <c r="D34" s="753"/>
      <c r="E34" s="749"/>
    </row>
    <row r="35" spans="1:18" s="746" customFormat="1" ht="21" customHeight="1" x14ac:dyDescent="0.25">
      <c r="A35" s="755"/>
      <c r="B35" s="754"/>
      <c r="C35" s="754"/>
      <c r="D35" s="753"/>
      <c r="E35" s="749"/>
    </row>
    <row r="36" spans="1:18" s="746" customFormat="1" ht="21" customHeight="1" x14ac:dyDescent="0.25">
      <c r="A36" s="755"/>
      <c r="B36" s="754"/>
      <c r="C36" s="754"/>
      <c r="D36" s="753"/>
      <c r="E36" s="749"/>
    </row>
    <row r="37" spans="1:18" s="746" customFormat="1" ht="21" customHeight="1" x14ac:dyDescent="0.25">
      <c r="A37" s="755"/>
      <c r="B37" s="754"/>
      <c r="C37" s="754"/>
      <c r="D37" s="753"/>
      <c r="E37" s="749"/>
    </row>
    <row r="38" spans="1:18" s="746" customFormat="1" ht="21" customHeight="1" x14ac:dyDescent="0.25">
      <c r="A38" s="755"/>
      <c r="B38" s="754"/>
      <c r="C38" s="754"/>
      <c r="D38" s="753"/>
      <c r="E38" s="749"/>
    </row>
    <row r="39" spans="1:18" s="746" customFormat="1" ht="21" customHeight="1" x14ac:dyDescent="0.25">
      <c r="A39" s="755"/>
      <c r="B39" s="754"/>
      <c r="C39" s="754"/>
      <c r="D39" s="753"/>
      <c r="E39" s="749"/>
    </row>
    <row r="40" spans="1:18" s="746" customFormat="1" ht="21" customHeight="1" x14ac:dyDescent="0.25">
      <c r="A40" s="755"/>
      <c r="B40" s="754"/>
      <c r="C40" s="754"/>
      <c r="D40" s="753"/>
      <c r="E40" s="749"/>
    </row>
    <row r="41" spans="1:18" s="746" customFormat="1" ht="21" customHeight="1" x14ac:dyDescent="0.25">
      <c r="A41" s="755"/>
      <c r="B41" s="754"/>
      <c r="C41" s="754"/>
      <c r="D41" s="753"/>
      <c r="E41" s="749"/>
    </row>
    <row r="42" spans="1:18" s="746" customFormat="1" ht="21" customHeight="1" x14ac:dyDescent="0.25">
      <c r="A42" s="755"/>
      <c r="B42" s="754"/>
      <c r="C42" s="754"/>
      <c r="D42" s="753"/>
      <c r="E42" s="749"/>
    </row>
    <row r="43" spans="1:18" s="746" customFormat="1" ht="21" customHeight="1" thickBot="1" x14ac:dyDescent="0.3">
      <c r="A43" s="752"/>
      <c r="B43" s="751"/>
      <c r="C43" s="751"/>
      <c r="D43" s="750"/>
      <c r="E43" s="749"/>
    </row>
    <row r="44" spans="1:18" s="746" customFormat="1" ht="21" customHeight="1" thickBot="1" x14ac:dyDescent="0.3">
      <c r="A44" s="1804" t="s">
        <v>152</v>
      </c>
      <c r="B44" s="1805"/>
      <c r="C44" s="1805"/>
      <c r="D44" s="748"/>
      <c r="E44" s="747"/>
    </row>
    <row r="45" spans="1:18" ht="31.5" customHeight="1" x14ac:dyDescent="0.2">
      <c r="E45" s="745" t="s">
        <v>366</v>
      </c>
    </row>
    <row r="46" spans="1:18" ht="18.75" customHeight="1" x14ac:dyDescent="0.2"/>
    <row r="47" spans="1:18" ht="22.5" customHeight="1" x14ac:dyDescent="0.2">
      <c r="A47" s="1800" t="s">
        <v>613</v>
      </c>
      <c r="B47" s="1800"/>
      <c r="C47" s="744"/>
      <c r="D47" s="1800" t="s">
        <v>614</v>
      </c>
      <c r="E47" s="1800"/>
      <c r="F47" s="743"/>
      <c r="I47" s="742"/>
      <c r="J47" s="742"/>
      <c r="K47" s="742"/>
      <c r="L47" s="742"/>
      <c r="M47" s="742"/>
      <c r="N47" s="742"/>
      <c r="O47" s="742"/>
      <c r="P47" s="742"/>
      <c r="Q47" s="742"/>
      <c r="R47" s="742"/>
    </row>
    <row r="48" spans="1:18" ht="15" customHeight="1" x14ac:dyDescent="0.2">
      <c r="A48" s="1801" t="s">
        <v>4</v>
      </c>
      <c r="B48" s="1801"/>
      <c r="C48" s="739"/>
      <c r="D48" s="1801" t="s">
        <v>3</v>
      </c>
      <c r="E48" s="1801"/>
      <c r="I48" s="742"/>
      <c r="J48" s="742"/>
      <c r="K48" s="742"/>
      <c r="L48" s="742"/>
      <c r="M48" s="742"/>
      <c r="N48" s="742"/>
      <c r="O48" s="742"/>
      <c r="P48" s="742"/>
      <c r="Q48" s="742"/>
      <c r="R48" s="742"/>
    </row>
    <row r="49" spans="1:6" x14ac:dyDescent="0.2">
      <c r="A49" s="741"/>
      <c r="B49" s="741"/>
      <c r="C49" s="741"/>
      <c r="E49" s="738"/>
    </row>
    <row r="50" spans="1:6" x14ac:dyDescent="0.2">
      <c r="A50" s="738"/>
      <c r="B50" s="738"/>
      <c r="C50" s="738"/>
    </row>
    <row r="51" spans="1:6" s="738" customFormat="1" ht="18" customHeight="1" x14ac:dyDescent="0.2">
      <c r="A51" s="1802">
        <v>44561</v>
      </c>
      <c r="B51" s="1802"/>
      <c r="C51" s="740"/>
      <c r="D51" s="1802">
        <v>44561</v>
      </c>
      <c r="E51" s="1802"/>
    </row>
    <row r="52" spans="1:6" x14ac:dyDescent="0.2">
      <c r="A52" s="1801" t="s">
        <v>150</v>
      </c>
      <c r="B52" s="1801"/>
      <c r="C52" s="739"/>
      <c r="D52" s="1801" t="s">
        <v>149</v>
      </c>
      <c r="E52" s="1801"/>
    </row>
    <row r="53" spans="1:6" x14ac:dyDescent="0.2">
      <c r="C53" s="738"/>
    </row>
    <row r="55" spans="1:6" x14ac:dyDescent="0.2">
      <c r="A55" s="1802" t="s">
        <v>610</v>
      </c>
      <c r="B55" s="1802"/>
      <c r="C55" s="740"/>
      <c r="D55" s="1802" t="s">
        <v>615</v>
      </c>
      <c r="E55" s="1802"/>
      <c r="F55" s="738"/>
    </row>
    <row r="56" spans="1:6" x14ac:dyDescent="0.2">
      <c r="A56" s="1801" t="s">
        <v>1</v>
      </c>
      <c r="B56" s="1801"/>
      <c r="C56" s="739"/>
      <c r="D56" s="1801" t="s">
        <v>1</v>
      </c>
      <c r="E56" s="1801"/>
    </row>
    <row r="57" spans="1:6" x14ac:dyDescent="0.2">
      <c r="A57" s="738"/>
      <c r="B57" s="738"/>
      <c r="C57" s="738"/>
      <c r="D57" s="738"/>
      <c r="E57" s="738"/>
      <c r="F57" s="738"/>
    </row>
    <row r="58" spans="1:6" x14ac:dyDescent="0.2">
      <c r="A58" s="738"/>
      <c r="B58" s="738"/>
      <c r="C58" s="738"/>
      <c r="D58" s="738"/>
      <c r="E58" s="738"/>
    </row>
    <row r="59" spans="1:6" x14ac:dyDescent="0.2">
      <c r="A59" s="738"/>
      <c r="B59" s="738"/>
      <c r="C59" s="738"/>
      <c r="D59" s="738"/>
      <c r="E59" s="738"/>
    </row>
  </sheetData>
  <mergeCells count="18">
    <mergeCell ref="A4:E4"/>
    <mergeCell ref="A5:E5"/>
    <mergeCell ref="A6:E6"/>
    <mergeCell ref="A44:C44"/>
    <mergeCell ref="A14:E14"/>
    <mergeCell ref="A8:C8"/>
    <mergeCell ref="A52:B52"/>
    <mergeCell ref="D52:E52"/>
    <mergeCell ref="A55:B55"/>
    <mergeCell ref="D55:E55"/>
    <mergeCell ref="A56:B56"/>
    <mergeCell ref="D56:E56"/>
    <mergeCell ref="A47:B47"/>
    <mergeCell ref="D47:E47"/>
    <mergeCell ref="A48:B48"/>
    <mergeCell ref="D48:E48"/>
    <mergeCell ref="A51:B51"/>
    <mergeCell ref="D51:E51"/>
  </mergeCells>
  <printOptions horizontalCentered="1" verticalCentered="1"/>
  <pageMargins left="0" right="0" top="0.19685039370078741" bottom="0.19685039370078741" header="0" footer="0"/>
  <pageSetup scale="4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FC45"/>
  <sheetViews>
    <sheetView view="pageBreakPreview" topLeftCell="A4" zoomScale="90" zoomScaleNormal="90" zoomScaleSheetLayoutView="90" workbookViewId="0">
      <selection activeCell="H38" sqref="H38"/>
    </sheetView>
  </sheetViews>
  <sheetFormatPr baseColWidth="10" defaultColWidth="11.42578125" defaultRowHeight="12" x14ac:dyDescent="0.2"/>
  <cols>
    <col min="1" max="1" width="2.7109375" style="775" customWidth="1"/>
    <col min="2" max="2" width="12.28515625" style="776" bestFit="1" customWidth="1"/>
    <col min="3" max="3" width="13.140625" style="775" customWidth="1"/>
    <col min="4" max="4" width="17.7109375" style="775" customWidth="1"/>
    <col min="5" max="5" width="20.7109375" style="778" customWidth="1"/>
    <col min="6" max="6" width="16.85546875" style="775" customWidth="1"/>
    <col min="7" max="7" width="11.28515625" style="775" customWidth="1"/>
    <col min="8" max="8" width="13.85546875" style="775" customWidth="1"/>
    <col min="9" max="9" width="15" style="775" customWidth="1"/>
    <col min="10" max="10" width="11" style="775" bestFit="1" customWidth="1"/>
    <col min="11" max="11" width="9.28515625" style="775" customWidth="1"/>
    <col min="12" max="12" width="10" style="775" customWidth="1"/>
    <col min="13" max="13" width="16" style="775" customWidth="1"/>
    <col min="14" max="14" width="15.7109375" style="776" customWidth="1"/>
    <col min="15" max="15" width="15.7109375" style="776" hidden="1" customWidth="1"/>
    <col min="16" max="16384" width="11.42578125" style="775"/>
  </cols>
  <sheetData>
    <row r="1" spans="1:15" ht="20.25" customHeight="1" x14ac:dyDescent="0.2">
      <c r="A1" s="783"/>
      <c r="B1" s="851"/>
      <c r="C1" s="783"/>
      <c r="D1" s="783"/>
      <c r="E1" s="861"/>
      <c r="F1" s="783"/>
      <c r="G1" s="783"/>
      <c r="H1" s="783"/>
      <c r="I1" s="860"/>
      <c r="J1" s="783"/>
      <c r="K1" s="783"/>
      <c r="L1" s="783"/>
      <c r="M1" s="783"/>
      <c r="N1" s="851"/>
      <c r="O1" s="851"/>
    </row>
    <row r="2" spans="1:15" ht="12.75" customHeight="1" x14ac:dyDescent="0.2">
      <c r="A2" s="783"/>
      <c r="B2" s="851"/>
      <c r="C2" s="783"/>
      <c r="D2" s="783"/>
      <c r="E2" s="861"/>
      <c r="F2" s="783"/>
      <c r="G2" s="783"/>
      <c r="H2" s="783"/>
      <c r="I2" s="860"/>
      <c r="J2" s="783"/>
      <c r="K2" s="783"/>
      <c r="L2" s="783"/>
      <c r="M2" s="783"/>
      <c r="N2" s="851"/>
      <c r="O2" s="851"/>
    </row>
    <row r="3" spans="1:15" ht="12.75" customHeight="1" x14ac:dyDescent="0.2">
      <c r="A3" s="783"/>
      <c r="B3" s="851"/>
      <c r="C3" s="783"/>
      <c r="D3" s="783"/>
      <c r="E3" s="861"/>
      <c r="F3" s="783"/>
      <c r="G3" s="783"/>
      <c r="H3" s="783"/>
      <c r="I3" s="860"/>
      <c r="J3" s="783"/>
      <c r="K3" s="783"/>
      <c r="L3" s="783"/>
      <c r="M3" s="783"/>
      <c r="N3" s="851"/>
      <c r="O3" s="851"/>
    </row>
    <row r="4" spans="1:15" ht="12.75" customHeight="1" x14ac:dyDescent="0.2">
      <c r="A4" s="783"/>
      <c r="B4" s="851"/>
      <c r="C4" s="783"/>
      <c r="D4" s="783"/>
      <c r="E4" s="861"/>
      <c r="F4" s="783"/>
      <c r="G4" s="783"/>
      <c r="H4" s="783"/>
      <c r="I4" s="860"/>
      <c r="J4" s="783"/>
      <c r="K4" s="783"/>
      <c r="L4" s="783"/>
      <c r="M4" s="783"/>
      <c r="N4" s="851"/>
      <c r="O4" s="851"/>
    </row>
    <row r="5" spans="1:15" ht="5.25" customHeight="1" x14ac:dyDescent="0.2">
      <c r="A5" s="783"/>
      <c r="B5" s="851"/>
      <c r="C5" s="783"/>
      <c r="D5" s="783"/>
      <c r="E5" s="861"/>
      <c r="F5" s="783"/>
      <c r="G5" s="783"/>
      <c r="H5" s="783"/>
      <c r="I5" s="860"/>
      <c r="J5" s="783"/>
      <c r="K5" s="783"/>
      <c r="L5" s="783"/>
      <c r="M5" s="783"/>
      <c r="N5" s="851"/>
      <c r="O5" s="851"/>
    </row>
    <row r="6" spans="1:15" ht="18" customHeight="1" x14ac:dyDescent="0.3">
      <c r="A6" s="783"/>
      <c r="B6" s="1818" t="s">
        <v>57</v>
      </c>
      <c r="C6" s="1818"/>
      <c r="D6" s="1818"/>
      <c r="E6" s="1818"/>
      <c r="F6" s="1818"/>
      <c r="G6" s="1818"/>
      <c r="H6" s="1818"/>
      <c r="I6" s="1818"/>
      <c r="J6" s="1818"/>
      <c r="K6" s="1818"/>
      <c r="L6" s="1818"/>
      <c r="M6" s="1818"/>
      <c r="N6" s="1818"/>
      <c r="O6" s="851"/>
    </row>
    <row r="7" spans="1:15" ht="20.25" x14ac:dyDescent="0.3">
      <c r="A7" s="783"/>
      <c r="B7" s="1819" t="s">
        <v>456</v>
      </c>
      <c r="C7" s="1819"/>
      <c r="D7" s="1819"/>
      <c r="E7" s="1819"/>
      <c r="F7" s="1819"/>
      <c r="G7" s="1819"/>
      <c r="H7" s="1819"/>
      <c r="I7" s="1819"/>
      <c r="J7" s="1819"/>
      <c r="K7" s="1819"/>
      <c r="L7" s="1819"/>
      <c r="M7" s="1819"/>
      <c r="N7" s="1819"/>
      <c r="O7" s="851"/>
    </row>
    <row r="8" spans="1:15" ht="20.25" x14ac:dyDescent="0.3">
      <c r="A8" s="783"/>
      <c r="B8" s="927"/>
      <c r="C8" s="927"/>
      <c r="D8" s="927"/>
      <c r="E8" s="927"/>
      <c r="F8" s="927"/>
      <c r="G8" s="927"/>
      <c r="H8" s="927"/>
      <c r="I8" s="927"/>
      <c r="J8" s="927"/>
      <c r="K8" s="927"/>
      <c r="L8" s="927"/>
      <c r="M8" s="927"/>
      <c r="N8" s="927"/>
      <c r="O8" s="851"/>
    </row>
    <row r="9" spans="1:15" ht="20.25" x14ac:dyDescent="0.3">
      <c r="A9" s="783"/>
      <c r="B9" s="644" t="s">
        <v>454</v>
      </c>
      <c r="C9" s="644"/>
      <c r="D9" s="1038" t="s">
        <v>515</v>
      </c>
      <c r="E9" s="422"/>
      <c r="F9" s="422"/>
      <c r="G9" s="852" t="s">
        <v>216</v>
      </c>
      <c r="H9" s="422"/>
      <c r="I9" s="422">
        <v>2</v>
      </c>
      <c r="J9" s="422"/>
      <c r="K9" s="422"/>
      <c r="L9" s="422"/>
      <c r="M9" s="422"/>
      <c r="N9" s="927"/>
      <c r="O9" s="851"/>
    </row>
    <row r="10" spans="1:15" ht="20.25" x14ac:dyDescent="0.3">
      <c r="A10" s="787"/>
      <c r="B10" s="942" t="s">
        <v>156</v>
      </c>
      <c r="C10" s="644" t="s">
        <v>453</v>
      </c>
      <c r="D10" s="1037">
        <v>44561</v>
      </c>
      <c r="E10" s="422"/>
      <c r="F10" s="422"/>
      <c r="G10" s="852" t="s">
        <v>215</v>
      </c>
      <c r="H10" s="423"/>
      <c r="I10" s="920">
        <v>1</v>
      </c>
      <c r="J10" s="920"/>
      <c r="K10" s="920"/>
      <c r="L10" s="920"/>
      <c r="M10" s="920"/>
      <c r="N10" s="927"/>
      <c r="O10" s="851"/>
    </row>
    <row r="11" spans="1:15" ht="20.25" x14ac:dyDescent="0.3">
      <c r="A11" s="644"/>
      <c r="B11" s="644" t="s">
        <v>249</v>
      </c>
      <c r="C11" s="644" t="s">
        <v>453</v>
      </c>
      <c r="D11" s="422">
        <v>202</v>
      </c>
      <c r="E11" s="422"/>
      <c r="F11" s="422"/>
      <c r="G11" s="852" t="s">
        <v>49</v>
      </c>
      <c r="H11" s="422" t="s">
        <v>452</v>
      </c>
      <c r="I11" s="920">
        <v>5</v>
      </c>
      <c r="J11" s="920"/>
      <c r="K11" s="920"/>
      <c r="L11" s="920"/>
      <c r="M11" s="920"/>
      <c r="N11" s="927"/>
      <c r="O11" s="851"/>
    </row>
    <row r="12" spans="1:15" ht="18.75" x14ac:dyDescent="0.3">
      <c r="A12" s="787"/>
      <c r="B12" s="644"/>
      <c r="C12" s="644"/>
      <c r="D12" s="644"/>
      <c r="E12" s="422"/>
      <c r="F12" s="422"/>
      <c r="G12" s="422"/>
      <c r="H12" s="422"/>
      <c r="I12" s="422"/>
      <c r="J12" s="954"/>
      <c r="K12" s="727"/>
      <c r="L12" s="727"/>
      <c r="M12" s="727"/>
      <c r="N12" s="727"/>
      <c r="O12" s="851"/>
    </row>
    <row r="13" spans="1:15" ht="19.5" thickBot="1" x14ac:dyDescent="0.35">
      <c r="A13" s="787"/>
      <c r="B13" s="924"/>
      <c r="C13" s="924"/>
      <c r="D13" s="924"/>
      <c r="E13" s="422"/>
      <c r="F13" s="422"/>
      <c r="G13" s="422"/>
      <c r="H13" s="422"/>
      <c r="I13" s="422"/>
      <c r="J13" s="954"/>
      <c r="K13" s="727"/>
      <c r="L13" s="727"/>
      <c r="M13" s="727"/>
      <c r="N13" s="727"/>
      <c r="O13" s="851"/>
    </row>
    <row r="14" spans="1:15" ht="31.5" customHeight="1" thickBot="1" x14ac:dyDescent="0.3">
      <c r="B14" s="1812" t="s">
        <v>408</v>
      </c>
      <c r="C14" s="1813"/>
      <c r="D14" s="1813"/>
      <c r="E14" s="1813"/>
      <c r="F14" s="1813"/>
      <c r="G14" s="1813"/>
      <c r="H14" s="1813"/>
      <c r="I14" s="1814"/>
      <c r="J14" s="1815" t="s">
        <v>393</v>
      </c>
      <c r="K14" s="1816"/>
      <c r="L14" s="1816"/>
      <c r="M14" s="1816"/>
      <c r="N14" s="1816"/>
      <c r="O14" s="1817"/>
    </row>
    <row r="15" spans="1:15" ht="48" x14ac:dyDescent="0.2">
      <c r="B15" s="850" t="s">
        <v>156</v>
      </c>
      <c r="C15" s="847" t="s">
        <v>407</v>
      </c>
      <c r="D15" s="849" t="s">
        <v>406</v>
      </c>
      <c r="E15" s="849" t="s">
        <v>401</v>
      </c>
      <c r="F15" s="849" t="s">
        <v>400</v>
      </c>
      <c r="G15" s="849" t="s">
        <v>399</v>
      </c>
      <c r="H15" s="849" t="s">
        <v>398</v>
      </c>
      <c r="I15" s="848" t="s">
        <v>397</v>
      </c>
      <c r="J15" s="844" t="s">
        <v>405</v>
      </c>
      <c r="K15" s="843" t="s">
        <v>375</v>
      </c>
      <c r="L15" s="843" t="s">
        <v>179</v>
      </c>
      <c r="M15" s="843" t="s">
        <v>374</v>
      </c>
      <c r="N15" s="843" t="s">
        <v>373</v>
      </c>
      <c r="O15" s="842" t="s">
        <v>359</v>
      </c>
    </row>
    <row r="16" spans="1:15" x14ac:dyDescent="0.2">
      <c r="A16" s="775">
        <v>1</v>
      </c>
      <c r="B16" s="824"/>
      <c r="C16" s="839"/>
      <c r="D16" s="838"/>
      <c r="E16" s="837"/>
      <c r="F16" s="836"/>
      <c r="G16" s="836"/>
      <c r="H16" s="832"/>
      <c r="I16" s="834"/>
      <c r="J16" s="827"/>
      <c r="K16" s="840"/>
      <c r="L16" s="840"/>
      <c r="M16" s="840"/>
      <c r="N16" s="825"/>
      <c r="O16" s="841"/>
    </row>
    <row r="17" spans="1:1023 1026:2047 2050:3071 3074:4095 4098:5119 5122:6143 6146:7167 7170:8191 8194:9215 9218:10239 10242:11263 11266:12287 12290:13311 13314:14335 14338:15359 15362:16383" x14ac:dyDescent="0.2">
      <c r="A17" s="775">
        <v>2</v>
      </c>
      <c r="B17" s="824"/>
      <c r="C17" s="839"/>
      <c r="D17" s="838"/>
      <c r="E17" s="837"/>
      <c r="F17" s="836"/>
      <c r="G17" s="836"/>
      <c r="H17" s="832"/>
      <c r="I17" s="834"/>
      <c r="J17" s="827"/>
      <c r="K17" s="840"/>
      <c r="L17" s="840"/>
      <c r="M17" s="840"/>
      <c r="N17" s="825"/>
      <c r="O17" s="841"/>
    </row>
    <row r="18" spans="1:1023 1026:2047 2050:3071 3074:4095 4098:5119 5122:6143 6146:7167 7170:8191 8194:9215 9218:10239 10242:11263 11266:12287 12290:13311 13314:14335 14338:15359 15362:16383" x14ac:dyDescent="0.2">
      <c r="A18" s="775">
        <v>3</v>
      </c>
      <c r="B18" s="824"/>
      <c r="C18" s="839"/>
      <c r="D18" s="838"/>
      <c r="E18" s="837"/>
      <c r="F18" s="836"/>
      <c r="G18" s="836"/>
      <c r="H18" s="832"/>
      <c r="I18" s="834"/>
      <c r="J18" s="827"/>
      <c r="K18" s="840"/>
      <c r="L18" s="840"/>
      <c r="M18" s="840"/>
      <c r="N18" s="825"/>
      <c r="O18" s="841"/>
    </row>
    <row r="19" spans="1:1023 1026:2047 2050:3071 3074:4095 4098:5119 5122:6143 6146:7167 7170:8191 8194:9215 9218:10239 10242:11263 11266:12287 12290:13311 13314:14335 14338:15359 15362:16383" x14ac:dyDescent="0.2">
      <c r="A19" s="775">
        <v>4</v>
      </c>
      <c r="B19" s="824"/>
      <c r="C19" s="839"/>
      <c r="D19" s="838"/>
      <c r="E19" s="837"/>
      <c r="F19" s="836"/>
      <c r="G19" s="836"/>
      <c r="H19" s="832"/>
      <c r="I19" s="834"/>
      <c r="J19" s="827"/>
      <c r="K19" s="840"/>
      <c r="L19" s="840"/>
      <c r="M19" s="840"/>
      <c r="N19" s="825"/>
      <c r="O19" s="841"/>
    </row>
    <row r="20" spans="1:1023 1026:2047 2050:3071 3074:4095 4098:5119 5122:6143 6146:7167 7170:8191 8194:9215 9218:10239 10242:11263 11266:12287 12290:13311 13314:14335 14338:15359 15362:16383" ht="18.75" x14ac:dyDescent="0.2">
      <c r="A20" s="775">
        <v>5</v>
      </c>
      <c r="B20" s="824"/>
      <c r="C20" s="839"/>
      <c r="D20" s="838"/>
      <c r="E20" s="837"/>
      <c r="F20" s="1006" t="s">
        <v>505</v>
      </c>
      <c r="G20" s="836"/>
      <c r="H20" s="832"/>
      <c r="I20" s="1007" t="s">
        <v>505</v>
      </c>
      <c r="J20" s="827"/>
      <c r="K20" s="826"/>
      <c r="L20" s="840"/>
      <c r="M20" s="826"/>
      <c r="N20" s="825"/>
      <c r="O20" s="808"/>
    </row>
    <row r="21" spans="1:1023 1026:2047 2050:3071 3074:4095 4098:5119 5122:6143 6146:7167 7170:8191 8194:9215 9218:10239 10242:11263 11266:12287 12290:13311 13314:14335 14338:15359 15362:16383" x14ac:dyDescent="0.2">
      <c r="A21" s="775">
        <v>6</v>
      </c>
      <c r="B21" s="824"/>
      <c r="C21" s="839"/>
      <c r="D21" s="838"/>
      <c r="E21" s="837"/>
      <c r="F21" s="836"/>
      <c r="G21" s="836"/>
      <c r="H21" s="832"/>
      <c r="I21" s="834"/>
      <c r="J21" s="827"/>
      <c r="K21" s="826"/>
      <c r="L21" s="840"/>
      <c r="M21" s="826"/>
      <c r="N21" s="825"/>
      <c r="O21" s="808"/>
    </row>
    <row r="22" spans="1:1023 1026:2047 2050:3071 3074:4095 4098:5119 5122:6143 6146:7167 7170:8191 8194:9215 9218:10239 10242:11263 11266:12287 12290:13311 13314:14335 14338:15359 15362:16383" x14ac:dyDescent="0.2">
      <c r="A22" s="775">
        <v>7</v>
      </c>
      <c r="B22" s="824"/>
      <c r="C22" s="839"/>
      <c r="D22" s="838"/>
      <c r="E22" s="837"/>
      <c r="F22" s="836"/>
      <c r="G22" s="836"/>
      <c r="H22" s="832"/>
      <c r="I22" s="834"/>
      <c r="J22" s="827"/>
      <c r="K22" s="810"/>
      <c r="L22" s="810"/>
      <c r="M22" s="810"/>
      <c r="N22" s="809"/>
      <c r="O22" s="808"/>
    </row>
    <row r="23" spans="1:1023 1026:2047 2050:3071 3074:4095 4098:5119 5122:6143 6146:7167 7170:8191 8194:9215 9218:10239 10242:11263 11266:12287 12290:13311 13314:14335 14338:15359 15362:16383" x14ac:dyDescent="0.2">
      <c r="A23" s="775">
        <v>8</v>
      </c>
      <c r="B23" s="824"/>
      <c r="C23" s="823"/>
      <c r="D23" s="822"/>
      <c r="E23" s="821"/>
      <c r="F23" s="820"/>
      <c r="G23" s="820"/>
      <c r="H23" s="816"/>
      <c r="I23" s="818"/>
      <c r="J23" s="811"/>
      <c r="K23" s="826"/>
      <c r="L23" s="826"/>
      <c r="M23" s="826"/>
      <c r="N23" s="825"/>
      <c r="O23" s="808"/>
    </row>
    <row r="24" spans="1:1023 1026:2047 2050:3071 3074:4095 4098:5119 5122:6143 6146:7167 7170:8191 8194:9215 9218:10239 10242:11263 11266:12287 12290:13311 13314:14335 14338:15359 15362:16383" x14ac:dyDescent="0.2">
      <c r="A24" s="775">
        <v>9</v>
      </c>
      <c r="B24" s="824"/>
      <c r="C24" s="823"/>
      <c r="D24" s="822"/>
      <c r="E24" s="821"/>
      <c r="F24" s="820"/>
      <c r="G24" s="820"/>
      <c r="H24" s="816"/>
      <c r="I24" s="818"/>
      <c r="J24" s="811"/>
      <c r="K24" s="810"/>
      <c r="L24" s="810"/>
      <c r="M24" s="810"/>
      <c r="N24" s="809"/>
      <c r="O24" s="808"/>
    </row>
    <row r="25" spans="1:1023 1026:2047 2050:3071 3074:4095 4098:5119 5122:6143 6146:7167 7170:8191 8194:9215 9218:10239 10242:11263 11266:12287 12290:13311 13314:14335 14338:15359 15362:16383" x14ac:dyDescent="0.2">
      <c r="B25" s="807"/>
      <c r="C25" s="802"/>
      <c r="D25" s="802"/>
      <c r="E25" s="806"/>
      <c r="F25" s="802"/>
      <c r="G25" s="802"/>
      <c r="H25" s="802"/>
      <c r="I25" s="805"/>
      <c r="J25" s="803"/>
      <c r="K25" s="802"/>
      <c r="L25" s="802"/>
      <c r="M25" s="802"/>
      <c r="N25" s="801"/>
      <c r="O25" s="800"/>
    </row>
    <row r="26" spans="1:1023 1026:2047 2050:3071 3074:4095 4098:5119 5122:6143 6146:7167 7170:8191 8194:9215 9218:10239 10242:11263 11266:12287 12290:13311 13314:14335 14338:15359 15362:16383" s="791" customFormat="1" ht="12.75" thickBot="1" x14ac:dyDescent="0.25">
      <c r="B26" s="953"/>
      <c r="C26" s="952"/>
      <c r="D26" s="952"/>
      <c r="E26" s="951">
        <f>SUM(E15:E25)</f>
        <v>0</v>
      </c>
      <c r="F26" s="952"/>
      <c r="G26" s="951"/>
      <c r="H26" s="952"/>
      <c r="I26" s="951">
        <f>SUM(I15:I25)</f>
        <v>0</v>
      </c>
      <c r="J26" s="952"/>
      <c r="K26" s="951"/>
      <c r="L26" s="952"/>
      <c r="M26" s="951"/>
      <c r="N26" s="950"/>
      <c r="O26" s="949"/>
    </row>
    <row r="27" spans="1:1023 1026:2047 2050:3071 3074:4095 4098:5119 5122:6143 6146:7167 7170:8191 8194:9215 9218:10239 10242:11263 11266:12287 12290:13311 13314:14335 14338:15359 15362:16383" s="791" customFormat="1" ht="2.25" customHeight="1" x14ac:dyDescent="0.2">
      <c r="B27" s="948"/>
      <c r="C27" s="947"/>
      <c r="D27" s="947"/>
      <c r="E27" s="946"/>
      <c r="F27" s="947"/>
      <c r="G27" s="947"/>
      <c r="H27" s="947"/>
      <c r="I27" s="946"/>
      <c r="J27" s="946"/>
      <c r="K27" s="946"/>
      <c r="L27" s="946"/>
      <c r="M27" s="946"/>
      <c r="N27" s="945"/>
      <c r="O27" s="945"/>
    </row>
    <row r="28" spans="1:1023 1026:2047 2050:3071 3074:4095 4098:5119 5122:6143 6146:7167 7170:8191 8194:9215 9218:10239 10242:11263 11266:12287 12290:13311 13314:14335 14338:15359 15362:16383" s="787" customFormat="1" ht="15.75" x14ac:dyDescent="0.25">
      <c r="B28" s="423"/>
      <c r="C28" s="944"/>
      <c r="F28" s="423"/>
      <c r="G28" s="944"/>
      <c r="J28" s="423"/>
      <c r="K28" s="944"/>
      <c r="M28" s="936" t="s">
        <v>459</v>
      </c>
      <c r="N28" s="423"/>
      <c r="O28" s="96"/>
      <c r="R28" s="480"/>
      <c r="S28" s="96"/>
      <c r="V28" s="480"/>
      <c r="W28" s="96"/>
      <c r="Z28" s="480"/>
      <c r="AA28" s="96"/>
      <c r="AD28" s="480"/>
      <c r="AE28" s="96"/>
      <c r="AH28" s="480"/>
      <c r="AI28" s="96"/>
      <c r="AL28" s="480"/>
      <c r="AM28" s="96"/>
      <c r="AP28" s="480"/>
      <c r="AQ28" s="96"/>
      <c r="AT28" s="480"/>
      <c r="AU28" s="96"/>
      <c r="AX28" s="480"/>
      <c r="AY28" s="96"/>
      <c r="BB28" s="480"/>
      <c r="BC28" s="96"/>
      <c r="BF28" s="480"/>
      <c r="BG28" s="96"/>
      <c r="BJ28" s="480"/>
      <c r="BK28" s="96"/>
      <c r="BN28" s="480"/>
      <c r="BO28" s="96"/>
      <c r="BR28" s="480"/>
      <c r="BS28" s="96"/>
      <c r="BV28" s="480"/>
      <c r="BW28" s="96"/>
      <c r="BZ28" s="480"/>
      <c r="CA28" s="96"/>
      <c r="CD28" s="480"/>
      <c r="CE28" s="96"/>
      <c r="CH28" s="480"/>
      <c r="CI28" s="96"/>
      <c r="CL28" s="480"/>
      <c r="CM28" s="96"/>
      <c r="CP28" s="480"/>
      <c r="CQ28" s="96"/>
      <c r="CT28" s="480"/>
      <c r="CU28" s="96"/>
      <c r="CX28" s="480"/>
      <c r="CY28" s="96"/>
      <c r="DB28" s="480"/>
      <c r="DC28" s="96"/>
      <c r="DF28" s="480"/>
      <c r="DG28" s="96"/>
      <c r="DJ28" s="480"/>
      <c r="DK28" s="96"/>
      <c r="DN28" s="480"/>
      <c r="DO28" s="96"/>
      <c r="DR28" s="480"/>
      <c r="DS28" s="96"/>
      <c r="DV28" s="480"/>
      <c r="DW28" s="96"/>
      <c r="DZ28" s="480"/>
      <c r="EA28" s="96"/>
      <c r="ED28" s="480"/>
      <c r="EE28" s="96"/>
      <c r="EH28" s="480"/>
      <c r="EI28" s="96"/>
      <c r="EL28" s="480"/>
      <c r="EM28" s="96"/>
      <c r="EP28" s="480"/>
      <c r="EQ28" s="96"/>
      <c r="ET28" s="480"/>
      <c r="EU28" s="96"/>
      <c r="EX28" s="480"/>
      <c r="EY28" s="96"/>
      <c r="FB28" s="480"/>
      <c r="FC28" s="96"/>
      <c r="FF28" s="480"/>
      <c r="FG28" s="96"/>
      <c r="FJ28" s="480"/>
      <c r="FK28" s="96"/>
      <c r="FN28" s="480"/>
      <c r="FO28" s="96"/>
      <c r="FR28" s="480"/>
      <c r="FS28" s="96"/>
      <c r="FV28" s="480"/>
      <c r="FW28" s="96"/>
      <c r="FZ28" s="480"/>
      <c r="GA28" s="96"/>
      <c r="GD28" s="480"/>
      <c r="GE28" s="96"/>
      <c r="GH28" s="480"/>
      <c r="GI28" s="96"/>
      <c r="GL28" s="480"/>
      <c r="GM28" s="96"/>
      <c r="GP28" s="480"/>
      <c r="GQ28" s="96"/>
      <c r="GT28" s="480"/>
      <c r="GU28" s="96"/>
      <c r="GX28" s="480"/>
      <c r="GY28" s="96"/>
      <c r="HB28" s="480"/>
      <c r="HC28" s="96"/>
      <c r="HF28" s="480"/>
      <c r="HG28" s="96"/>
      <c r="HJ28" s="480"/>
      <c r="HK28" s="96"/>
      <c r="HN28" s="480"/>
      <c r="HO28" s="96"/>
      <c r="HR28" s="480"/>
      <c r="HS28" s="96"/>
      <c r="HV28" s="480"/>
      <c r="HW28" s="96"/>
      <c r="HZ28" s="480"/>
      <c r="IA28" s="96"/>
      <c r="ID28" s="480"/>
      <c r="IE28" s="96"/>
      <c r="IH28" s="480"/>
      <c r="II28" s="96"/>
      <c r="IL28" s="480"/>
      <c r="IM28" s="96"/>
      <c r="IP28" s="480"/>
      <c r="IQ28" s="96"/>
      <c r="IT28" s="480"/>
      <c r="IU28" s="96"/>
      <c r="IX28" s="480"/>
      <c r="IY28" s="96"/>
      <c r="JB28" s="480"/>
      <c r="JC28" s="96"/>
      <c r="JF28" s="480"/>
      <c r="JG28" s="96"/>
      <c r="JJ28" s="480"/>
      <c r="JK28" s="96"/>
      <c r="JN28" s="480"/>
      <c r="JO28" s="96"/>
      <c r="JR28" s="480"/>
      <c r="JS28" s="96"/>
      <c r="JV28" s="480"/>
      <c r="JW28" s="96"/>
      <c r="JZ28" s="480"/>
      <c r="KA28" s="96"/>
      <c r="KD28" s="480"/>
      <c r="KE28" s="96"/>
      <c r="KH28" s="480"/>
      <c r="KI28" s="96"/>
      <c r="KL28" s="480"/>
      <c r="KM28" s="96"/>
      <c r="KP28" s="480"/>
      <c r="KQ28" s="96"/>
      <c r="KT28" s="480"/>
      <c r="KU28" s="96"/>
      <c r="KX28" s="480"/>
      <c r="KY28" s="96"/>
      <c r="LB28" s="480"/>
      <c r="LC28" s="96"/>
      <c r="LF28" s="480"/>
      <c r="LG28" s="96"/>
      <c r="LJ28" s="480"/>
      <c r="LK28" s="96"/>
      <c r="LN28" s="480"/>
      <c r="LO28" s="96"/>
      <c r="LR28" s="480"/>
      <c r="LS28" s="96"/>
      <c r="LV28" s="480"/>
      <c r="LW28" s="96"/>
      <c r="LZ28" s="480"/>
      <c r="MA28" s="96"/>
      <c r="MD28" s="480"/>
      <c r="ME28" s="96"/>
      <c r="MH28" s="480"/>
      <c r="MI28" s="96"/>
      <c r="ML28" s="480"/>
      <c r="MM28" s="96"/>
      <c r="MP28" s="480"/>
      <c r="MQ28" s="96"/>
      <c r="MT28" s="480"/>
      <c r="MU28" s="96"/>
      <c r="MX28" s="480"/>
      <c r="MY28" s="96"/>
      <c r="NB28" s="480"/>
      <c r="NC28" s="96"/>
      <c r="NF28" s="480"/>
      <c r="NG28" s="96"/>
      <c r="NJ28" s="480"/>
      <c r="NK28" s="96"/>
      <c r="NN28" s="480"/>
      <c r="NO28" s="96"/>
      <c r="NR28" s="480"/>
      <c r="NS28" s="96"/>
      <c r="NV28" s="480"/>
      <c r="NW28" s="96"/>
      <c r="NZ28" s="480"/>
      <c r="OA28" s="96"/>
      <c r="OD28" s="480"/>
      <c r="OE28" s="96"/>
      <c r="OH28" s="480"/>
      <c r="OI28" s="96"/>
      <c r="OL28" s="480"/>
      <c r="OM28" s="96"/>
      <c r="OP28" s="480"/>
      <c r="OQ28" s="96"/>
      <c r="OT28" s="480"/>
      <c r="OU28" s="96"/>
      <c r="OX28" s="480"/>
      <c r="OY28" s="96"/>
      <c r="PB28" s="480"/>
      <c r="PC28" s="96"/>
      <c r="PF28" s="480"/>
      <c r="PG28" s="96"/>
      <c r="PJ28" s="480"/>
      <c r="PK28" s="96"/>
      <c r="PN28" s="480"/>
      <c r="PO28" s="96"/>
      <c r="PR28" s="480"/>
      <c r="PS28" s="96"/>
      <c r="PV28" s="480"/>
      <c r="PW28" s="96"/>
      <c r="PZ28" s="480"/>
      <c r="QA28" s="96"/>
      <c r="QD28" s="480"/>
      <c r="QE28" s="96"/>
      <c r="QH28" s="480"/>
      <c r="QI28" s="96"/>
      <c r="QL28" s="480"/>
      <c r="QM28" s="96"/>
      <c r="QP28" s="480"/>
      <c r="QQ28" s="96"/>
      <c r="QT28" s="480"/>
      <c r="QU28" s="96"/>
      <c r="QX28" s="480" t="s">
        <v>372</v>
      </c>
      <c r="QY28" s="96"/>
      <c r="RB28" s="480" t="s">
        <v>372</v>
      </c>
      <c r="RC28" s="96"/>
      <c r="RF28" s="480" t="s">
        <v>372</v>
      </c>
      <c r="RG28" s="96"/>
      <c r="RJ28" s="480" t="s">
        <v>372</v>
      </c>
      <c r="RK28" s="96"/>
      <c r="RN28" s="480" t="s">
        <v>372</v>
      </c>
      <c r="RO28" s="96"/>
      <c r="RR28" s="480" t="s">
        <v>372</v>
      </c>
      <c r="RS28" s="96"/>
      <c r="RV28" s="480" t="s">
        <v>372</v>
      </c>
      <c r="RW28" s="96"/>
      <c r="RZ28" s="480" t="s">
        <v>372</v>
      </c>
      <c r="SA28" s="96"/>
      <c r="SD28" s="480" t="s">
        <v>372</v>
      </c>
      <c r="SE28" s="96"/>
      <c r="SH28" s="480" t="s">
        <v>372</v>
      </c>
      <c r="SI28" s="96"/>
      <c r="SL28" s="480" t="s">
        <v>372</v>
      </c>
      <c r="SM28" s="96"/>
      <c r="SP28" s="480" t="s">
        <v>372</v>
      </c>
      <c r="SQ28" s="96"/>
      <c r="ST28" s="480" t="s">
        <v>372</v>
      </c>
      <c r="SU28" s="96"/>
      <c r="SX28" s="480" t="s">
        <v>372</v>
      </c>
      <c r="SY28" s="96"/>
      <c r="TB28" s="480" t="s">
        <v>372</v>
      </c>
      <c r="TC28" s="96"/>
      <c r="TF28" s="480" t="s">
        <v>372</v>
      </c>
      <c r="TG28" s="96"/>
      <c r="TJ28" s="480" t="s">
        <v>372</v>
      </c>
      <c r="TK28" s="96"/>
      <c r="TN28" s="480" t="s">
        <v>372</v>
      </c>
      <c r="TO28" s="96"/>
      <c r="TR28" s="480" t="s">
        <v>372</v>
      </c>
      <c r="TS28" s="96"/>
      <c r="TV28" s="480" t="s">
        <v>372</v>
      </c>
      <c r="TW28" s="96"/>
      <c r="TZ28" s="480" t="s">
        <v>372</v>
      </c>
      <c r="UA28" s="96"/>
      <c r="UD28" s="480" t="s">
        <v>372</v>
      </c>
      <c r="UE28" s="96"/>
      <c r="UH28" s="480" t="s">
        <v>372</v>
      </c>
      <c r="UI28" s="96"/>
      <c r="UL28" s="480" t="s">
        <v>372</v>
      </c>
      <c r="UM28" s="96"/>
      <c r="UP28" s="480" t="s">
        <v>372</v>
      </c>
      <c r="UQ28" s="96"/>
      <c r="UT28" s="480" t="s">
        <v>372</v>
      </c>
      <c r="UU28" s="96"/>
      <c r="UX28" s="480" t="s">
        <v>372</v>
      </c>
      <c r="UY28" s="96"/>
      <c r="VB28" s="480" t="s">
        <v>372</v>
      </c>
      <c r="VC28" s="96"/>
      <c r="VF28" s="480" t="s">
        <v>372</v>
      </c>
      <c r="VG28" s="96"/>
      <c r="VJ28" s="480" t="s">
        <v>372</v>
      </c>
      <c r="VK28" s="96"/>
      <c r="VN28" s="480" t="s">
        <v>372</v>
      </c>
      <c r="VO28" s="96"/>
      <c r="VR28" s="480" t="s">
        <v>372</v>
      </c>
      <c r="VS28" s="96"/>
      <c r="VV28" s="480" t="s">
        <v>372</v>
      </c>
      <c r="VW28" s="96"/>
      <c r="VZ28" s="480" t="s">
        <v>372</v>
      </c>
      <c r="WA28" s="96"/>
      <c r="WD28" s="480" t="s">
        <v>372</v>
      </c>
      <c r="WE28" s="96"/>
      <c r="WH28" s="480" t="s">
        <v>372</v>
      </c>
      <c r="WI28" s="96"/>
      <c r="WL28" s="480" t="s">
        <v>372</v>
      </c>
      <c r="WM28" s="96"/>
      <c r="WP28" s="480" t="s">
        <v>372</v>
      </c>
      <c r="WQ28" s="96"/>
      <c r="WT28" s="480" t="s">
        <v>372</v>
      </c>
      <c r="WU28" s="96"/>
      <c r="WX28" s="480" t="s">
        <v>372</v>
      </c>
      <c r="WY28" s="96"/>
      <c r="XB28" s="480" t="s">
        <v>372</v>
      </c>
      <c r="XC28" s="96"/>
      <c r="XF28" s="480" t="s">
        <v>372</v>
      </c>
      <c r="XG28" s="96"/>
      <c r="XJ28" s="480" t="s">
        <v>372</v>
      </c>
      <c r="XK28" s="96"/>
      <c r="XN28" s="480" t="s">
        <v>372</v>
      </c>
      <c r="XO28" s="96"/>
      <c r="XR28" s="480" t="s">
        <v>372</v>
      </c>
      <c r="XS28" s="96"/>
      <c r="XV28" s="480" t="s">
        <v>372</v>
      </c>
      <c r="XW28" s="96"/>
      <c r="XZ28" s="480" t="s">
        <v>372</v>
      </c>
      <c r="YA28" s="96"/>
      <c r="YD28" s="480" t="s">
        <v>372</v>
      </c>
      <c r="YE28" s="96"/>
      <c r="YH28" s="480" t="s">
        <v>372</v>
      </c>
      <c r="YI28" s="96"/>
      <c r="YL28" s="480" t="s">
        <v>372</v>
      </c>
      <c r="YM28" s="96"/>
      <c r="YP28" s="480" t="s">
        <v>372</v>
      </c>
      <c r="YQ28" s="96"/>
      <c r="YT28" s="480" t="s">
        <v>372</v>
      </c>
      <c r="YU28" s="96"/>
      <c r="YX28" s="480" t="s">
        <v>372</v>
      </c>
      <c r="YY28" s="96"/>
      <c r="ZB28" s="480" t="s">
        <v>372</v>
      </c>
      <c r="ZC28" s="96"/>
      <c r="ZF28" s="480" t="s">
        <v>372</v>
      </c>
      <c r="ZG28" s="96"/>
      <c r="ZJ28" s="480" t="s">
        <v>372</v>
      </c>
      <c r="ZK28" s="96"/>
      <c r="ZN28" s="480" t="s">
        <v>372</v>
      </c>
      <c r="ZO28" s="96"/>
      <c r="ZR28" s="480" t="s">
        <v>372</v>
      </c>
      <c r="ZS28" s="96"/>
      <c r="ZV28" s="480" t="s">
        <v>372</v>
      </c>
      <c r="ZW28" s="96"/>
      <c r="ZZ28" s="480" t="s">
        <v>372</v>
      </c>
      <c r="AAA28" s="96"/>
      <c r="AAD28" s="480" t="s">
        <v>372</v>
      </c>
      <c r="AAE28" s="96"/>
      <c r="AAH28" s="480" t="s">
        <v>372</v>
      </c>
      <c r="AAI28" s="96"/>
      <c r="AAL28" s="480" t="s">
        <v>372</v>
      </c>
      <c r="AAM28" s="96"/>
      <c r="AAP28" s="480" t="s">
        <v>372</v>
      </c>
      <c r="AAQ28" s="96"/>
      <c r="AAT28" s="480" t="s">
        <v>372</v>
      </c>
      <c r="AAU28" s="96"/>
      <c r="AAX28" s="480" t="s">
        <v>372</v>
      </c>
      <c r="AAY28" s="96"/>
      <c r="ABB28" s="480" t="s">
        <v>372</v>
      </c>
      <c r="ABC28" s="96"/>
      <c r="ABF28" s="480" t="s">
        <v>372</v>
      </c>
      <c r="ABG28" s="96"/>
      <c r="ABJ28" s="480" t="s">
        <v>372</v>
      </c>
      <c r="ABK28" s="96"/>
      <c r="ABN28" s="480" t="s">
        <v>372</v>
      </c>
      <c r="ABO28" s="96"/>
      <c r="ABR28" s="480" t="s">
        <v>372</v>
      </c>
      <c r="ABS28" s="96"/>
      <c r="ABV28" s="480" t="s">
        <v>372</v>
      </c>
      <c r="ABW28" s="96"/>
      <c r="ABZ28" s="480" t="s">
        <v>372</v>
      </c>
      <c r="ACA28" s="96"/>
      <c r="ACD28" s="480" t="s">
        <v>372</v>
      </c>
      <c r="ACE28" s="96"/>
      <c r="ACH28" s="480" t="s">
        <v>372</v>
      </c>
      <c r="ACI28" s="96"/>
      <c r="ACL28" s="480" t="s">
        <v>372</v>
      </c>
      <c r="ACM28" s="96"/>
      <c r="ACP28" s="480" t="s">
        <v>372</v>
      </c>
      <c r="ACQ28" s="96"/>
      <c r="ACT28" s="480" t="s">
        <v>372</v>
      </c>
      <c r="ACU28" s="96"/>
      <c r="ACX28" s="480" t="s">
        <v>372</v>
      </c>
      <c r="ACY28" s="96"/>
      <c r="ADB28" s="480" t="s">
        <v>372</v>
      </c>
      <c r="ADC28" s="96"/>
      <c r="ADF28" s="480" t="s">
        <v>372</v>
      </c>
      <c r="ADG28" s="96"/>
      <c r="ADJ28" s="480" t="s">
        <v>372</v>
      </c>
      <c r="ADK28" s="96"/>
      <c r="ADN28" s="480" t="s">
        <v>372</v>
      </c>
      <c r="ADO28" s="96"/>
      <c r="ADR28" s="480" t="s">
        <v>372</v>
      </c>
      <c r="ADS28" s="96"/>
      <c r="ADV28" s="480" t="s">
        <v>372</v>
      </c>
      <c r="ADW28" s="96"/>
      <c r="ADZ28" s="480" t="s">
        <v>372</v>
      </c>
      <c r="AEA28" s="96"/>
      <c r="AED28" s="480" t="s">
        <v>372</v>
      </c>
      <c r="AEE28" s="96"/>
      <c r="AEH28" s="480" t="s">
        <v>372</v>
      </c>
      <c r="AEI28" s="96"/>
      <c r="AEL28" s="480" t="s">
        <v>372</v>
      </c>
      <c r="AEM28" s="96"/>
      <c r="AEP28" s="480" t="s">
        <v>372</v>
      </c>
      <c r="AEQ28" s="96"/>
      <c r="AET28" s="480" t="s">
        <v>372</v>
      </c>
      <c r="AEU28" s="96"/>
      <c r="AEX28" s="480" t="s">
        <v>372</v>
      </c>
      <c r="AEY28" s="96"/>
      <c r="AFB28" s="480" t="s">
        <v>372</v>
      </c>
      <c r="AFC28" s="96"/>
      <c r="AFF28" s="480" t="s">
        <v>372</v>
      </c>
      <c r="AFG28" s="96"/>
      <c r="AFJ28" s="480" t="s">
        <v>372</v>
      </c>
      <c r="AFK28" s="96"/>
      <c r="AFN28" s="480" t="s">
        <v>372</v>
      </c>
      <c r="AFO28" s="96"/>
      <c r="AFR28" s="480" t="s">
        <v>372</v>
      </c>
      <c r="AFS28" s="96"/>
      <c r="AFV28" s="480" t="s">
        <v>372</v>
      </c>
      <c r="AFW28" s="96"/>
      <c r="AFZ28" s="480" t="s">
        <v>372</v>
      </c>
      <c r="AGA28" s="96"/>
      <c r="AGD28" s="480" t="s">
        <v>372</v>
      </c>
      <c r="AGE28" s="96"/>
      <c r="AGH28" s="480" t="s">
        <v>372</v>
      </c>
      <c r="AGI28" s="96"/>
      <c r="AGL28" s="480" t="s">
        <v>372</v>
      </c>
      <c r="AGM28" s="96"/>
      <c r="AGP28" s="480" t="s">
        <v>372</v>
      </c>
      <c r="AGQ28" s="96"/>
      <c r="AGT28" s="480" t="s">
        <v>372</v>
      </c>
      <c r="AGU28" s="96"/>
      <c r="AGX28" s="480" t="s">
        <v>372</v>
      </c>
      <c r="AGY28" s="96"/>
      <c r="AHB28" s="480" t="s">
        <v>372</v>
      </c>
      <c r="AHC28" s="96"/>
      <c r="AHF28" s="480" t="s">
        <v>372</v>
      </c>
      <c r="AHG28" s="96"/>
      <c r="AHJ28" s="480" t="s">
        <v>372</v>
      </c>
      <c r="AHK28" s="96"/>
      <c r="AHN28" s="480" t="s">
        <v>372</v>
      </c>
      <c r="AHO28" s="96"/>
      <c r="AHR28" s="480" t="s">
        <v>372</v>
      </c>
      <c r="AHS28" s="96"/>
      <c r="AHV28" s="480" t="s">
        <v>372</v>
      </c>
      <c r="AHW28" s="96"/>
      <c r="AHZ28" s="480" t="s">
        <v>372</v>
      </c>
      <c r="AIA28" s="96"/>
      <c r="AID28" s="480" t="s">
        <v>372</v>
      </c>
      <c r="AIE28" s="96"/>
      <c r="AIH28" s="480" t="s">
        <v>372</v>
      </c>
      <c r="AII28" s="96"/>
      <c r="AIL28" s="480" t="s">
        <v>372</v>
      </c>
      <c r="AIM28" s="96"/>
      <c r="AIP28" s="480" t="s">
        <v>372</v>
      </c>
      <c r="AIQ28" s="96"/>
      <c r="AIT28" s="480" t="s">
        <v>372</v>
      </c>
      <c r="AIU28" s="96"/>
      <c r="AIX28" s="480" t="s">
        <v>372</v>
      </c>
      <c r="AIY28" s="96"/>
      <c r="AJB28" s="480" t="s">
        <v>372</v>
      </c>
      <c r="AJC28" s="96"/>
      <c r="AJF28" s="480" t="s">
        <v>372</v>
      </c>
      <c r="AJG28" s="96"/>
      <c r="AJJ28" s="480" t="s">
        <v>372</v>
      </c>
      <c r="AJK28" s="96"/>
      <c r="AJN28" s="480" t="s">
        <v>372</v>
      </c>
      <c r="AJO28" s="96"/>
      <c r="AJR28" s="480" t="s">
        <v>372</v>
      </c>
      <c r="AJS28" s="96"/>
      <c r="AJV28" s="480" t="s">
        <v>372</v>
      </c>
      <c r="AJW28" s="96"/>
      <c r="AJZ28" s="480" t="s">
        <v>372</v>
      </c>
      <c r="AKA28" s="96"/>
      <c r="AKD28" s="480" t="s">
        <v>372</v>
      </c>
      <c r="AKE28" s="96"/>
      <c r="AKH28" s="480" t="s">
        <v>372</v>
      </c>
      <c r="AKI28" s="96"/>
      <c r="AKL28" s="480" t="s">
        <v>372</v>
      </c>
      <c r="AKM28" s="96"/>
      <c r="AKP28" s="480" t="s">
        <v>372</v>
      </c>
      <c r="AKQ28" s="96"/>
      <c r="AKT28" s="480" t="s">
        <v>372</v>
      </c>
      <c r="AKU28" s="96"/>
      <c r="AKX28" s="480" t="s">
        <v>372</v>
      </c>
      <c r="AKY28" s="96"/>
      <c r="ALB28" s="480" t="s">
        <v>372</v>
      </c>
      <c r="ALC28" s="96"/>
      <c r="ALF28" s="480" t="s">
        <v>372</v>
      </c>
      <c r="ALG28" s="96"/>
      <c r="ALJ28" s="480" t="s">
        <v>372</v>
      </c>
      <c r="ALK28" s="96"/>
      <c r="ALN28" s="480" t="s">
        <v>372</v>
      </c>
      <c r="ALO28" s="96"/>
      <c r="ALR28" s="480" t="s">
        <v>372</v>
      </c>
      <c r="ALS28" s="96"/>
      <c r="ALV28" s="480" t="s">
        <v>372</v>
      </c>
      <c r="ALW28" s="96"/>
      <c r="ALZ28" s="480" t="s">
        <v>372</v>
      </c>
      <c r="AMA28" s="96"/>
      <c r="AMD28" s="480" t="s">
        <v>372</v>
      </c>
      <c r="AME28" s="96"/>
      <c r="AMH28" s="480" t="s">
        <v>372</v>
      </c>
      <c r="AMI28" s="96"/>
      <c r="AML28" s="480" t="s">
        <v>372</v>
      </c>
      <c r="AMM28" s="96"/>
      <c r="AMP28" s="480" t="s">
        <v>372</v>
      </c>
      <c r="AMQ28" s="96"/>
      <c r="AMT28" s="480" t="s">
        <v>372</v>
      </c>
      <c r="AMU28" s="96"/>
      <c r="AMX28" s="480" t="s">
        <v>372</v>
      </c>
      <c r="AMY28" s="96"/>
      <c r="ANB28" s="480" t="s">
        <v>372</v>
      </c>
      <c r="ANC28" s="96"/>
      <c r="ANF28" s="480" t="s">
        <v>372</v>
      </c>
      <c r="ANG28" s="96"/>
      <c r="ANJ28" s="480" t="s">
        <v>372</v>
      </c>
      <c r="ANK28" s="96"/>
      <c r="ANN28" s="480" t="s">
        <v>372</v>
      </c>
      <c r="ANO28" s="96"/>
      <c r="ANR28" s="480" t="s">
        <v>372</v>
      </c>
      <c r="ANS28" s="96"/>
      <c r="ANV28" s="480" t="s">
        <v>372</v>
      </c>
      <c r="ANW28" s="96"/>
      <c r="ANZ28" s="480" t="s">
        <v>372</v>
      </c>
      <c r="AOA28" s="96"/>
      <c r="AOD28" s="480" t="s">
        <v>372</v>
      </c>
      <c r="AOE28" s="96"/>
      <c r="AOH28" s="480" t="s">
        <v>372</v>
      </c>
      <c r="AOI28" s="96"/>
      <c r="AOL28" s="480" t="s">
        <v>372</v>
      </c>
      <c r="AOM28" s="96"/>
      <c r="AOP28" s="480" t="s">
        <v>372</v>
      </c>
      <c r="AOQ28" s="96"/>
      <c r="AOT28" s="480" t="s">
        <v>372</v>
      </c>
      <c r="AOU28" s="96"/>
      <c r="AOX28" s="480" t="s">
        <v>372</v>
      </c>
      <c r="AOY28" s="96"/>
      <c r="APB28" s="480" t="s">
        <v>372</v>
      </c>
      <c r="APC28" s="96"/>
      <c r="APF28" s="480" t="s">
        <v>372</v>
      </c>
      <c r="APG28" s="96"/>
      <c r="APJ28" s="480" t="s">
        <v>372</v>
      </c>
      <c r="APK28" s="96"/>
      <c r="APN28" s="480" t="s">
        <v>372</v>
      </c>
      <c r="APO28" s="96"/>
      <c r="APR28" s="480" t="s">
        <v>372</v>
      </c>
      <c r="APS28" s="96"/>
      <c r="APV28" s="480" t="s">
        <v>372</v>
      </c>
      <c r="APW28" s="96"/>
      <c r="APZ28" s="480" t="s">
        <v>372</v>
      </c>
      <c r="AQA28" s="96"/>
      <c r="AQD28" s="480" t="s">
        <v>372</v>
      </c>
      <c r="AQE28" s="96"/>
      <c r="AQH28" s="480" t="s">
        <v>372</v>
      </c>
      <c r="AQI28" s="96"/>
      <c r="AQL28" s="480" t="s">
        <v>372</v>
      </c>
      <c r="AQM28" s="96"/>
      <c r="AQP28" s="480" t="s">
        <v>372</v>
      </c>
      <c r="AQQ28" s="96"/>
      <c r="AQT28" s="480" t="s">
        <v>372</v>
      </c>
      <c r="AQU28" s="96"/>
      <c r="AQX28" s="480" t="s">
        <v>372</v>
      </c>
      <c r="AQY28" s="96"/>
      <c r="ARB28" s="480" t="s">
        <v>372</v>
      </c>
      <c r="ARC28" s="96"/>
      <c r="ARF28" s="480" t="s">
        <v>372</v>
      </c>
      <c r="ARG28" s="96"/>
      <c r="ARJ28" s="480" t="s">
        <v>372</v>
      </c>
      <c r="ARK28" s="96"/>
      <c r="ARN28" s="480" t="s">
        <v>372</v>
      </c>
      <c r="ARO28" s="96"/>
      <c r="ARR28" s="480" t="s">
        <v>372</v>
      </c>
      <c r="ARS28" s="96"/>
      <c r="ARV28" s="480" t="s">
        <v>372</v>
      </c>
      <c r="ARW28" s="96"/>
      <c r="ARZ28" s="480" t="s">
        <v>372</v>
      </c>
      <c r="ASA28" s="96"/>
      <c r="ASD28" s="480" t="s">
        <v>372</v>
      </c>
      <c r="ASE28" s="96"/>
      <c r="ASH28" s="480" t="s">
        <v>372</v>
      </c>
      <c r="ASI28" s="96"/>
      <c r="ASL28" s="480" t="s">
        <v>372</v>
      </c>
      <c r="ASM28" s="96"/>
      <c r="ASP28" s="480" t="s">
        <v>372</v>
      </c>
      <c r="ASQ28" s="96"/>
      <c r="AST28" s="480" t="s">
        <v>372</v>
      </c>
      <c r="ASU28" s="96"/>
      <c r="ASX28" s="480" t="s">
        <v>372</v>
      </c>
      <c r="ASY28" s="96"/>
      <c r="ATB28" s="480" t="s">
        <v>372</v>
      </c>
      <c r="ATC28" s="96"/>
      <c r="ATF28" s="480" t="s">
        <v>372</v>
      </c>
      <c r="ATG28" s="96"/>
      <c r="ATJ28" s="480" t="s">
        <v>372</v>
      </c>
      <c r="ATK28" s="96"/>
      <c r="ATN28" s="480" t="s">
        <v>372</v>
      </c>
      <c r="ATO28" s="96"/>
      <c r="ATR28" s="480" t="s">
        <v>372</v>
      </c>
      <c r="ATS28" s="96"/>
      <c r="ATV28" s="480" t="s">
        <v>372</v>
      </c>
      <c r="ATW28" s="96"/>
      <c r="ATZ28" s="480" t="s">
        <v>372</v>
      </c>
      <c r="AUA28" s="96"/>
      <c r="AUD28" s="480" t="s">
        <v>372</v>
      </c>
      <c r="AUE28" s="96"/>
      <c r="AUH28" s="480" t="s">
        <v>372</v>
      </c>
      <c r="AUI28" s="96"/>
      <c r="AUL28" s="480" t="s">
        <v>372</v>
      </c>
      <c r="AUM28" s="96"/>
      <c r="AUP28" s="480" t="s">
        <v>372</v>
      </c>
      <c r="AUQ28" s="96"/>
      <c r="AUT28" s="480" t="s">
        <v>372</v>
      </c>
      <c r="AUU28" s="96"/>
      <c r="AUX28" s="480" t="s">
        <v>372</v>
      </c>
      <c r="AUY28" s="96"/>
      <c r="AVB28" s="480" t="s">
        <v>372</v>
      </c>
      <c r="AVC28" s="96"/>
      <c r="AVF28" s="480" t="s">
        <v>372</v>
      </c>
      <c r="AVG28" s="96"/>
      <c r="AVJ28" s="480" t="s">
        <v>372</v>
      </c>
      <c r="AVK28" s="96"/>
      <c r="AVN28" s="480" t="s">
        <v>372</v>
      </c>
      <c r="AVO28" s="96"/>
      <c r="AVR28" s="480" t="s">
        <v>372</v>
      </c>
      <c r="AVS28" s="96"/>
      <c r="AVV28" s="480" t="s">
        <v>372</v>
      </c>
      <c r="AVW28" s="96"/>
      <c r="AVZ28" s="480" t="s">
        <v>372</v>
      </c>
      <c r="AWA28" s="96"/>
      <c r="AWD28" s="480" t="s">
        <v>372</v>
      </c>
      <c r="AWE28" s="96"/>
      <c r="AWH28" s="480" t="s">
        <v>372</v>
      </c>
      <c r="AWI28" s="96"/>
      <c r="AWL28" s="480" t="s">
        <v>372</v>
      </c>
      <c r="AWM28" s="96"/>
      <c r="AWP28" s="480" t="s">
        <v>372</v>
      </c>
      <c r="AWQ28" s="96"/>
      <c r="AWT28" s="480" t="s">
        <v>372</v>
      </c>
      <c r="AWU28" s="96"/>
      <c r="AWX28" s="480" t="s">
        <v>372</v>
      </c>
      <c r="AWY28" s="96"/>
      <c r="AXB28" s="480" t="s">
        <v>372</v>
      </c>
      <c r="AXC28" s="96"/>
      <c r="AXF28" s="480" t="s">
        <v>372</v>
      </c>
      <c r="AXG28" s="96"/>
      <c r="AXJ28" s="480" t="s">
        <v>372</v>
      </c>
      <c r="AXK28" s="96"/>
      <c r="AXN28" s="480" t="s">
        <v>372</v>
      </c>
      <c r="AXO28" s="96"/>
      <c r="AXR28" s="480" t="s">
        <v>372</v>
      </c>
      <c r="AXS28" s="96"/>
      <c r="AXV28" s="480" t="s">
        <v>372</v>
      </c>
      <c r="AXW28" s="96"/>
      <c r="AXZ28" s="480" t="s">
        <v>372</v>
      </c>
      <c r="AYA28" s="96"/>
      <c r="AYD28" s="480" t="s">
        <v>372</v>
      </c>
      <c r="AYE28" s="96"/>
      <c r="AYH28" s="480" t="s">
        <v>372</v>
      </c>
      <c r="AYI28" s="96"/>
      <c r="AYL28" s="480" t="s">
        <v>372</v>
      </c>
      <c r="AYM28" s="96"/>
      <c r="AYP28" s="480" t="s">
        <v>372</v>
      </c>
      <c r="AYQ28" s="96"/>
      <c r="AYT28" s="480" t="s">
        <v>372</v>
      </c>
      <c r="AYU28" s="96"/>
      <c r="AYX28" s="480" t="s">
        <v>372</v>
      </c>
      <c r="AYY28" s="96"/>
      <c r="AZB28" s="480" t="s">
        <v>372</v>
      </c>
      <c r="AZC28" s="96"/>
      <c r="AZF28" s="480" t="s">
        <v>372</v>
      </c>
      <c r="AZG28" s="96"/>
      <c r="AZJ28" s="480" t="s">
        <v>372</v>
      </c>
      <c r="AZK28" s="96"/>
      <c r="AZN28" s="480" t="s">
        <v>372</v>
      </c>
      <c r="AZO28" s="96"/>
      <c r="AZR28" s="480" t="s">
        <v>372</v>
      </c>
      <c r="AZS28" s="96"/>
      <c r="AZV28" s="480" t="s">
        <v>372</v>
      </c>
      <c r="AZW28" s="96"/>
      <c r="AZZ28" s="480" t="s">
        <v>372</v>
      </c>
      <c r="BAA28" s="96"/>
      <c r="BAD28" s="480" t="s">
        <v>372</v>
      </c>
      <c r="BAE28" s="96"/>
      <c r="BAH28" s="480" t="s">
        <v>372</v>
      </c>
      <c r="BAI28" s="96"/>
      <c r="BAL28" s="480" t="s">
        <v>372</v>
      </c>
      <c r="BAM28" s="96"/>
      <c r="BAP28" s="480" t="s">
        <v>372</v>
      </c>
      <c r="BAQ28" s="96"/>
      <c r="BAT28" s="480" t="s">
        <v>372</v>
      </c>
      <c r="BAU28" s="96"/>
      <c r="BAX28" s="480" t="s">
        <v>372</v>
      </c>
      <c r="BAY28" s="96"/>
      <c r="BBB28" s="480" t="s">
        <v>372</v>
      </c>
      <c r="BBC28" s="96"/>
      <c r="BBF28" s="480" t="s">
        <v>372</v>
      </c>
      <c r="BBG28" s="96"/>
      <c r="BBJ28" s="480" t="s">
        <v>372</v>
      </c>
      <c r="BBK28" s="96"/>
      <c r="BBN28" s="480" t="s">
        <v>372</v>
      </c>
      <c r="BBO28" s="96"/>
      <c r="BBR28" s="480" t="s">
        <v>372</v>
      </c>
      <c r="BBS28" s="96"/>
      <c r="BBV28" s="480" t="s">
        <v>372</v>
      </c>
      <c r="BBW28" s="96"/>
      <c r="BBZ28" s="480" t="s">
        <v>372</v>
      </c>
      <c r="BCA28" s="96"/>
      <c r="BCD28" s="480" t="s">
        <v>372</v>
      </c>
      <c r="BCE28" s="96"/>
      <c r="BCH28" s="480" t="s">
        <v>372</v>
      </c>
      <c r="BCI28" s="96"/>
      <c r="BCL28" s="480" t="s">
        <v>372</v>
      </c>
      <c r="BCM28" s="96"/>
      <c r="BCP28" s="480" t="s">
        <v>372</v>
      </c>
      <c r="BCQ28" s="96"/>
      <c r="BCT28" s="480" t="s">
        <v>372</v>
      </c>
      <c r="BCU28" s="96"/>
      <c r="BCX28" s="480" t="s">
        <v>372</v>
      </c>
      <c r="BCY28" s="96"/>
      <c r="BDB28" s="480" t="s">
        <v>372</v>
      </c>
      <c r="BDC28" s="96"/>
      <c r="BDF28" s="480" t="s">
        <v>372</v>
      </c>
      <c r="BDG28" s="96"/>
      <c r="BDJ28" s="480" t="s">
        <v>372</v>
      </c>
      <c r="BDK28" s="96"/>
      <c r="BDN28" s="480" t="s">
        <v>372</v>
      </c>
      <c r="BDO28" s="96"/>
      <c r="BDR28" s="480" t="s">
        <v>372</v>
      </c>
      <c r="BDS28" s="96"/>
      <c r="BDV28" s="480" t="s">
        <v>372</v>
      </c>
      <c r="BDW28" s="96"/>
      <c r="BDZ28" s="480" t="s">
        <v>372</v>
      </c>
      <c r="BEA28" s="96"/>
      <c r="BED28" s="480" t="s">
        <v>372</v>
      </c>
      <c r="BEE28" s="96"/>
      <c r="BEH28" s="480" t="s">
        <v>372</v>
      </c>
      <c r="BEI28" s="96"/>
      <c r="BEL28" s="480" t="s">
        <v>372</v>
      </c>
      <c r="BEM28" s="96"/>
      <c r="BEP28" s="480" t="s">
        <v>372</v>
      </c>
      <c r="BEQ28" s="96"/>
      <c r="BET28" s="480" t="s">
        <v>372</v>
      </c>
      <c r="BEU28" s="96"/>
      <c r="BEX28" s="480" t="s">
        <v>372</v>
      </c>
      <c r="BEY28" s="96"/>
      <c r="BFB28" s="480" t="s">
        <v>372</v>
      </c>
      <c r="BFC28" s="96"/>
      <c r="BFF28" s="480" t="s">
        <v>372</v>
      </c>
      <c r="BFG28" s="96"/>
      <c r="BFJ28" s="480" t="s">
        <v>372</v>
      </c>
      <c r="BFK28" s="96"/>
      <c r="BFN28" s="480" t="s">
        <v>372</v>
      </c>
      <c r="BFO28" s="96"/>
      <c r="BFR28" s="480" t="s">
        <v>372</v>
      </c>
      <c r="BFS28" s="96"/>
      <c r="BFV28" s="480" t="s">
        <v>372</v>
      </c>
      <c r="BFW28" s="96"/>
      <c r="BFZ28" s="480" t="s">
        <v>372</v>
      </c>
      <c r="BGA28" s="96"/>
      <c r="BGD28" s="480" t="s">
        <v>372</v>
      </c>
      <c r="BGE28" s="96"/>
      <c r="BGH28" s="480" t="s">
        <v>372</v>
      </c>
      <c r="BGI28" s="96"/>
      <c r="BGL28" s="480" t="s">
        <v>372</v>
      </c>
      <c r="BGM28" s="96"/>
      <c r="BGP28" s="480" t="s">
        <v>372</v>
      </c>
      <c r="BGQ28" s="96"/>
      <c r="BGT28" s="480" t="s">
        <v>372</v>
      </c>
      <c r="BGU28" s="96"/>
      <c r="BGX28" s="480" t="s">
        <v>372</v>
      </c>
      <c r="BGY28" s="96"/>
      <c r="BHB28" s="480" t="s">
        <v>372</v>
      </c>
      <c r="BHC28" s="96"/>
      <c r="BHF28" s="480" t="s">
        <v>372</v>
      </c>
      <c r="BHG28" s="96"/>
      <c r="BHJ28" s="480" t="s">
        <v>372</v>
      </c>
      <c r="BHK28" s="96"/>
      <c r="BHN28" s="480" t="s">
        <v>372</v>
      </c>
      <c r="BHO28" s="96"/>
      <c r="BHR28" s="480" t="s">
        <v>372</v>
      </c>
      <c r="BHS28" s="96"/>
      <c r="BHV28" s="480" t="s">
        <v>372</v>
      </c>
      <c r="BHW28" s="96"/>
      <c r="BHZ28" s="480" t="s">
        <v>372</v>
      </c>
      <c r="BIA28" s="96"/>
      <c r="BID28" s="480" t="s">
        <v>372</v>
      </c>
      <c r="BIE28" s="96"/>
      <c r="BIH28" s="480" t="s">
        <v>372</v>
      </c>
      <c r="BII28" s="96"/>
      <c r="BIL28" s="480" t="s">
        <v>372</v>
      </c>
      <c r="BIM28" s="96"/>
      <c r="BIP28" s="480" t="s">
        <v>372</v>
      </c>
      <c r="BIQ28" s="96"/>
      <c r="BIT28" s="480" t="s">
        <v>372</v>
      </c>
      <c r="BIU28" s="96"/>
      <c r="BIX28" s="480" t="s">
        <v>372</v>
      </c>
      <c r="BIY28" s="96"/>
      <c r="BJB28" s="480" t="s">
        <v>372</v>
      </c>
      <c r="BJC28" s="96"/>
      <c r="BJF28" s="480" t="s">
        <v>372</v>
      </c>
      <c r="BJG28" s="96"/>
      <c r="BJJ28" s="480" t="s">
        <v>372</v>
      </c>
      <c r="BJK28" s="96"/>
      <c r="BJN28" s="480" t="s">
        <v>372</v>
      </c>
      <c r="BJO28" s="96"/>
      <c r="BJR28" s="480" t="s">
        <v>372</v>
      </c>
      <c r="BJS28" s="96"/>
      <c r="BJV28" s="480" t="s">
        <v>372</v>
      </c>
      <c r="BJW28" s="96"/>
      <c r="BJZ28" s="480" t="s">
        <v>372</v>
      </c>
      <c r="BKA28" s="96"/>
      <c r="BKD28" s="480" t="s">
        <v>372</v>
      </c>
      <c r="BKE28" s="96"/>
      <c r="BKH28" s="480" t="s">
        <v>372</v>
      </c>
      <c r="BKI28" s="96"/>
      <c r="BKL28" s="480" t="s">
        <v>372</v>
      </c>
      <c r="BKM28" s="96"/>
      <c r="BKP28" s="480" t="s">
        <v>372</v>
      </c>
      <c r="BKQ28" s="96"/>
      <c r="BKT28" s="480" t="s">
        <v>372</v>
      </c>
      <c r="BKU28" s="96"/>
      <c r="BKX28" s="480" t="s">
        <v>372</v>
      </c>
      <c r="BKY28" s="96"/>
      <c r="BLB28" s="480" t="s">
        <v>372</v>
      </c>
      <c r="BLC28" s="96"/>
      <c r="BLF28" s="480" t="s">
        <v>372</v>
      </c>
      <c r="BLG28" s="96"/>
      <c r="BLJ28" s="480" t="s">
        <v>372</v>
      </c>
      <c r="BLK28" s="96"/>
      <c r="BLN28" s="480" t="s">
        <v>372</v>
      </c>
      <c r="BLO28" s="96"/>
      <c r="BLR28" s="480" t="s">
        <v>372</v>
      </c>
      <c r="BLS28" s="96"/>
      <c r="BLV28" s="480" t="s">
        <v>372</v>
      </c>
      <c r="BLW28" s="96"/>
      <c r="BLZ28" s="480" t="s">
        <v>372</v>
      </c>
      <c r="BMA28" s="96"/>
      <c r="BMD28" s="480" t="s">
        <v>372</v>
      </c>
      <c r="BME28" s="96"/>
      <c r="BMH28" s="480" t="s">
        <v>372</v>
      </c>
      <c r="BMI28" s="96"/>
      <c r="BML28" s="480" t="s">
        <v>372</v>
      </c>
      <c r="BMM28" s="96"/>
      <c r="BMP28" s="480" t="s">
        <v>372</v>
      </c>
      <c r="BMQ28" s="96"/>
      <c r="BMT28" s="480" t="s">
        <v>372</v>
      </c>
      <c r="BMU28" s="96"/>
      <c r="BMX28" s="480" t="s">
        <v>372</v>
      </c>
      <c r="BMY28" s="96"/>
      <c r="BNB28" s="480" t="s">
        <v>372</v>
      </c>
      <c r="BNC28" s="96"/>
      <c r="BNF28" s="480" t="s">
        <v>372</v>
      </c>
      <c r="BNG28" s="96"/>
      <c r="BNJ28" s="480" t="s">
        <v>372</v>
      </c>
      <c r="BNK28" s="96"/>
      <c r="BNN28" s="480" t="s">
        <v>372</v>
      </c>
      <c r="BNO28" s="96"/>
      <c r="BNR28" s="480" t="s">
        <v>372</v>
      </c>
      <c r="BNS28" s="96"/>
      <c r="BNV28" s="480" t="s">
        <v>372</v>
      </c>
      <c r="BNW28" s="96"/>
      <c r="BNZ28" s="480" t="s">
        <v>372</v>
      </c>
      <c r="BOA28" s="96"/>
      <c r="BOD28" s="480" t="s">
        <v>372</v>
      </c>
      <c r="BOE28" s="96"/>
      <c r="BOH28" s="480" t="s">
        <v>372</v>
      </c>
      <c r="BOI28" s="96"/>
      <c r="BOL28" s="480" t="s">
        <v>372</v>
      </c>
      <c r="BOM28" s="96"/>
      <c r="BOP28" s="480" t="s">
        <v>372</v>
      </c>
      <c r="BOQ28" s="96"/>
      <c r="BOT28" s="480" t="s">
        <v>372</v>
      </c>
      <c r="BOU28" s="96"/>
      <c r="BOX28" s="480" t="s">
        <v>372</v>
      </c>
      <c r="BOY28" s="96"/>
      <c r="BPB28" s="480" t="s">
        <v>372</v>
      </c>
      <c r="BPC28" s="96"/>
      <c r="BPF28" s="480" t="s">
        <v>372</v>
      </c>
      <c r="BPG28" s="96"/>
      <c r="BPJ28" s="480" t="s">
        <v>372</v>
      </c>
      <c r="BPK28" s="96"/>
      <c r="BPN28" s="480" t="s">
        <v>372</v>
      </c>
      <c r="BPO28" s="96"/>
      <c r="BPR28" s="480" t="s">
        <v>372</v>
      </c>
      <c r="BPS28" s="96"/>
      <c r="BPV28" s="480" t="s">
        <v>372</v>
      </c>
      <c r="BPW28" s="96"/>
      <c r="BPZ28" s="480" t="s">
        <v>372</v>
      </c>
      <c r="BQA28" s="96"/>
      <c r="BQD28" s="480" t="s">
        <v>372</v>
      </c>
      <c r="BQE28" s="96"/>
      <c r="BQH28" s="480" t="s">
        <v>372</v>
      </c>
      <c r="BQI28" s="96"/>
      <c r="BQL28" s="480" t="s">
        <v>372</v>
      </c>
      <c r="BQM28" s="96"/>
      <c r="BQP28" s="480" t="s">
        <v>372</v>
      </c>
      <c r="BQQ28" s="96"/>
      <c r="BQT28" s="480" t="s">
        <v>372</v>
      </c>
      <c r="BQU28" s="96"/>
      <c r="BQX28" s="480" t="s">
        <v>372</v>
      </c>
      <c r="BQY28" s="96"/>
      <c r="BRB28" s="480" t="s">
        <v>372</v>
      </c>
      <c r="BRC28" s="96"/>
      <c r="BRF28" s="480" t="s">
        <v>372</v>
      </c>
      <c r="BRG28" s="96"/>
      <c r="BRJ28" s="480" t="s">
        <v>372</v>
      </c>
      <c r="BRK28" s="96"/>
      <c r="BRN28" s="480" t="s">
        <v>372</v>
      </c>
      <c r="BRO28" s="96"/>
      <c r="BRR28" s="480" t="s">
        <v>372</v>
      </c>
      <c r="BRS28" s="96"/>
      <c r="BRV28" s="480" t="s">
        <v>372</v>
      </c>
      <c r="BRW28" s="96"/>
      <c r="BRZ28" s="480" t="s">
        <v>372</v>
      </c>
      <c r="BSA28" s="96"/>
      <c r="BSD28" s="480" t="s">
        <v>372</v>
      </c>
      <c r="BSE28" s="96"/>
      <c r="BSH28" s="480" t="s">
        <v>372</v>
      </c>
      <c r="BSI28" s="96"/>
      <c r="BSL28" s="480" t="s">
        <v>372</v>
      </c>
      <c r="BSM28" s="96"/>
      <c r="BSP28" s="480" t="s">
        <v>372</v>
      </c>
      <c r="BSQ28" s="96"/>
      <c r="BST28" s="480" t="s">
        <v>372</v>
      </c>
      <c r="BSU28" s="96"/>
      <c r="BSX28" s="480" t="s">
        <v>372</v>
      </c>
      <c r="BSY28" s="96"/>
      <c r="BTB28" s="480" t="s">
        <v>372</v>
      </c>
      <c r="BTC28" s="96"/>
      <c r="BTF28" s="480" t="s">
        <v>372</v>
      </c>
      <c r="BTG28" s="96"/>
      <c r="BTJ28" s="480" t="s">
        <v>372</v>
      </c>
      <c r="BTK28" s="96"/>
      <c r="BTN28" s="480" t="s">
        <v>372</v>
      </c>
      <c r="BTO28" s="96"/>
      <c r="BTR28" s="480" t="s">
        <v>372</v>
      </c>
      <c r="BTS28" s="96"/>
      <c r="BTV28" s="480" t="s">
        <v>372</v>
      </c>
      <c r="BTW28" s="96"/>
      <c r="BTZ28" s="480" t="s">
        <v>372</v>
      </c>
      <c r="BUA28" s="96"/>
      <c r="BUD28" s="480" t="s">
        <v>372</v>
      </c>
      <c r="BUE28" s="96"/>
      <c r="BUH28" s="480" t="s">
        <v>372</v>
      </c>
      <c r="BUI28" s="96"/>
      <c r="BUL28" s="480" t="s">
        <v>372</v>
      </c>
      <c r="BUM28" s="96"/>
      <c r="BUP28" s="480" t="s">
        <v>372</v>
      </c>
      <c r="BUQ28" s="96"/>
      <c r="BUT28" s="480" t="s">
        <v>372</v>
      </c>
      <c r="BUU28" s="96"/>
      <c r="BUX28" s="480" t="s">
        <v>372</v>
      </c>
      <c r="BUY28" s="96"/>
      <c r="BVB28" s="480" t="s">
        <v>372</v>
      </c>
      <c r="BVC28" s="96"/>
      <c r="BVF28" s="480" t="s">
        <v>372</v>
      </c>
      <c r="BVG28" s="96"/>
      <c r="BVJ28" s="480" t="s">
        <v>372</v>
      </c>
      <c r="BVK28" s="96"/>
      <c r="BVN28" s="480" t="s">
        <v>372</v>
      </c>
      <c r="BVO28" s="96"/>
      <c r="BVR28" s="480" t="s">
        <v>372</v>
      </c>
      <c r="BVS28" s="96"/>
      <c r="BVV28" s="480" t="s">
        <v>372</v>
      </c>
      <c r="BVW28" s="96"/>
      <c r="BVZ28" s="480" t="s">
        <v>372</v>
      </c>
      <c r="BWA28" s="96"/>
      <c r="BWD28" s="480" t="s">
        <v>372</v>
      </c>
      <c r="BWE28" s="96"/>
      <c r="BWH28" s="480" t="s">
        <v>372</v>
      </c>
      <c r="BWI28" s="96"/>
      <c r="BWL28" s="480" t="s">
        <v>372</v>
      </c>
      <c r="BWM28" s="96"/>
      <c r="BWP28" s="480" t="s">
        <v>372</v>
      </c>
      <c r="BWQ28" s="96"/>
      <c r="BWT28" s="480" t="s">
        <v>372</v>
      </c>
      <c r="BWU28" s="96"/>
      <c r="BWX28" s="480" t="s">
        <v>372</v>
      </c>
      <c r="BWY28" s="96"/>
      <c r="BXB28" s="480" t="s">
        <v>372</v>
      </c>
      <c r="BXC28" s="96"/>
      <c r="BXF28" s="480" t="s">
        <v>372</v>
      </c>
      <c r="BXG28" s="96"/>
      <c r="BXJ28" s="480" t="s">
        <v>372</v>
      </c>
      <c r="BXK28" s="96"/>
      <c r="BXN28" s="480" t="s">
        <v>372</v>
      </c>
      <c r="BXO28" s="96"/>
      <c r="BXR28" s="480" t="s">
        <v>372</v>
      </c>
      <c r="BXS28" s="96"/>
      <c r="BXV28" s="480" t="s">
        <v>372</v>
      </c>
      <c r="BXW28" s="96"/>
      <c r="BXZ28" s="480" t="s">
        <v>372</v>
      </c>
      <c r="BYA28" s="96"/>
      <c r="BYD28" s="480" t="s">
        <v>372</v>
      </c>
      <c r="BYE28" s="96"/>
      <c r="BYH28" s="480" t="s">
        <v>372</v>
      </c>
      <c r="BYI28" s="96"/>
      <c r="BYL28" s="480" t="s">
        <v>372</v>
      </c>
      <c r="BYM28" s="96"/>
      <c r="BYP28" s="480" t="s">
        <v>372</v>
      </c>
      <c r="BYQ28" s="96"/>
      <c r="BYT28" s="480" t="s">
        <v>372</v>
      </c>
      <c r="BYU28" s="96"/>
      <c r="BYX28" s="480" t="s">
        <v>372</v>
      </c>
      <c r="BYY28" s="96"/>
      <c r="BZB28" s="480" t="s">
        <v>372</v>
      </c>
      <c r="BZC28" s="96"/>
      <c r="BZF28" s="480" t="s">
        <v>372</v>
      </c>
      <c r="BZG28" s="96"/>
      <c r="BZJ28" s="480" t="s">
        <v>372</v>
      </c>
      <c r="BZK28" s="96"/>
      <c r="BZN28" s="480" t="s">
        <v>372</v>
      </c>
      <c r="BZO28" s="96"/>
      <c r="BZR28" s="480" t="s">
        <v>372</v>
      </c>
      <c r="BZS28" s="96"/>
      <c r="BZV28" s="480" t="s">
        <v>372</v>
      </c>
      <c r="BZW28" s="96"/>
      <c r="BZZ28" s="480" t="s">
        <v>372</v>
      </c>
      <c r="CAA28" s="96"/>
      <c r="CAD28" s="480" t="s">
        <v>372</v>
      </c>
      <c r="CAE28" s="96"/>
      <c r="CAH28" s="480" t="s">
        <v>372</v>
      </c>
      <c r="CAI28" s="96"/>
      <c r="CAL28" s="480" t="s">
        <v>372</v>
      </c>
      <c r="CAM28" s="96"/>
      <c r="CAP28" s="480" t="s">
        <v>372</v>
      </c>
      <c r="CAQ28" s="96"/>
      <c r="CAT28" s="480" t="s">
        <v>372</v>
      </c>
      <c r="CAU28" s="96"/>
      <c r="CAX28" s="480" t="s">
        <v>372</v>
      </c>
      <c r="CAY28" s="96"/>
      <c r="CBB28" s="480" t="s">
        <v>372</v>
      </c>
      <c r="CBC28" s="96"/>
      <c r="CBF28" s="480" t="s">
        <v>372</v>
      </c>
      <c r="CBG28" s="96"/>
      <c r="CBJ28" s="480" t="s">
        <v>372</v>
      </c>
      <c r="CBK28" s="96"/>
      <c r="CBN28" s="480" t="s">
        <v>372</v>
      </c>
      <c r="CBO28" s="96"/>
      <c r="CBR28" s="480" t="s">
        <v>372</v>
      </c>
      <c r="CBS28" s="96"/>
      <c r="CBV28" s="480" t="s">
        <v>372</v>
      </c>
      <c r="CBW28" s="96"/>
      <c r="CBZ28" s="480" t="s">
        <v>372</v>
      </c>
      <c r="CCA28" s="96"/>
      <c r="CCD28" s="480" t="s">
        <v>372</v>
      </c>
      <c r="CCE28" s="96"/>
      <c r="CCH28" s="480" t="s">
        <v>372</v>
      </c>
      <c r="CCI28" s="96"/>
      <c r="CCL28" s="480" t="s">
        <v>372</v>
      </c>
      <c r="CCM28" s="96"/>
      <c r="CCP28" s="480" t="s">
        <v>372</v>
      </c>
      <c r="CCQ28" s="96"/>
      <c r="CCT28" s="480" t="s">
        <v>372</v>
      </c>
      <c r="CCU28" s="96"/>
      <c r="CCX28" s="480" t="s">
        <v>372</v>
      </c>
      <c r="CCY28" s="96"/>
      <c r="CDB28" s="480" t="s">
        <v>372</v>
      </c>
      <c r="CDC28" s="96"/>
      <c r="CDF28" s="480" t="s">
        <v>372</v>
      </c>
      <c r="CDG28" s="96"/>
      <c r="CDJ28" s="480" t="s">
        <v>372</v>
      </c>
      <c r="CDK28" s="96"/>
      <c r="CDN28" s="480" t="s">
        <v>372</v>
      </c>
      <c r="CDO28" s="96"/>
      <c r="CDR28" s="480" t="s">
        <v>372</v>
      </c>
      <c r="CDS28" s="96"/>
      <c r="CDV28" s="480" t="s">
        <v>372</v>
      </c>
      <c r="CDW28" s="96"/>
      <c r="CDZ28" s="480" t="s">
        <v>372</v>
      </c>
      <c r="CEA28" s="96"/>
      <c r="CED28" s="480" t="s">
        <v>372</v>
      </c>
      <c r="CEE28" s="96"/>
      <c r="CEH28" s="480" t="s">
        <v>372</v>
      </c>
      <c r="CEI28" s="96"/>
      <c r="CEL28" s="480" t="s">
        <v>372</v>
      </c>
      <c r="CEM28" s="96"/>
      <c r="CEP28" s="480" t="s">
        <v>372</v>
      </c>
      <c r="CEQ28" s="96"/>
      <c r="CET28" s="480" t="s">
        <v>372</v>
      </c>
      <c r="CEU28" s="96"/>
      <c r="CEX28" s="480" t="s">
        <v>372</v>
      </c>
      <c r="CEY28" s="96"/>
      <c r="CFB28" s="480" t="s">
        <v>372</v>
      </c>
      <c r="CFC28" s="96"/>
      <c r="CFF28" s="480" t="s">
        <v>372</v>
      </c>
      <c r="CFG28" s="96"/>
      <c r="CFJ28" s="480" t="s">
        <v>372</v>
      </c>
      <c r="CFK28" s="96"/>
      <c r="CFN28" s="480" t="s">
        <v>372</v>
      </c>
      <c r="CFO28" s="96"/>
      <c r="CFR28" s="480" t="s">
        <v>372</v>
      </c>
      <c r="CFS28" s="96"/>
      <c r="CFV28" s="480" t="s">
        <v>372</v>
      </c>
      <c r="CFW28" s="96"/>
      <c r="CFZ28" s="480" t="s">
        <v>372</v>
      </c>
      <c r="CGA28" s="96"/>
      <c r="CGD28" s="480" t="s">
        <v>372</v>
      </c>
      <c r="CGE28" s="96"/>
      <c r="CGH28" s="480" t="s">
        <v>372</v>
      </c>
      <c r="CGI28" s="96"/>
      <c r="CGL28" s="480" t="s">
        <v>372</v>
      </c>
      <c r="CGM28" s="96"/>
      <c r="CGP28" s="480" t="s">
        <v>372</v>
      </c>
      <c r="CGQ28" s="96"/>
      <c r="CGT28" s="480" t="s">
        <v>372</v>
      </c>
      <c r="CGU28" s="96"/>
      <c r="CGX28" s="480" t="s">
        <v>372</v>
      </c>
      <c r="CGY28" s="96"/>
      <c r="CHB28" s="480" t="s">
        <v>372</v>
      </c>
      <c r="CHC28" s="96"/>
      <c r="CHF28" s="480" t="s">
        <v>372</v>
      </c>
      <c r="CHG28" s="96"/>
      <c r="CHJ28" s="480" t="s">
        <v>372</v>
      </c>
      <c r="CHK28" s="96"/>
      <c r="CHN28" s="480" t="s">
        <v>372</v>
      </c>
      <c r="CHO28" s="96"/>
      <c r="CHR28" s="480" t="s">
        <v>372</v>
      </c>
      <c r="CHS28" s="96"/>
      <c r="CHV28" s="480" t="s">
        <v>372</v>
      </c>
      <c r="CHW28" s="96"/>
      <c r="CHZ28" s="480" t="s">
        <v>372</v>
      </c>
      <c r="CIA28" s="96"/>
      <c r="CID28" s="480" t="s">
        <v>372</v>
      </c>
      <c r="CIE28" s="96"/>
      <c r="CIH28" s="480" t="s">
        <v>372</v>
      </c>
      <c r="CII28" s="96"/>
      <c r="CIL28" s="480" t="s">
        <v>372</v>
      </c>
      <c r="CIM28" s="96"/>
      <c r="CIP28" s="480" t="s">
        <v>372</v>
      </c>
      <c r="CIQ28" s="96"/>
      <c r="CIT28" s="480" t="s">
        <v>372</v>
      </c>
      <c r="CIU28" s="96"/>
      <c r="CIX28" s="480" t="s">
        <v>372</v>
      </c>
      <c r="CIY28" s="96"/>
      <c r="CJB28" s="480" t="s">
        <v>372</v>
      </c>
      <c r="CJC28" s="96"/>
      <c r="CJF28" s="480" t="s">
        <v>372</v>
      </c>
      <c r="CJG28" s="96"/>
      <c r="CJJ28" s="480" t="s">
        <v>372</v>
      </c>
      <c r="CJK28" s="96"/>
      <c r="CJN28" s="480" t="s">
        <v>372</v>
      </c>
      <c r="CJO28" s="96"/>
      <c r="CJR28" s="480" t="s">
        <v>372</v>
      </c>
      <c r="CJS28" s="96"/>
      <c r="CJV28" s="480" t="s">
        <v>372</v>
      </c>
      <c r="CJW28" s="96"/>
      <c r="CJZ28" s="480" t="s">
        <v>372</v>
      </c>
      <c r="CKA28" s="96"/>
      <c r="CKD28" s="480" t="s">
        <v>372</v>
      </c>
      <c r="CKE28" s="96"/>
      <c r="CKH28" s="480" t="s">
        <v>372</v>
      </c>
      <c r="CKI28" s="96"/>
      <c r="CKL28" s="480" t="s">
        <v>372</v>
      </c>
      <c r="CKM28" s="96"/>
      <c r="CKP28" s="480" t="s">
        <v>372</v>
      </c>
      <c r="CKQ28" s="96"/>
      <c r="CKT28" s="480" t="s">
        <v>372</v>
      </c>
      <c r="CKU28" s="96"/>
      <c r="CKX28" s="480" t="s">
        <v>372</v>
      </c>
      <c r="CKY28" s="96"/>
      <c r="CLB28" s="480" t="s">
        <v>372</v>
      </c>
      <c r="CLC28" s="96"/>
      <c r="CLF28" s="480" t="s">
        <v>372</v>
      </c>
      <c r="CLG28" s="96"/>
      <c r="CLJ28" s="480" t="s">
        <v>372</v>
      </c>
      <c r="CLK28" s="96"/>
      <c r="CLN28" s="480" t="s">
        <v>372</v>
      </c>
      <c r="CLO28" s="96"/>
      <c r="CLR28" s="480" t="s">
        <v>372</v>
      </c>
      <c r="CLS28" s="96"/>
      <c r="CLV28" s="480" t="s">
        <v>372</v>
      </c>
      <c r="CLW28" s="96"/>
      <c r="CLZ28" s="480" t="s">
        <v>372</v>
      </c>
      <c r="CMA28" s="96"/>
      <c r="CMD28" s="480" t="s">
        <v>372</v>
      </c>
      <c r="CME28" s="96"/>
      <c r="CMH28" s="480" t="s">
        <v>372</v>
      </c>
      <c r="CMI28" s="96"/>
      <c r="CML28" s="480" t="s">
        <v>372</v>
      </c>
      <c r="CMM28" s="96"/>
      <c r="CMP28" s="480" t="s">
        <v>372</v>
      </c>
      <c r="CMQ28" s="96"/>
      <c r="CMT28" s="480" t="s">
        <v>372</v>
      </c>
      <c r="CMU28" s="96"/>
      <c r="CMX28" s="480" t="s">
        <v>372</v>
      </c>
      <c r="CMY28" s="96"/>
      <c r="CNB28" s="480" t="s">
        <v>372</v>
      </c>
      <c r="CNC28" s="96"/>
      <c r="CNF28" s="480" t="s">
        <v>372</v>
      </c>
      <c r="CNG28" s="96"/>
      <c r="CNJ28" s="480" t="s">
        <v>372</v>
      </c>
      <c r="CNK28" s="96"/>
      <c r="CNN28" s="480" t="s">
        <v>372</v>
      </c>
      <c r="CNO28" s="96"/>
      <c r="CNR28" s="480" t="s">
        <v>372</v>
      </c>
      <c r="CNS28" s="96"/>
      <c r="CNV28" s="480" t="s">
        <v>372</v>
      </c>
      <c r="CNW28" s="96"/>
      <c r="CNZ28" s="480" t="s">
        <v>372</v>
      </c>
      <c r="COA28" s="96"/>
      <c r="COD28" s="480" t="s">
        <v>372</v>
      </c>
      <c r="COE28" s="96"/>
      <c r="COH28" s="480" t="s">
        <v>372</v>
      </c>
      <c r="COI28" s="96"/>
      <c r="COL28" s="480" t="s">
        <v>372</v>
      </c>
      <c r="COM28" s="96"/>
      <c r="COP28" s="480" t="s">
        <v>372</v>
      </c>
      <c r="COQ28" s="96"/>
      <c r="COT28" s="480" t="s">
        <v>372</v>
      </c>
      <c r="COU28" s="96"/>
      <c r="COX28" s="480" t="s">
        <v>372</v>
      </c>
      <c r="COY28" s="96"/>
      <c r="CPB28" s="480" t="s">
        <v>372</v>
      </c>
      <c r="CPC28" s="96"/>
      <c r="CPF28" s="480" t="s">
        <v>372</v>
      </c>
      <c r="CPG28" s="96"/>
      <c r="CPJ28" s="480" t="s">
        <v>372</v>
      </c>
      <c r="CPK28" s="96"/>
      <c r="CPN28" s="480" t="s">
        <v>372</v>
      </c>
      <c r="CPO28" s="96"/>
      <c r="CPR28" s="480" t="s">
        <v>372</v>
      </c>
      <c r="CPS28" s="96"/>
      <c r="CPV28" s="480" t="s">
        <v>372</v>
      </c>
      <c r="CPW28" s="96"/>
      <c r="CPZ28" s="480" t="s">
        <v>372</v>
      </c>
      <c r="CQA28" s="96"/>
      <c r="CQD28" s="480" t="s">
        <v>372</v>
      </c>
      <c r="CQE28" s="96"/>
      <c r="CQH28" s="480" t="s">
        <v>372</v>
      </c>
      <c r="CQI28" s="96"/>
      <c r="CQL28" s="480" t="s">
        <v>372</v>
      </c>
      <c r="CQM28" s="96"/>
      <c r="CQP28" s="480" t="s">
        <v>372</v>
      </c>
      <c r="CQQ28" s="96"/>
      <c r="CQT28" s="480" t="s">
        <v>372</v>
      </c>
      <c r="CQU28" s="96"/>
      <c r="CQX28" s="480" t="s">
        <v>372</v>
      </c>
      <c r="CQY28" s="96"/>
      <c r="CRB28" s="480" t="s">
        <v>372</v>
      </c>
      <c r="CRC28" s="96"/>
      <c r="CRF28" s="480" t="s">
        <v>372</v>
      </c>
      <c r="CRG28" s="96"/>
      <c r="CRJ28" s="480" t="s">
        <v>372</v>
      </c>
      <c r="CRK28" s="96"/>
      <c r="CRN28" s="480" t="s">
        <v>372</v>
      </c>
      <c r="CRO28" s="96"/>
      <c r="CRR28" s="480" t="s">
        <v>372</v>
      </c>
      <c r="CRS28" s="96"/>
      <c r="CRV28" s="480" t="s">
        <v>372</v>
      </c>
      <c r="CRW28" s="96"/>
      <c r="CRZ28" s="480" t="s">
        <v>372</v>
      </c>
      <c r="CSA28" s="96"/>
      <c r="CSD28" s="480" t="s">
        <v>372</v>
      </c>
      <c r="CSE28" s="96"/>
      <c r="CSH28" s="480" t="s">
        <v>372</v>
      </c>
      <c r="CSI28" s="96"/>
      <c r="CSL28" s="480" t="s">
        <v>372</v>
      </c>
      <c r="CSM28" s="96"/>
      <c r="CSP28" s="480" t="s">
        <v>372</v>
      </c>
      <c r="CSQ28" s="96"/>
      <c r="CST28" s="480" t="s">
        <v>372</v>
      </c>
      <c r="CSU28" s="96"/>
      <c r="CSX28" s="480" t="s">
        <v>372</v>
      </c>
      <c r="CSY28" s="96"/>
      <c r="CTB28" s="480" t="s">
        <v>372</v>
      </c>
      <c r="CTC28" s="96"/>
      <c r="CTF28" s="480" t="s">
        <v>372</v>
      </c>
      <c r="CTG28" s="96"/>
      <c r="CTJ28" s="480" t="s">
        <v>372</v>
      </c>
      <c r="CTK28" s="96"/>
      <c r="CTN28" s="480" t="s">
        <v>372</v>
      </c>
      <c r="CTO28" s="96"/>
      <c r="CTR28" s="480" t="s">
        <v>372</v>
      </c>
      <c r="CTS28" s="96"/>
      <c r="CTV28" s="480" t="s">
        <v>372</v>
      </c>
      <c r="CTW28" s="96"/>
      <c r="CTZ28" s="480" t="s">
        <v>372</v>
      </c>
      <c r="CUA28" s="96"/>
      <c r="CUD28" s="480" t="s">
        <v>372</v>
      </c>
      <c r="CUE28" s="96"/>
      <c r="CUH28" s="480" t="s">
        <v>372</v>
      </c>
      <c r="CUI28" s="96"/>
      <c r="CUL28" s="480" t="s">
        <v>372</v>
      </c>
      <c r="CUM28" s="96"/>
      <c r="CUP28" s="480" t="s">
        <v>372</v>
      </c>
      <c r="CUQ28" s="96"/>
      <c r="CUT28" s="480" t="s">
        <v>372</v>
      </c>
      <c r="CUU28" s="96"/>
      <c r="CUX28" s="480" t="s">
        <v>372</v>
      </c>
      <c r="CUY28" s="96"/>
      <c r="CVB28" s="480" t="s">
        <v>372</v>
      </c>
      <c r="CVC28" s="96"/>
      <c r="CVF28" s="480" t="s">
        <v>372</v>
      </c>
      <c r="CVG28" s="96"/>
      <c r="CVJ28" s="480" t="s">
        <v>372</v>
      </c>
      <c r="CVK28" s="96"/>
      <c r="CVN28" s="480" t="s">
        <v>372</v>
      </c>
      <c r="CVO28" s="96"/>
      <c r="CVR28" s="480" t="s">
        <v>372</v>
      </c>
      <c r="CVS28" s="96"/>
      <c r="CVV28" s="480" t="s">
        <v>372</v>
      </c>
      <c r="CVW28" s="96"/>
      <c r="CVZ28" s="480" t="s">
        <v>372</v>
      </c>
      <c r="CWA28" s="96"/>
      <c r="CWD28" s="480" t="s">
        <v>372</v>
      </c>
      <c r="CWE28" s="96"/>
      <c r="CWH28" s="480" t="s">
        <v>372</v>
      </c>
      <c r="CWI28" s="96"/>
      <c r="CWL28" s="480" t="s">
        <v>372</v>
      </c>
      <c r="CWM28" s="96"/>
      <c r="CWP28" s="480" t="s">
        <v>372</v>
      </c>
      <c r="CWQ28" s="96"/>
      <c r="CWT28" s="480" t="s">
        <v>372</v>
      </c>
      <c r="CWU28" s="96"/>
      <c r="CWX28" s="480" t="s">
        <v>372</v>
      </c>
      <c r="CWY28" s="96"/>
      <c r="CXB28" s="480" t="s">
        <v>372</v>
      </c>
      <c r="CXC28" s="96"/>
      <c r="CXF28" s="480" t="s">
        <v>372</v>
      </c>
      <c r="CXG28" s="96"/>
      <c r="CXJ28" s="480" t="s">
        <v>372</v>
      </c>
      <c r="CXK28" s="96"/>
      <c r="CXN28" s="480" t="s">
        <v>372</v>
      </c>
      <c r="CXO28" s="96"/>
      <c r="CXR28" s="480" t="s">
        <v>372</v>
      </c>
      <c r="CXS28" s="96"/>
      <c r="CXV28" s="480" t="s">
        <v>372</v>
      </c>
      <c r="CXW28" s="96"/>
      <c r="CXZ28" s="480" t="s">
        <v>372</v>
      </c>
      <c r="CYA28" s="96"/>
      <c r="CYD28" s="480" t="s">
        <v>372</v>
      </c>
      <c r="CYE28" s="96"/>
      <c r="CYH28" s="480" t="s">
        <v>372</v>
      </c>
      <c r="CYI28" s="96"/>
      <c r="CYL28" s="480" t="s">
        <v>372</v>
      </c>
      <c r="CYM28" s="96"/>
      <c r="CYP28" s="480" t="s">
        <v>372</v>
      </c>
      <c r="CYQ28" s="96"/>
      <c r="CYT28" s="480" t="s">
        <v>372</v>
      </c>
      <c r="CYU28" s="96"/>
      <c r="CYX28" s="480" t="s">
        <v>372</v>
      </c>
      <c r="CYY28" s="96"/>
      <c r="CZB28" s="480" t="s">
        <v>372</v>
      </c>
      <c r="CZC28" s="96"/>
      <c r="CZF28" s="480" t="s">
        <v>372</v>
      </c>
      <c r="CZG28" s="96"/>
      <c r="CZJ28" s="480" t="s">
        <v>372</v>
      </c>
      <c r="CZK28" s="96"/>
      <c r="CZN28" s="480" t="s">
        <v>372</v>
      </c>
      <c r="CZO28" s="96"/>
      <c r="CZR28" s="480" t="s">
        <v>372</v>
      </c>
      <c r="CZS28" s="96"/>
      <c r="CZV28" s="480" t="s">
        <v>372</v>
      </c>
      <c r="CZW28" s="96"/>
      <c r="CZZ28" s="480" t="s">
        <v>372</v>
      </c>
      <c r="DAA28" s="96"/>
      <c r="DAD28" s="480" t="s">
        <v>372</v>
      </c>
      <c r="DAE28" s="96"/>
      <c r="DAH28" s="480" t="s">
        <v>372</v>
      </c>
      <c r="DAI28" s="96"/>
      <c r="DAL28" s="480" t="s">
        <v>372</v>
      </c>
      <c r="DAM28" s="96"/>
      <c r="DAP28" s="480" t="s">
        <v>372</v>
      </c>
      <c r="DAQ28" s="96"/>
      <c r="DAT28" s="480" t="s">
        <v>372</v>
      </c>
      <c r="DAU28" s="96"/>
      <c r="DAX28" s="480" t="s">
        <v>372</v>
      </c>
      <c r="DAY28" s="96"/>
      <c r="DBB28" s="480" t="s">
        <v>372</v>
      </c>
      <c r="DBC28" s="96"/>
      <c r="DBF28" s="480" t="s">
        <v>372</v>
      </c>
      <c r="DBG28" s="96"/>
      <c r="DBJ28" s="480" t="s">
        <v>372</v>
      </c>
      <c r="DBK28" s="96"/>
      <c r="DBN28" s="480" t="s">
        <v>372</v>
      </c>
      <c r="DBO28" s="96"/>
      <c r="DBR28" s="480" t="s">
        <v>372</v>
      </c>
      <c r="DBS28" s="96"/>
      <c r="DBV28" s="480" t="s">
        <v>372</v>
      </c>
      <c r="DBW28" s="96"/>
      <c r="DBZ28" s="480" t="s">
        <v>372</v>
      </c>
      <c r="DCA28" s="96"/>
      <c r="DCD28" s="480" t="s">
        <v>372</v>
      </c>
      <c r="DCE28" s="96"/>
      <c r="DCH28" s="480" t="s">
        <v>372</v>
      </c>
      <c r="DCI28" s="96"/>
      <c r="DCL28" s="480" t="s">
        <v>372</v>
      </c>
      <c r="DCM28" s="96"/>
      <c r="DCP28" s="480" t="s">
        <v>372</v>
      </c>
      <c r="DCQ28" s="96"/>
      <c r="DCT28" s="480" t="s">
        <v>372</v>
      </c>
      <c r="DCU28" s="96"/>
      <c r="DCX28" s="480" t="s">
        <v>372</v>
      </c>
      <c r="DCY28" s="96"/>
      <c r="DDB28" s="480" t="s">
        <v>372</v>
      </c>
      <c r="DDC28" s="96"/>
      <c r="DDF28" s="480" t="s">
        <v>372</v>
      </c>
      <c r="DDG28" s="96"/>
      <c r="DDJ28" s="480" t="s">
        <v>372</v>
      </c>
      <c r="DDK28" s="96"/>
      <c r="DDN28" s="480" t="s">
        <v>372</v>
      </c>
      <c r="DDO28" s="96"/>
      <c r="DDR28" s="480" t="s">
        <v>372</v>
      </c>
      <c r="DDS28" s="96"/>
      <c r="DDV28" s="480" t="s">
        <v>372</v>
      </c>
      <c r="DDW28" s="96"/>
      <c r="DDZ28" s="480" t="s">
        <v>372</v>
      </c>
      <c r="DEA28" s="96"/>
      <c r="DED28" s="480" t="s">
        <v>372</v>
      </c>
      <c r="DEE28" s="96"/>
      <c r="DEH28" s="480" t="s">
        <v>372</v>
      </c>
      <c r="DEI28" s="96"/>
      <c r="DEL28" s="480" t="s">
        <v>372</v>
      </c>
      <c r="DEM28" s="96"/>
      <c r="DEP28" s="480" t="s">
        <v>372</v>
      </c>
      <c r="DEQ28" s="96"/>
      <c r="DET28" s="480" t="s">
        <v>372</v>
      </c>
      <c r="DEU28" s="96"/>
      <c r="DEX28" s="480" t="s">
        <v>372</v>
      </c>
      <c r="DEY28" s="96"/>
      <c r="DFB28" s="480" t="s">
        <v>372</v>
      </c>
      <c r="DFC28" s="96"/>
      <c r="DFF28" s="480" t="s">
        <v>372</v>
      </c>
      <c r="DFG28" s="96"/>
      <c r="DFJ28" s="480" t="s">
        <v>372</v>
      </c>
      <c r="DFK28" s="96"/>
      <c r="DFN28" s="480" t="s">
        <v>372</v>
      </c>
      <c r="DFO28" s="96"/>
      <c r="DFR28" s="480" t="s">
        <v>372</v>
      </c>
      <c r="DFS28" s="96"/>
      <c r="DFV28" s="480" t="s">
        <v>372</v>
      </c>
      <c r="DFW28" s="96"/>
      <c r="DFZ28" s="480" t="s">
        <v>372</v>
      </c>
      <c r="DGA28" s="96"/>
      <c r="DGD28" s="480" t="s">
        <v>372</v>
      </c>
      <c r="DGE28" s="96"/>
      <c r="DGH28" s="480" t="s">
        <v>372</v>
      </c>
      <c r="DGI28" s="96"/>
      <c r="DGL28" s="480" t="s">
        <v>372</v>
      </c>
      <c r="DGM28" s="96"/>
      <c r="DGP28" s="480" t="s">
        <v>372</v>
      </c>
      <c r="DGQ28" s="96"/>
      <c r="DGT28" s="480" t="s">
        <v>372</v>
      </c>
      <c r="DGU28" s="96"/>
      <c r="DGX28" s="480" t="s">
        <v>372</v>
      </c>
      <c r="DGY28" s="96"/>
      <c r="DHB28" s="480" t="s">
        <v>372</v>
      </c>
      <c r="DHC28" s="96"/>
      <c r="DHF28" s="480" t="s">
        <v>372</v>
      </c>
      <c r="DHG28" s="96"/>
      <c r="DHJ28" s="480" t="s">
        <v>372</v>
      </c>
      <c r="DHK28" s="96"/>
      <c r="DHN28" s="480" t="s">
        <v>372</v>
      </c>
      <c r="DHO28" s="96"/>
      <c r="DHR28" s="480" t="s">
        <v>372</v>
      </c>
      <c r="DHS28" s="96"/>
      <c r="DHV28" s="480" t="s">
        <v>372</v>
      </c>
      <c r="DHW28" s="96"/>
      <c r="DHZ28" s="480" t="s">
        <v>372</v>
      </c>
      <c r="DIA28" s="96"/>
      <c r="DID28" s="480" t="s">
        <v>372</v>
      </c>
      <c r="DIE28" s="96"/>
      <c r="DIH28" s="480" t="s">
        <v>372</v>
      </c>
      <c r="DII28" s="96"/>
      <c r="DIL28" s="480" t="s">
        <v>372</v>
      </c>
      <c r="DIM28" s="96"/>
      <c r="DIP28" s="480" t="s">
        <v>372</v>
      </c>
      <c r="DIQ28" s="96"/>
      <c r="DIT28" s="480" t="s">
        <v>372</v>
      </c>
      <c r="DIU28" s="96"/>
      <c r="DIX28" s="480" t="s">
        <v>372</v>
      </c>
      <c r="DIY28" s="96"/>
      <c r="DJB28" s="480" t="s">
        <v>372</v>
      </c>
      <c r="DJC28" s="96"/>
      <c r="DJF28" s="480" t="s">
        <v>372</v>
      </c>
      <c r="DJG28" s="96"/>
      <c r="DJJ28" s="480" t="s">
        <v>372</v>
      </c>
      <c r="DJK28" s="96"/>
      <c r="DJN28" s="480" t="s">
        <v>372</v>
      </c>
      <c r="DJO28" s="96"/>
      <c r="DJR28" s="480" t="s">
        <v>372</v>
      </c>
      <c r="DJS28" s="96"/>
      <c r="DJV28" s="480" t="s">
        <v>372</v>
      </c>
      <c r="DJW28" s="96"/>
      <c r="DJZ28" s="480" t="s">
        <v>372</v>
      </c>
      <c r="DKA28" s="96"/>
      <c r="DKD28" s="480" t="s">
        <v>372</v>
      </c>
      <c r="DKE28" s="96"/>
      <c r="DKH28" s="480" t="s">
        <v>372</v>
      </c>
      <c r="DKI28" s="96"/>
      <c r="DKL28" s="480" t="s">
        <v>372</v>
      </c>
      <c r="DKM28" s="96"/>
      <c r="DKP28" s="480" t="s">
        <v>372</v>
      </c>
      <c r="DKQ28" s="96"/>
      <c r="DKT28" s="480" t="s">
        <v>372</v>
      </c>
      <c r="DKU28" s="96"/>
      <c r="DKX28" s="480" t="s">
        <v>372</v>
      </c>
      <c r="DKY28" s="96"/>
      <c r="DLB28" s="480" t="s">
        <v>372</v>
      </c>
      <c r="DLC28" s="96"/>
      <c r="DLF28" s="480" t="s">
        <v>372</v>
      </c>
      <c r="DLG28" s="96"/>
      <c r="DLJ28" s="480" t="s">
        <v>372</v>
      </c>
      <c r="DLK28" s="96"/>
      <c r="DLN28" s="480" t="s">
        <v>372</v>
      </c>
      <c r="DLO28" s="96"/>
      <c r="DLR28" s="480" t="s">
        <v>372</v>
      </c>
      <c r="DLS28" s="96"/>
      <c r="DLV28" s="480" t="s">
        <v>372</v>
      </c>
      <c r="DLW28" s="96"/>
      <c r="DLZ28" s="480" t="s">
        <v>372</v>
      </c>
      <c r="DMA28" s="96"/>
      <c r="DMD28" s="480" t="s">
        <v>372</v>
      </c>
      <c r="DME28" s="96"/>
      <c r="DMH28" s="480" t="s">
        <v>372</v>
      </c>
      <c r="DMI28" s="96"/>
      <c r="DML28" s="480" t="s">
        <v>372</v>
      </c>
      <c r="DMM28" s="96"/>
      <c r="DMP28" s="480" t="s">
        <v>372</v>
      </c>
      <c r="DMQ28" s="96"/>
      <c r="DMT28" s="480" t="s">
        <v>372</v>
      </c>
      <c r="DMU28" s="96"/>
      <c r="DMX28" s="480" t="s">
        <v>372</v>
      </c>
      <c r="DMY28" s="96"/>
      <c r="DNB28" s="480" t="s">
        <v>372</v>
      </c>
      <c r="DNC28" s="96"/>
      <c r="DNF28" s="480" t="s">
        <v>372</v>
      </c>
      <c r="DNG28" s="96"/>
      <c r="DNJ28" s="480" t="s">
        <v>372</v>
      </c>
      <c r="DNK28" s="96"/>
      <c r="DNN28" s="480" t="s">
        <v>372</v>
      </c>
      <c r="DNO28" s="96"/>
      <c r="DNR28" s="480" t="s">
        <v>372</v>
      </c>
      <c r="DNS28" s="96"/>
      <c r="DNV28" s="480" t="s">
        <v>372</v>
      </c>
      <c r="DNW28" s="96"/>
      <c r="DNZ28" s="480" t="s">
        <v>372</v>
      </c>
      <c r="DOA28" s="96"/>
      <c r="DOD28" s="480" t="s">
        <v>372</v>
      </c>
      <c r="DOE28" s="96"/>
      <c r="DOH28" s="480" t="s">
        <v>372</v>
      </c>
      <c r="DOI28" s="96"/>
      <c r="DOL28" s="480" t="s">
        <v>372</v>
      </c>
      <c r="DOM28" s="96"/>
      <c r="DOP28" s="480" t="s">
        <v>372</v>
      </c>
      <c r="DOQ28" s="96"/>
      <c r="DOT28" s="480" t="s">
        <v>372</v>
      </c>
      <c r="DOU28" s="96"/>
      <c r="DOX28" s="480" t="s">
        <v>372</v>
      </c>
      <c r="DOY28" s="96"/>
      <c r="DPB28" s="480" t="s">
        <v>372</v>
      </c>
      <c r="DPC28" s="96"/>
      <c r="DPF28" s="480" t="s">
        <v>372</v>
      </c>
      <c r="DPG28" s="96"/>
      <c r="DPJ28" s="480" t="s">
        <v>372</v>
      </c>
      <c r="DPK28" s="96"/>
      <c r="DPN28" s="480" t="s">
        <v>372</v>
      </c>
      <c r="DPO28" s="96"/>
      <c r="DPR28" s="480" t="s">
        <v>372</v>
      </c>
      <c r="DPS28" s="96"/>
      <c r="DPV28" s="480" t="s">
        <v>372</v>
      </c>
      <c r="DPW28" s="96"/>
      <c r="DPZ28" s="480" t="s">
        <v>372</v>
      </c>
      <c r="DQA28" s="96"/>
      <c r="DQD28" s="480" t="s">
        <v>372</v>
      </c>
      <c r="DQE28" s="96"/>
      <c r="DQH28" s="480" t="s">
        <v>372</v>
      </c>
      <c r="DQI28" s="96"/>
      <c r="DQL28" s="480" t="s">
        <v>372</v>
      </c>
      <c r="DQM28" s="96"/>
      <c r="DQP28" s="480" t="s">
        <v>372</v>
      </c>
      <c r="DQQ28" s="96"/>
      <c r="DQT28" s="480" t="s">
        <v>372</v>
      </c>
      <c r="DQU28" s="96"/>
      <c r="DQX28" s="480" t="s">
        <v>372</v>
      </c>
      <c r="DQY28" s="96"/>
      <c r="DRB28" s="480" t="s">
        <v>372</v>
      </c>
      <c r="DRC28" s="96"/>
      <c r="DRF28" s="480" t="s">
        <v>372</v>
      </c>
      <c r="DRG28" s="96"/>
      <c r="DRJ28" s="480" t="s">
        <v>372</v>
      </c>
      <c r="DRK28" s="96"/>
      <c r="DRN28" s="480" t="s">
        <v>372</v>
      </c>
      <c r="DRO28" s="96"/>
      <c r="DRR28" s="480" t="s">
        <v>372</v>
      </c>
      <c r="DRS28" s="96"/>
      <c r="DRV28" s="480" t="s">
        <v>372</v>
      </c>
      <c r="DRW28" s="96"/>
      <c r="DRZ28" s="480" t="s">
        <v>372</v>
      </c>
      <c r="DSA28" s="96"/>
      <c r="DSD28" s="480" t="s">
        <v>372</v>
      </c>
      <c r="DSE28" s="96"/>
      <c r="DSH28" s="480" t="s">
        <v>372</v>
      </c>
      <c r="DSI28" s="96"/>
      <c r="DSL28" s="480" t="s">
        <v>372</v>
      </c>
      <c r="DSM28" s="96"/>
      <c r="DSP28" s="480" t="s">
        <v>372</v>
      </c>
      <c r="DSQ28" s="96"/>
      <c r="DST28" s="480" t="s">
        <v>372</v>
      </c>
      <c r="DSU28" s="96"/>
      <c r="DSX28" s="480" t="s">
        <v>372</v>
      </c>
      <c r="DSY28" s="96"/>
      <c r="DTB28" s="480" t="s">
        <v>372</v>
      </c>
      <c r="DTC28" s="96"/>
      <c r="DTF28" s="480" t="s">
        <v>372</v>
      </c>
      <c r="DTG28" s="96"/>
      <c r="DTJ28" s="480" t="s">
        <v>372</v>
      </c>
      <c r="DTK28" s="96"/>
      <c r="DTN28" s="480" t="s">
        <v>372</v>
      </c>
      <c r="DTO28" s="96"/>
      <c r="DTR28" s="480" t="s">
        <v>372</v>
      </c>
      <c r="DTS28" s="96"/>
      <c r="DTV28" s="480" t="s">
        <v>372</v>
      </c>
      <c r="DTW28" s="96"/>
      <c r="DTZ28" s="480" t="s">
        <v>372</v>
      </c>
      <c r="DUA28" s="96"/>
      <c r="DUD28" s="480" t="s">
        <v>372</v>
      </c>
      <c r="DUE28" s="96"/>
      <c r="DUH28" s="480" t="s">
        <v>372</v>
      </c>
      <c r="DUI28" s="96"/>
      <c r="DUL28" s="480" t="s">
        <v>372</v>
      </c>
      <c r="DUM28" s="96"/>
      <c r="DUP28" s="480" t="s">
        <v>372</v>
      </c>
      <c r="DUQ28" s="96"/>
      <c r="DUT28" s="480" t="s">
        <v>372</v>
      </c>
      <c r="DUU28" s="96"/>
      <c r="DUX28" s="480" t="s">
        <v>372</v>
      </c>
      <c r="DUY28" s="96"/>
      <c r="DVB28" s="480" t="s">
        <v>372</v>
      </c>
      <c r="DVC28" s="96"/>
      <c r="DVF28" s="480" t="s">
        <v>372</v>
      </c>
      <c r="DVG28" s="96"/>
      <c r="DVJ28" s="480" t="s">
        <v>372</v>
      </c>
      <c r="DVK28" s="96"/>
      <c r="DVN28" s="480" t="s">
        <v>372</v>
      </c>
      <c r="DVO28" s="96"/>
      <c r="DVR28" s="480" t="s">
        <v>372</v>
      </c>
      <c r="DVS28" s="96"/>
      <c r="DVV28" s="480" t="s">
        <v>372</v>
      </c>
      <c r="DVW28" s="96"/>
      <c r="DVZ28" s="480" t="s">
        <v>372</v>
      </c>
      <c r="DWA28" s="96"/>
      <c r="DWD28" s="480" t="s">
        <v>372</v>
      </c>
      <c r="DWE28" s="96"/>
      <c r="DWH28" s="480" t="s">
        <v>372</v>
      </c>
      <c r="DWI28" s="96"/>
      <c r="DWL28" s="480" t="s">
        <v>372</v>
      </c>
      <c r="DWM28" s="96"/>
      <c r="DWP28" s="480" t="s">
        <v>372</v>
      </c>
      <c r="DWQ28" s="96"/>
      <c r="DWT28" s="480" t="s">
        <v>372</v>
      </c>
      <c r="DWU28" s="96"/>
      <c r="DWX28" s="480" t="s">
        <v>372</v>
      </c>
      <c r="DWY28" s="96"/>
      <c r="DXB28" s="480" t="s">
        <v>372</v>
      </c>
      <c r="DXC28" s="96"/>
      <c r="DXF28" s="480" t="s">
        <v>372</v>
      </c>
      <c r="DXG28" s="96"/>
      <c r="DXJ28" s="480" t="s">
        <v>372</v>
      </c>
      <c r="DXK28" s="96"/>
      <c r="DXN28" s="480" t="s">
        <v>372</v>
      </c>
      <c r="DXO28" s="96"/>
      <c r="DXR28" s="480" t="s">
        <v>372</v>
      </c>
      <c r="DXS28" s="96"/>
      <c r="DXV28" s="480" t="s">
        <v>372</v>
      </c>
      <c r="DXW28" s="96"/>
      <c r="DXZ28" s="480" t="s">
        <v>372</v>
      </c>
      <c r="DYA28" s="96"/>
      <c r="DYD28" s="480" t="s">
        <v>372</v>
      </c>
      <c r="DYE28" s="96"/>
      <c r="DYH28" s="480" t="s">
        <v>372</v>
      </c>
      <c r="DYI28" s="96"/>
      <c r="DYL28" s="480" t="s">
        <v>372</v>
      </c>
      <c r="DYM28" s="96"/>
      <c r="DYP28" s="480" t="s">
        <v>372</v>
      </c>
      <c r="DYQ28" s="96"/>
      <c r="DYT28" s="480" t="s">
        <v>372</v>
      </c>
      <c r="DYU28" s="96"/>
      <c r="DYX28" s="480" t="s">
        <v>372</v>
      </c>
      <c r="DYY28" s="96"/>
      <c r="DZB28" s="480" t="s">
        <v>372</v>
      </c>
      <c r="DZC28" s="96"/>
      <c r="DZF28" s="480" t="s">
        <v>372</v>
      </c>
      <c r="DZG28" s="96"/>
      <c r="DZJ28" s="480" t="s">
        <v>372</v>
      </c>
      <c r="DZK28" s="96"/>
      <c r="DZN28" s="480" t="s">
        <v>372</v>
      </c>
      <c r="DZO28" s="96"/>
      <c r="DZR28" s="480" t="s">
        <v>372</v>
      </c>
      <c r="DZS28" s="96"/>
      <c r="DZV28" s="480" t="s">
        <v>372</v>
      </c>
      <c r="DZW28" s="96"/>
      <c r="DZZ28" s="480" t="s">
        <v>372</v>
      </c>
      <c r="EAA28" s="96"/>
      <c r="EAD28" s="480" t="s">
        <v>372</v>
      </c>
      <c r="EAE28" s="96"/>
      <c r="EAH28" s="480" t="s">
        <v>372</v>
      </c>
      <c r="EAI28" s="96"/>
      <c r="EAL28" s="480" t="s">
        <v>372</v>
      </c>
      <c r="EAM28" s="96"/>
      <c r="EAP28" s="480" t="s">
        <v>372</v>
      </c>
      <c r="EAQ28" s="96"/>
      <c r="EAT28" s="480" t="s">
        <v>372</v>
      </c>
      <c r="EAU28" s="96"/>
      <c r="EAX28" s="480" t="s">
        <v>372</v>
      </c>
      <c r="EAY28" s="96"/>
      <c r="EBB28" s="480" t="s">
        <v>372</v>
      </c>
      <c r="EBC28" s="96"/>
      <c r="EBF28" s="480" t="s">
        <v>372</v>
      </c>
      <c r="EBG28" s="96"/>
      <c r="EBJ28" s="480" t="s">
        <v>372</v>
      </c>
      <c r="EBK28" s="96"/>
      <c r="EBN28" s="480" t="s">
        <v>372</v>
      </c>
      <c r="EBO28" s="96"/>
      <c r="EBR28" s="480" t="s">
        <v>372</v>
      </c>
      <c r="EBS28" s="96"/>
      <c r="EBV28" s="480" t="s">
        <v>372</v>
      </c>
      <c r="EBW28" s="96"/>
      <c r="EBZ28" s="480" t="s">
        <v>372</v>
      </c>
      <c r="ECA28" s="96"/>
      <c r="ECD28" s="480" t="s">
        <v>372</v>
      </c>
      <c r="ECE28" s="96"/>
      <c r="ECH28" s="480" t="s">
        <v>372</v>
      </c>
      <c r="ECI28" s="96"/>
      <c r="ECL28" s="480" t="s">
        <v>372</v>
      </c>
      <c r="ECM28" s="96"/>
      <c r="ECP28" s="480" t="s">
        <v>372</v>
      </c>
      <c r="ECQ28" s="96"/>
      <c r="ECT28" s="480" t="s">
        <v>372</v>
      </c>
      <c r="ECU28" s="96"/>
      <c r="ECX28" s="480" t="s">
        <v>372</v>
      </c>
      <c r="ECY28" s="96"/>
      <c r="EDB28" s="480" t="s">
        <v>372</v>
      </c>
      <c r="EDC28" s="96"/>
      <c r="EDF28" s="480" t="s">
        <v>372</v>
      </c>
      <c r="EDG28" s="96"/>
      <c r="EDJ28" s="480" t="s">
        <v>372</v>
      </c>
      <c r="EDK28" s="96"/>
      <c r="EDN28" s="480" t="s">
        <v>372</v>
      </c>
      <c r="EDO28" s="96"/>
      <c r="EDR28" s="480" t="s">
        <v>372</v>
      </c>
      <c r="EDS28" s="96"/>
      <c r="EDV28" s="480" t="s">
        <v>372</v>
      </c>
      <c r="EDW28" s="96"/>
      <c r="EDZ28" s="480" t="s">
        <v>372</v>
      </c>
      <c r="EEA28" s="96"/>
      <c r="EED28" s="480" t="s">
        <v>372</v>
      </c>
      <c r="EEE28" s="96"/>
      <c r="EEH28" s="480" t="s">
        <v>372</v>
      </c>
      <c r="EEI28" s="96"/>
      <c r="EEL28" s="480" t="s">
        <v>372</v>
      </c>
      <c r="EEM28" s="96"/>
      <c r="EEP28" s="480" t="s">
        <v>372</v>
      </c>
      <c r="EEQ28" s="96"/>
      <c r="EET28" s="480" t="s">
        <v>372</v>
      </c>
      <c r="EEU28" s="96"/>
      <c r="EEX28" s="480" t="s">
        <v>372</v>
      </c>
      <c r="EEY28" s="96"/>
      <c r="EFB28" s="480" t="s">
        <v>372</v>
      </c>
      <c r="EFC28" s="96"/>
      <c r="EFF28" s="480" t="s">
        <v>372</v>
      </c>
      <c r="EFG28" s="96"/>
      <c r="EFJ28" s="480" t="s">
        <v>372</v>
      </c>
      <c r="EFK28" s="96"/>
      <c r="EFN28" s="480" t="s">
        <v>372</v>
      </c>
      <c r="EFO28" s="96"/>
      <c r="EFR28" s="480" t="s">
        <v>372</v>
      </c>
      <c r="EFS28" s="96"/>
      <c r="EFV28" s="480" t="s">
        <v>372</v>
      </c>
      <c r="EFW28" s="96"/>
      <c r="EFZ28" s="480" t="s">
        <v>372</v>
      </c>
      <c r="EGA28" s="96"/>
      <c r="EGD28" s="480" t="s">
        <v>372</v>
      </c>
      <c r="EGE28" s="96"/>
      <c r="EGH28" s="480" t="s">
        <v>372</v>
      </c>
      <c r="EGI28" s="96"/>
      <c r="EGL28" s="480" t="s">
        <v>372</v>
      </c>
      <c r="EGM28" s="96"/>
      <c r="EGP28" s="480" t="s">
        <v>372</v>
      </c>
      <c r="EGQ28" s="96"/>
      <c r="EGT28" s="480" t="s">
        <v>372</v>
      </c>
      <c r="EGU28" s="96"/>
      <c r="EGX28" s="480" t="s">
        <v>372</v>
      </c>
      <c r="EGY28" s="96"/>
      <c r="EHB28" s="480" t="s">
        <v>372</v>
      </c>
      <c r="EHC28" s="96"/>
      <c r="EHF28" s="480" t="s">
        <v>372</v>
      </c>
      <c r="EHG28" s="96"/>
      <c r="EHJ28" s="480" t="s">
        <v>372</v>
      </c>
      <c r="EHK28" s="96"/>
      <c r="EHN28" s="480" t="s">
        <v>372</v>
      </c>
      <c r="EHO28" s="96"/>
      <c r="EHR28" s="480" t="s">
        <v>372</v>
      </c>
      <c r="EHS28" s="96"/>
      <c r="EHV28" s="480" t="s">
        <v>372</v>
      </c>
      <c r="EHW28" s="96"/>
      <c r="EHZ28" s="480" t="s">
        <v>372</v>
      </c>
      <c r="EIA28" s="96"/>
      <c r="EID28" s="480" t="s">
        <v>372</v>
      </c>
      <c r="EIE28" s="96"/>
      <c r="EIH28" s="480" t="s">
        <v>372</v>
      </c>
      <c r="EII28" s="96"/>
      <c r="EIL28" s="480" t="s">
        <v>372</v>
      </c>
      <c r="EIM28" s="96"/>
      <c r="EIP28" s="480" t="s">
        <v>372</v>
      </c>
      <c r="EIQ28" s="96"/>
      <c r="EIT28" s="480" t="s">
        <v>372</v>
      </c>
      <c r="EIU28" s="96"/>
      <c r="EIX28" s="480" t="s">
        <v>372</v>
      </c>
      <c r="EIY28" s="96"/>
      <c r="EJB28" s="480" t="s">
        <v>372</v>
      </c>
      <c r="EJC28" s="96"/>
      <c r="EJF28" s="480" t="s">
        <v>372</v>
      </c>
      <c r="EJG28" s="96"/>
      <c r="EJJ28" s="480" t="s">
        <v>372</v>
      </c>
      <c r="EJK28" s="96"/>
      <c r="EJN28" s="480" t="s">
        <v>372</v>
      </c>
      <c r="EJO28" s="96"/>
      <c r="EJR28" s="480" t="s">
        <v>372</v>
      </c>
      <c r="EJS28" s="96"/>
      <c r="EJV28" s="480" t="s">
        <v>372</v>
      </c>
      <c r="EJW28" s="96"/>
      <c r="EJZ28" s="480" t="s">
        <v>372</v>
      </c>
      <c r="EKA28" s="96"/>
      <c r="EKD28" s="480" t="s">
        <v>372</v>
      </c>
      <c r="EKE28" s="96"/>
      <c r="EKH28" s="480" t="s">
        <v>372</v>
      </c>
      <c r="EKI28" s="96"/>
      <c r="EKL28" s="480" t="s">
        <v>372</v>
      </c>
      <c r="EKM28" s="96"/>
      <c r="EKP28" s="480" t="s">
        <v>372</v>
      </c>
      <c r="EKQ28" s="96"/>
      <c r="EKT28" s="480" t="s">
        <v>372</v>
      </c>
      <c r="EKU28" s="96"/>
      <c r="EKX28" s="480" t="s">
        <v>372</v>
      </c>
      <c r="EKY28" s="96"/>
      <c r="ELB28" s="480" t="s">
        <v>372</v>
      </c>
      <c r="ELC28" s="96"/>
      <c r="ELF28" s="480" t="s">
        <v>372</v>
      </c>
      <c r="ELG28" s="96"/>
      <c r="ELJ28" s="480" t="s">
        <v>372</v>
      </c>
      <c r="ELK28" s="96"/>
      <c r="ELN28" s="480" t="s">
        <v>372</v>
      </c>
      <c r="ELO28" s="96"/>
      <c r="ELR28" s="480" t="s">
        <v>372</v>
      </c>
      <c r="ELS28" s="96"/>
      <c r="ELV28" s="480" t="s">
        <v>372</v>
      </c>
      <c r="ELW28" s="96"/>
      <c r="ELZ28" s="480" t="s">
        <v>372</v>
      </c>
      <c r="EMA28" s="96"/>
      <c r="EMD28" s="480" t="s">
        <v>372</v>
      </c>
      <c r="EME28" s="96"/>
      <c r="EMH28" s="480" t="s">
        <v>372</v>
      </c>
      <c r="EMI28" s="96"/>
      <c r="EML28" s="480" t="s">
        <v>372</v>
      </c>
      <c r="EMM28" s="96"/>
      <c r="EMP28" s="480" t="s">
        <v>372</v>
      </c>
      <c r="EMQ28" s="96"/>
      <c r="EMT28" s="480" t="s">
        <v>372</v>
      </c>
      <c r="EMU28" s="96"/>
      <c r="EMX28" s="480" t="s">
        <v>372</v>
      </c>
      <c r="EMY28" s="96"/>
      <c r="ENB28" s="480" t="s">
        <v>372</v>
      </c>
      <c r="ENC28" s="96"/>
      <c r="ENF28" s="480" t="s">
        <v>372</v>
      </c>
      <c r="ENG28" s="96"/>
      <c r="ENJ28" s="480" t="s">
        <v>372</v>
      </c>
      <c r="ENK28" s="96"/>
      <c r="ENN28" s="480" t="s">
        <v>372</v>
      </c>
      <c r="ENO28" s="96"/>
      <c r="ENR28" s="480" t="s">
        <v>372</v>
      </c>
      <c r="ENS28" s="96"/>
      <c r="ENV28" s="480" t="s">
        <v>372</v>
      </c>
      <c r="ENW28" s="96"/>
      <c r="ENZ28" s="480" t="s">
        <v>372</v>
      </c>
      <c r="EOA28" s="96"/>
      <c r="EOD28" s="480" t="s">
        <v>372</v>
      </c>
      <c r="EOE28" s="96"/>
      <c r="EOH28" s="480" t="s">
        <v>372</v>
      </c>
      <c r="EOI28" s="96"/>
      <c r="EOL28" s="480" t="s">
        <v>372</v>
      </c>
      <c r="EOM28" s="96"/>
      <c r="EOP28" s="480" t="s">
        <v>372</v>
      </c>
      <c r="EOQ28" s="96"/>
      <c r="EOT28" s="480" t="s">
        <v>372</v>
      </c>
      <c r="EOU28" s="96"/>
      <c r="EOX28" s="480" t="s">
        <v>372</v>
      </c>
      <c r="EOY28" s="96"/>
      <c r="EPB28" s="480" t="s">
        <v>372</v>
      </c>
      <c r="EPC28" s="96"/>
      <c r="EPF28" s="480" t="s">
        <v>372</v>
      </c>
      <c r="EPG28" s="96"/>
      <c r="EPJ28" s="480" t="s">
        <v>372</v>
      </c>
      <c r="EPK28" s="96"/>
      <c r="EPN28" s="480" t="s">
        <v>372</v>
      </c>
      <c r="EPO28" s="96"/>
      <c r="EPR28" s="480" t="s">
        <v>372</v>
      </c>
      <c r="EPS28" s="96"/>
      <c r="EPV28" s="480" t="s">
        <v>372</v>
      </c>
      <c r="EPW28" s="96"/>
      <c r="EPZ28" s="480" t="s">
        <v>372</v>
      </c>
      <c r="EQA28" s="96"/>
      <c r="EQD28" s="480" t="s">
        <v>372</v>
      </c>
      <c r="EQE28" s="96"/>
      <c r="EQH28" s="480" t="s">
        <v>372</v>
      </c>
      <c r="EQI28" s="96"/>
      <c r="EQL28" s="480" t="s">
        <v>372</v>
      </c>
      <c r="EQM28" s="96"/>
      <c r="EQP28" s="480" t="s">
        <v>372</v>
      </c>
      <c r="EQQ28" s="96"/>
      <c r="EQT28" s="480" t="s">
        <v>372</v>
      </c>
      <c r="EQU28" s="96"/>
      <c r="EQX28" s="480" t="s">
        <v>372</v>
      </c>
      <c r="EQY28" s="96"/>
      <c r="ERB28" s="480" t="s">
        <v>372</v>
      </c>
      <c r="ERC28" s="96"/>
      <c r="ERF28" s="480" t="s">
        <v>372</v>
      </c>
      <c r="ERG28" s="96"/>
      <c r="ERJ28" s="480" t="s">
        <v>372</v>
      </c>
      <c r="ERK28" s="96"/>
      <c r="ERN28" s="480" t="s">
        <v>372</v>
      </c>
      <c r="ERO28" s="96"/>
      <c r="ERR28" s="480" t="s">
        <v>372</v>
      </c>
      <c r="ERS28" s="96"/>
      <c r="ERV28" s="480" t="s">
        <v>372</v>
      </c>
      <c r="ERW28" s="96"/>
      <c r="ERZ28" s="480" t="s">
        <v>372</v>
      </c>
      <c r="ESA28" s="96"/>
      <c r="ESD28" s="480" t="s">
        <v>372</v>
      </c>
      <c r="ESE28" s="96"/>
      <c r="ESH28" s="480" t="s">
        <v>372</v>
      </c>
      <c r="ESI28" s="96"/>
      <c r="ESL28" s="480" t="s">
        <v>372</v>
      </c>
      <c r="ESM28" s="96"/>
      <c r="ESP28" s="480" t="s">
        <v>372</v>
      </c>
      <c r="ESQ28" s="96"/>
      <c r="EST28" s="480" t="s">
        <v>372</v>
      </c>
      <c r="ESU28" s="96"/>
      <c r="ESX28" s="480" t="s">
        <v>372</v>
      </c>
      <c r="ESY28" s="96"/>
      <c r="ETB28" s="480" t="s">
        <v>372</v>
      </c>
      <c r="ETC28" s="96"/>
      <c r="ETF28" s="480" t="s">
        <v>372</v>
      </c>
      <c r="ETG28" s="96"/>
      <c r="ETJ28" s="480" t="s">
        <v>372</v>
      </c>
      <c r="ETK28" s="96"/>
      <c r="ETN28" s="480" t="s">
        <v>372</v>
      </c>
      <c r="ETO28" s="96"/>
      <c r="ETR28" s="480" t="s">
        <v>372</v>
      </c>
      <c r="ETS28" s="96"/>
      <c r="ETV28" s="480" t="s">
        <v>372</v>
      </c>
      <c r="ETW28" s="96"/>
      <c r="ETZ28" s="480" t="s">
        <v>372</v>
      </c>
      <c r="EUA28" s="96"/>
      <c r="EUD28" s="480" t="s">
        <v>372</v>
      </c>
      <c r="EUE28" s="96"/>
      <c r="EUH28" s="480" t="s">
        <v>372</v>
      </c>
      <c r="EUI28" s="96"/>
      <c r="EUL28" s="480" t="s">
        <v>372</v>
      </c>
      <c r="EUM28" s="96"/>
      <c r="EUP28" s="480" t="s">
        <v>372</v>
      </c>
      <c r="EUQ28" s="96"/>
      <c r="EUT28" s="480" t="s">
        <v>372</v>
      </c>
      <c r="EUU28" s="96"/>
      <c r="EUX28" s="480" t="s">
        <v>372</v>
      </c>
      <c r="EUY28" s="96"/>
      <c r="EVB28" s="480" t="s">
        <v>372</v>
      </c>
      <c r="EVC28" s="96"/>
      <c r="EVF28" s="480" t="s">
        <v>372</v>
      </c>
      <c r="EVG28" s="96"/>
      <c r="EVJ28" s="480" t="s">
        <v>372</v>
      </c>
      <c r="EVK28" s="96"/>
      <c r="EVN28" s="480" t="s">
        <v>372</v>
      </c>
      <c r="EVO28" s="96"/>
      <c r="EVR28" s="480" t="s">
        <v>372</v>
      </c>
      <c r="EVS28" s="96"/>
      <c r="EVV28" s="480" t="s">
        <v>372</v>
      </c>
      <c r="EVW28" s="96"/>
      <c r="EVZ28" s="480" t="s">
        <v>372</v>
      </c>
      <c r="EWA28" s="96"/>
      <c r="EWD28" s="480" t="s">
        <v>372</v>
      </c>
      <c r="EWE28" s="96"/>
      <c r="EWH28" s="480" t="s">
        <v>372</v>
      </c>
      <c r="EWI28" s="96"/>
      <c r="EWL28" s="480" t="s">
        <v>372</v>
      </c>
      <c r="EWM28" s="96"/>
      <c r="EWP28" s="480" t="s">
        <v>372</v>
      </c>
      <c r="EWQ28" s="96"/>
      <c r="EWT28" s="480" t="s">
        <v>372</v>
      </c>
      <c r="EWU28" s="96"/>
      <c r="EWX28" s="480" t="s">
        <v>372</v>
      </c>
      <c r="EWY28" s="96"/>
      <c r="EXB28" s="480" t="s">
        <v>372</v>
      </c>
      <c r="EXC28" s="96"/>
      <c r="EXF28" s="480" t="s">
        <v>372</v>
      </c>
      <c r="EXG28" s="96"/>
      <c r="EXJ28" s="480" t="s">
        <v>372</v>
      </c>
      <c r="EXK28" s="96"/>
      <c r="EXN28" s="480" t="s">
        <v>372</v>
      </c>
      <c r="EXO28" s="96"/>
      <c r="EXR28" s="480" t="s">
        <v>372</v>
      </c>
      <c r="EXS28" s="96"/>
      <c r="EXV28" s="480" t="s">
        <v>372</v>
      </c>
      <c r="EXW28" s="96"/>
      <c r="EXZ28" s="480" t="s">
        <v>372</v>
      </c>
      <c r="EYA28" s="96"/>
      <c r="EYD28" s="480" t="s">
        <v>372</v>
      </c>
      <c r="EYE28" s="96"/>
      <c r="EYH28" s="480" t="s">
        <v>372</v>
      </c>
      <c r="EYI28" s="96"/>
      <c r="EYL28" s="480" t="s">
        <v>372</v>
      </c>
      <c r="EYM28" s="96"/>
      <c r="EYP28" s="480" t="s">
        <v>372</v>
      </c>
      <c r="EYQ28" s="96"/>
      <c r="EYT28" s="480" t="s">
        <v>372</v>
      </c>
      <c r="EYU28" s="96"/>
      <c r="EYX28" s="480" t="s">
        <v>372</v>
      </c>
      <c r="EYY28" s="96"/>
      <c r="EZB28" s="480" t="s">
        <v>372</v>
      </c>
      <c r="EZC28" s="96"/>
      <c r="EZF28" s="480" t="s">
        <v>372</v>
      </c>
      <c r="EZG28" s="96"/>
      <c r="EZJ28" s="480" t="s">
        <v>372</v>
      </c>
      <c r="EZK28" s="96"/>
      <c r="EZN28" s="480" t="s">
        <v>372</v>
      </c>
      <c r="EZO28" s="96"/>
      <c r="EZR28" s="480" t="s">
        <v>372</v>
      </c>
      <c r="EZS28" s="96"/>
      <c r="EZV28" s="480" t="s">
        <v>372</v>
      </c>
      <c r="EZW28" s="96"/>
      <c r="EZZ28" s="480" t="s">
        <v>372</v>
      </c>
      <c r="FAA28" s="96"/>
      <c r="FAD28" s="480" t="s">
        <v>372</v>
      </c>
      <c r="FAE28" s="96"/>
      <c r="FAH28" s="480" t="s">
        <v>372</v>
      </c>
      <c r="FAI28" s="96"/>
      <c r="FAL28" s="480" t="s">
        <v>372</v>
      </c>
      <c r="FAM28" s="96"/>
      <c r="FAP28" s="480" t="s">
        <v>372</v>
      </c>
      <c r="FAQ28" s="96"/>
      <c r="FAT28" s="480" t="s">
        <v>372</v>
      </c>
      <c r="FAU28" s="96"/>
      <c r="FAX28" s="480" t="s">
        <v>372</v>
      </c>
      <c r="FAY28" s="96"/>
      <c r="FBB28" s="480" t="s">
        <v>372</v>
      </c>
      <c r="FBC28" s="96"/>
      <c r="FBF28" s="480" t="s">
        <v>372</v>
      </c>
      <c r="FBG28" s="96"/>
      <c r="FBJ28" s="480" t="s">
        <v>372</v>
      </c>
      <c r="FBK28" s="96"/>
      <c r="FBN28" s="480" t="s">
        <v>372</v>
      </c>
      <c r="FBO28" s="96"/>
      <c r="FBR28" s="480" t="s">
        <v>372</v>
      </c>
      <c r="FBS28" s="96"/>
      <c r="FBV28" s="480" t="s">
        <v>372</v>
      </c>
      <c r="FBW28" s="96"/>
      <c r="FBZ28" s="480" t="s">
        <v>372</v>
      </c>
      <c r="FCA28" s="96"/>
      <c r="FCD28" s="480" t="s">
        <v>372</v>
      </c>
      <c r="FCE28" s="96"/>
      <c r="FCH28" s="480" t="s">
        <v>372</v>
      </c>
      <c r="FCI28" s="96"/>
      <c r="FCL28" s="480" t="s">
        <v>372</v>
      </c>
      <c r="FCM28" s="96"/>
      <c r="FCP28" s="480" t="s">
        <v>372</v>
      </c>
      <c r="FCQ28" s="96"/>
      <c r="FCT28" s="480" t="s">
        <v>372</v>
      </c>
      <c r="FCU28" s="96"/>
      <c r="FCX28" s="480" t="s">
        <v>372</v>
      </c>
      <c r="FCY28" s="96"/>
      <c r="FDB28" s="480" t="s">
        <v>372</v>
      </c>
      <c r="FDC28" s="96"/>
      <c r="FDF28" s="480" t="s">
        <v>372</v>
      </c>
      <c r="FDG28" s="96"/>
      <c r="FDJ28" s="480" t="s">
        <v>372</v>
      </c>
      <c r="FDK28" s="96"/>
      <c r="FDN28" s="480" t="s">
        <v>372</v>
      </c>
      <c r="FDO28" s="96"/>
      <c r="FDR28" s="480" t="s">
        <v>372</v>
      </c>
      <c r="FDS28" s="96"/>
      <c r="FDV28" s="480" t="s">
        <v>372</v>
      </c>
      <c r="FDW28" s="96"/>
      <c r="FDZ28" s="480" t="s">
        <v>372</v>
      </c>
      <c r="FEA28" s="96"/>
      <c r="FED28" s="480" t="s">
        <v>372</v>
      </c>
      <c r="FEE28" s="96"/>
      <c r="FEH28" s="480" t="s">
        <v>372</v>
      </c>
      <c r="FEI28" s="96"/>
      <c r="FEL28" s="480" t="s">
        <v>372</v>
      </c>
      <c r="FEM28" s="96"/>
      <c r="FEP28" s="480" t="s">
        <v>372</v>
      </c>
      <c r="FEQ28" s="96"/>
      <c r="FET28" s="480" t="s">
        <v>372</v>
      </c>
      <c r="FEU28" s="96"/>
      <c r="FEX28" s="480" t="s">
        <v>372</v>
      </c>
      <c r="FEY28" s="96"/>
      <c r="FFB28" s="480" t="s">
        <v>372</v>
      </c>
      <c r="FFC28" s="96"/>
      <c r="FFF28" s="480" t="s">
        <v>372</v>
      </c>
      <c r="FFG28" s="96"/>
      <c r="FFJ28" s="480" t="s">
        <v>372</v>
      </c>
      <c r="FFK28" s="96"/>
      <c r="FFN28" s="480" t="s">
        <v>372</v>
      </c>
      <c r="FFO28" s="96"/>
      <c r="FFR28" s="480" t="s">
        <v>372</v>
      </c>
      <c r="FFS28" s="96"/>
      <c r="FFV28" s="480" t="s">
        <v>372</v>
      </c>
      <c r="FFW28" s="96"/>
      <c r="FFZ28" s="480" t="s">
        <v>372</v>
      </c>
      <c r="FGA28" s="96"/>
      <c r="FGD28" s="480" t="s">
        <v>372</v>
      </c>
      <c r="FGE28" s="96"/>
      <c r="FGH28" s="480" t="s">
        <v>372</v>
      </c>
      <c r="FGI28" s="96"/>
      <c r="FGL28" s="480" t="s">
        <v>372</v>
      </c>
      <c r="FGM28" s="96"/>
      <c r="FGP28" s="480" t="s">
        <v>372</v>
      </c>
      <c r="FGQ28" s="96"/>
      <c r="FGT28" s="480" t="s">
        <v>372</v>
      </c>
      <c r="FGU28" s="96"/>
      <c r="FGX28" s="480" t="s">
        <v>372</v>
      </c>
      <c r="FGY28" s="96"/>
      <c r="FHB28" s="480" t="s">
        <v>372</v>
      </c>
      <c r="FHC28" s="96"/>
      <c r="FHF28" s="480" t="s">
        <v>372</v>
      </c>
      <c r="FHG28" s="96"/>
      <c r="FHJ28" s="480" t="s">
        <v>372</v>
      </c>
      <c r="FHK28" s="96"/>
      <c r="FHN28" s="480" t="s">
        <v>372</v>
      </c>
      <c r="FHO28" s="96"/>
      <c r="FHR28" s="480" t="s">
        <v>372</v>
      </c>
      <c r="FHS28" s="96"/>
      <c r="FHV28" s="480" t="s">
        <v>372</v>
      </c>
      <c r="FHW28" s="96"/>
      <c r="FHZ28" s="480" t="s">
        <v>372</v>
      </c>
      <c r="FIA28" s="96"/>
      <c r="FID28" s="480" t="s">
        <v>372</v>
      </c>
      <c r="FIE28" s="96"/>
      <c r="FIH28" s="480" t="s">
        <v>372</v>
      </c>
      <c r="FII28" s="96"/>
      <c r="FIL28" s="480" t="s">
        <v>372</v>
      </c>
      <c r="FIM28" s="96"/>
      <c r="FIP28" s="480" t="s">
        <v>372</v>
      </c>
      <c r="FIQ28" s="96"/>
      <c r="FIT28" s="480" t="s">
        <v>372</v>
      </c>
      <c r="FIU28" s="96"/>
      <c r="FIX28" s="480" t="s">
        <v>372</v>
      </c>
      <c r="FIY28" s="96"/>
      <c r="FJB28" s="480" t="s">
        <v>372</v>
      </c>
      <c r="FJC28" s="96"/>
      <c r="FJF28" s="480" t="s">
        <v>372</v>
      </c>
      <c r="FJG28" s="96"/>
      <c r="FJJ28" s="480" t="s">
        <v>372</v>
      </c>
      <c r="FJK28" s="96"/>
      <c r="FJN28" s="480" t="s">
        <v>372</v>
      </c>
      <c r="FJO28" s="96"/>
      <c r="FJR28" s="480" t="s">
        <v>372</v>
      </c>
      <c r="FJS28" s="96"/>
      <c r="FJV28" s="480" t="s">
        <v>372</v>
      </c>
      <c r="FJW28" s="96"/>
      <c r="FJZ28" s="480" t="s">
        <v>372</v>
      </c>
      <c r="FKA28" s="96"/>
      <c r="FKD28" s="480" t="s">
        <v>372</v>
      </c>
      <c r="FKE28" s="96"/>
      <c r="FKH28" s="480" t="s">
        <v>372</v>
      </c>
      <c r="FKI28" s="96"/>
      <c r="FKL28" s="480" t="s">
        <v>372</v>
      </c>
      <c r="FKM28" s="96"/>
      <c r="FKP28" s="480" t="s">
        <v>372</v>
      </c>
      <c r="FKQ28" s="96"/>
      <c r="FKT28" s="480" t="s">
        <v>372</v>
      </c>
      <c r="FKU28" s="96"/>
      <c r="FKX28" s="480" t="s">
        <v>372</v>
      </c>
      <c r="FKY28" s="96"/>
      <c r="FLB28" s="480" t="s">
        <v>372</v>
      </c>
      <c r="FLC28" s="96"/>
      <c r="FLF28" s="480" t="s">
        <v>372</v>
      </c>
      <c r="FLG28" s="96"/>
      <c r="FLJ28" s="480" t="s">
        <v>372</v>
      </c>
      <c r="FLK28" s="96"/>
      <c r="FLN28" s="480" t="s">
        <v>372</v>
      </c>
      <c r="FLO28" s="96"/>
      <c r="FLR28" s="480" t="s">
        <v>372</v>
      </c>
      <c r="FLS28" s="96"/>
      <c r="FLV28" s="480" t="s">
        <v>372</v>
      </c>
      <c r="FLW28" s="96"/>
      <c r="FLZ28" s="480" t="s">
        <v>372</v>
      </c>
      <c r="FMA28" s="96"/>
      <c r="FMD28" s="480" t="s">
        <v>372</v>
      </c>
      <c r="FME28" s="96"/>
      <c r="FMH28" s="480" t="s">
        <v>372</v>
      </c>
      <c r="FMI28" s="96"/>
      <c r="FML28" s="480" t="s">
        <v>372</v>
      </c>
      <c r="FMM28" s="96"/>
      <c r="FMP28" s="480" t="s">
        <v>372</v>
      </c>
      <c r="FMQ28" s="96"/>
      <c r="FMT28" s="480" t="s">
        <v>372</v>
      </c>
      <c r="FMU28" s="96"/>
      <c r="FMX28" s="480" t="s">
        <v>372</v>
      </c>
      <c r="FMY28" s="96"/>
      <c r="FNB28" s="480" t="s">
        <v>372</v>
      </c>
      <c r="FNC28" s="96"/>
      <c r="FNF28" s="480" t="s">
        <v>372</v>
      </c>
      <c r="FNG28" s="96"/>
      <c r="FNJ28" s="480" t="s">
        <v>372</v>
      </c>
      <c r="FNK28" s="96"/>
      <c r="FNN28" s="480" t="s">
        <v>372</v>
      </c>
      <c r="FNO28" s="96"/>
      <c r="FNR28" s="480" t="s">
        <v>372</v>
      </c>
      <c r="FNS28" s="96"/>
      <c r="FNV28" s="480" t="s">
        <v>372</v>
      </c>
      <c r="FNW28" s="96"/>
      <c r="FNZ28" s="480" t="s">
        <v>372</v>
      </c>
      <c r="FOA28" s="96"/>
      <c r="FOD28" s="480" t="s">
        <v>372</v>
      </c>
      <c r="FOE28" s="96"/>
      <c r="FOH28" s="480" t="s">
        <v>372</v>
      </c>
      <c r="FOI28" s="96"/>
      <c r="FOL28" s="480" t="s">
        <v>372</v>
      </c>
      <c r="FOM28" s="96"/>
      <c r="FOP28" s="480" t="s">
        <v>372</v>
      </c>
      <c r="FOQ28" s="96"/>
      <c r="FOT28" s="480" t="s">
        <v>372</v>
      </c>
      <c r="FOU28" s="96"/>
      <c r="FOX28" s="480" t="s">
        <v>372</v>
      </c>
      <c r="FOY28" s="96"/>
      <c r="FPB28" s="480" t="s">
        <v>372</v>
      </c>
      <c r="FPC28" s="96"/>
      <c r="FPF28" s="480" t="s">
        <v>372</v>
      </c>
      <c r="FPG28" s="96"/>
      <c r="FPJ28" s="480" t="s">
        <v>372</v>
      </c>
      <c r="FPK28" s="96"/>
      <c r="FPN28" s="480" t="s">
        <v>372</v>
      </c>
      <c r="FPO28" s="96"/>
      <c r="FPR28" s="480" t="s">
        <v>372</v>
      </c>
      <c r="FPS28" s="96"/>
      <c r="FPV28" s="480" t="s">
        <v>372</v>
      </c>
      <c r="FPW28" s="96"/>
      <c r="FPZ28" s="480" t="s">
        <v>372</v>
      </c>
      <c r="FQA28" s="96"/>
      <c r="FQD28" s="480" t="s">
        <v>372</v>
      </c>
      <c r="FQE28" s="96"/>
      <c r="FQH28" s="480" t="s">
        <v>372</v>
      </c>
      <c r="FQI28" s="96"/>
      <c r="FQL28" s="480" t="s">
        <v>372</v>
      </c>
      <c r="FQM28" s="96"/>
      <c r="FQP28" s="480" t="s">
        <v>372</v>
      </c>
      <c r="FQQ28" s="96"/>
      <c r="FQT28" s="480" t="s">
        <v>372</v>
      </c>
      <c r="FQU28" s="96"/>
      <c r="FQX28" s="480" t="s">
        <v>372</v>
      </c>
      <c r="FQY28" s="96"/>
      <c r="FRB28" s="480" t="s">
        <v>372</v>
      </c>
      <c r="FRC28" s="96"/>
      <c r="FRF28" s="480" t="s">
        <v>372</v>
      </c>
      <c r="FRG28" s="96"/>
      <c r="FRJ28" s="480" t="s">
        <v>372</v>
      </c>
      <c r="FRK28" s="96"/>
      <c r="FRN28" s="480" t="s">
        <v>372</v>
      </c>
      <c r="FRO28" s="96"/>
      <c r="FRR28" s="480" t="s">
        <v>372</v>
      </c>
      <c r="FRS28" s="96"/>
      <c r="FRV28" s="480" t="s">
        <v>372</v>
      </c>
      <c r="FRW28" s="96"/>
      <c r="FRZ28" s="480" t="s">
        <v>372</v>
      </c>
      <c r="FSA28" s="96"/>
      <c r="FSD28" s="480" t="s">
        <v>372</v>
      </c>
      <c r="FSE28" s="96"/>
      <c r="FSH28" s="480" t="s">
        <v>372</v>
      </c>
      <c r="FSI28" s="96"/>
      <c r="FSL28" s="480" t="s">
        <v>372</v>
      </c>
      <c r="FSM28" s="96"/>
      <c r="FSP28" s="480" t="s">
        <v>372</v>
      </c>
      <c r="FSQ28" s="96"/>
      <c r="FST28" s="480" t="s">
        <v>372</v>
      </c>
      <c r="FSU28" s="96"/>
      <c r="FSX28" s="480" t="s">
        <v>372</v>
      </c>
      <c r="FSY28" s="96"/>
      <c r="FTB28" s="480" t="s">
        <v>372</v>
      </c>
      <c r="FTC28" s="96"/>
      <c r="FTF28" s="480" t="s">
        <v>372</v>
      </c>
      <c r="FTG28" s="96"/>
      <c r="FTJ28" s="480" t="s">
        <v>372</v>
      </c>
      <c r="FTK28" s="96"/>
      <c r="FTN28" s="480" t="s">
        <v>372</v>
      </c>
      <c r="FTO28" s="96"/>
      <c r="FTR28" s="480" t="s">
        <v>372</v>
      </c>
      <c r="FTS28" s="96"/>
      <c r="FTV28" s="480" t="s">
        <v>372</v>
      </c>
      <c r="FTW28" s="96"/>
      <c r="FTZ28" s="480" t="s">
        <v>372</v>
      </c>
      <c r="FUA28" s="96"/>
      <c r="FUD28" s="480" t="s">
        <v>372</v>
      </c>
      <c r="FUE28" s="96"/>
      <c r="FUH28" s="480" t="s">
        <v>372</v>
      </c>
      <c r="FUI28" s="96"/>
      <c r="FUL28" s="480" t="s">
        <v>372</v>
      </c>
      <c r="FUM28" s="96"/>
      <c r="FUP28" s="480" t="s">
        <v>372</v>
      </c>
      <c r="FUQ28" s="96"/>
      <c r="FUT28" s="480" t="s">
        <v>372</v>
      </c>
      <c r="FUU28" s="96"/>
      <c r="FUX28" s="480" t="s">
        <v>372</v>
      </c>
      <c r="FUY28" s="96"/>
      <c r="FVB28" s="480" t="s">
        <v>372</v>
      </c>
      <c r="FVC28" s="96"/>
      <c r="FVF28" s="480" t="s">
        <v>372</v>
      </c>
      <c r="FVG28" s="96"/>
      <c r="FVJ28" s="480" t="s">
        <v>372</v>
      </c>
      <c r="FVK28" s="96"/>
      <c r="FVN28" s="480" t="s">
        <v>372</v>
      </c>
      <c r="FVO28" s="96"/>
      <c r="FVR28" s="480" t="s">
        <v>372</v>
      </c>
      <c r="FVS28" s="96"/>
      <c r="FVV28" s="480" t="s">
        <v>372</v>
      </c>
      <c r="FVW28" s="96"/>
      <c r="FVZ28" s="480" t="s">
        <v>372</v>
      </c>
      <c r="FWA28" s="96"/>
      <c r="FWD28" s="480" t="s">
        <v>372</v>
      </c>
      <c r="FWE28" s="96"/>
      <c r="FWH28" s="480" t="s">
        <v>372</v>
      </c>
      <c r="FWI28" s="96"/>
      <c r="FWL28" s="480" t="s">
        <v>372</v>
      </c>
      <c r="FWM28" s="96"/>
      <c r="FWP28" s="480" t="s">
        <v>372</v>
      </c>
      <c r="FWQ28" s="96"/>
      <c r="FWT28" s="480" t="s">
        <v>372</v>
      </c>
      <c r="FWU28" s="96"/>
      <c r="FWX28" s="480" t="s">
        <v>372</v>
      </c>
      <c r="FWY28" s="96"/>
      <c r="FXB28" s="480" t="s">
        <v>372</v>
      </c>
      <c r="FXC28" s="96"/>
      <c r="FXF28" s="480" t="s">
        <v>372</v>
      </c>
      <c r="FXG28" s="96"/>
      <c r="FXJ28" s="480" t="s">
        <v>372</v>
      </c>
      <c r="FXK28" s="96"/>
      <c r="FXN28" s="480" t="s">
        <v>372</v>
      </c>
      <c r="FXO28" s="96"/>
      <c r="FXR28" s="480" t="s">
        <v>372</v>
      </c>
      <c r="FXS28" s="96"/>
      <c r="FXV28" s="480" t="s">
        <v>372</v>
      </c>
      <c r="FXW28" s="96"/>
      <c r="FXZ28" s="480" t="s">
        <v>372</v>
      </c>
      <c r="FYA28" s="96"/>
      <c r="FYD28" s="480" t="s">
        <v>372</v>
      </c>
      <c r="FYE28" s="96"/>
      <c r="FYH28" s="480" t="s">
        <v>372</v>
      </c>
      <c r="FYI28" s="96"/>
      <c r="FYL28" s="480" t="s">
        <v>372</v>
      </c>
      <c r="FYM28" s="96"/>
      <c r="FYP28" s="480" t="s">
        <v>372</v>
      </c>
      <c r="FYQ28" s="96"/>
      <c r="FYT28" s="480" t="s">
        <v>372</v>
      </c>
      <c r="FYU28" s="96"/>
      <c r="FYX28" s="480" t="s">
        <v>372</v>
      </c>
      <c r="FYY28" s="96"/>
      <c r="FZB28" s="480" t="s">
        <v>372</v>
      </c>
      <c r="FZC28" s="96"/>
      <c r="FZF28" s="480" t="s">
        <v>372</v>
      </c>
      <c r="FZG28" s="96"/>
      <c r="FZJ28" s="480" t="s">
        <v>372</v>
      </c>
      <c r="FZK28" s="96"/>
      <c r="FZN28" s="480" t="s">
        <v>372</v>
      </c>
      <c r="FZO28" s="96"/>
      <c r="FZR28" s="480" t="s">
        <v>372</v>
      </c>
      <c r="FZS28" s="96"/>
      <c r="FZV28" s="480" t="s">
        <v>372</v>
      </c>
      <c r="FZW28" s="96"/>
      <c r="FZZ28" s="480" t="s">
        <v>372</v>
      </c>
      <c r="GAA28" s="96"/>
      <c r="GAD28" s="480" t="s">
        <v>372</v>
      </c>
      <c r="GAE28" s="96"/>
      <c r="GAH28" s="480" t="s">
        <v>372</v>
      </c>
      <c r="GAI28" s="96"/>
      <c r="GAL28" s="480" t="s">
        <v>372</v>
      </c>
      <c r="GAM28" s="96"/>
      <c r="GAP28" s="480" t="s">
        <v>372</v>
      </c>
      <c r="GAQ28" s="96"/>
      <c r="GAT28" s="480" t="s">
        <v>372</v>
      </c>
      <c r="GAU28" s="96"/>
      <c r="GAX28" s="480" t="s">
        <v>372</v>
      </c>
      <c r="GAY28" s="96"/>
      <c r="GBB28" s="480" t="s">
        <v>372</v>
      </c>
      <c r="GBC28" s="96"/>
      <c r="GBF28" s="480" t="s">
        <v>372</v>
      </c>
      <c r="GBG28" s="96"/>
      <c r="GBJ28" s="480" t="s">
        <v>372</v>
      </c>
      <c r="GBK28" s="96"/>
      <c r="GBN28" s="480" t="s">
        <v>372</v>
      </c>
      <c r="GBO28" s="96"/>
      <c r="GBR28" s="480" t="s">
        <v>372</v>
      </c>
      <c r="GBS28" s="96"/>
      <c r="GBV28" s="480" t="s">
        <v>372</v>
      </c>
      <c r="GBW28" s="96"/>
      <c r="GBZ28" s="480" t="s">
        <v>372</v>
      </c>
      <c r="GCA28" s="96"/>
      <c r="GCD28" s="480" t="s">
        <v>372</v>
      </c>
      <c r="GCE28" s="96"/>
      <c r="GCH28" s="480" t="s">
        <v>372</v>
      </c>
      <c r="GCI28" s="96"/>
      <c r="GCL28" s="480" t="s">
        <v>372</v>
      </c>
      <c r="GCM28" s="96"/>
      <c r="GCP28" s="480" t="s">
        <v>372</v>
      </c>
      <c r="GCQ28" s="96"/>
      <c r="GCT28" s="480" t="s">
        <v>372</v>
      </c>
      <c r="GCU28" s="96"/>
      <c r="GCX28" s="480" t="s">
        <v>372</v>
      </c>
      <c r="GCY28" s="96"/>
      <c r="GDB28" s="480" t="s">
        <v>372</v>
      </c>
      <c r="GDC28" s="96"/>
      <c r="GDF28" s="480" t="s">
        <v>372</v>
      </c>
      <c r="GDG28" s="96"/>
      <c r="GDJ28" s="480" t="s">
        <v>372</v>
      </c>
      <c r="GDK28" s="96"/>
      <c r="GDN28" s="480" t="s">
        <v>372</v>
      </c>
      <c r="GDO28" s="96"/>
      <c r="GDR28" s="480" t="s">
        <v>372</v>
      </c>
      <c r="GDS28" s="96"/>
      <c r="GDV28" s="480" t="s">
        <v>372</v>
      </c>
      <c r="GDW28" s="96"/>
      <c r="GDZ28" s="480" t="s">
        <v>372</v>
      </c>
      <c r="GEA28" s="96"/>
      <c r="GED28" s="480" t="s">
        <v>372</v>
      </c>
      <c r="GEE28" s="96"/>
      <c r="GEH28" s="480" t="s">
        <v>372</v>
      </c>
      <c r="GEI28" s="96"/>
      <c r="GEL28" s="480" t="s">
        <v>372</v>
      </c>
      <c r="GEM28" s="96"/>
      <c r="GEP28" s="480" t="s">
        <v>372</v>
      </c>
      <c r="GEQ28" s="96"/>
      <c r="GET28" s="480" t="s">
        <v>372</v>
      </c>
      <c r="GEU28" s="96"/>
      <c r="GEX28" s="480" t="s">
        <v>372</v>
      </c>
      <c r="GEY28" s="96"/>
      <c r="GFB28" s="480" t="s">
        <v>372</v>
      </c>
      <c r="GFC28" s="96"/>
      <c r="GFF28" s="480" t="s">
        <v>372</v>
      </c>
      <c r="GFG28" s="96"/>
      <c r="GFJ28" s="480" t="s">
        <v>372</v>
      </c>
      <c r="GFK28" s="96"/>
      <c r="GFN28" s="480" t="s">
        <v>372</v>
      </c>
      <c r="GFO28" s="96"/>
      <c r="GFR28" s="480" t="s">
        <v>372</v>
      </c>
      <c r="GFS28" s="96"/>
      <c r="GFV28" s="480" t="s">
        <v>372</v>
      </c>
      <c r="GFW28" s="96"/>
      <c r="GFZ28" s="480" t="s">
        <v>372</v>
      </c>
      <c r="GGA28" s="96"/>
      <c r="GGD28" s="480" t="s">
        <v>372</v>
      </c>
      <c r="GGE28" s="96"/>
      <c r="GGH28" s="480" t="s">
        <v>372</v>
      </c>
      <c r="GGI28" s="96"/>
      <c r="GGL28" s="480" t="s">
        <v>372</v>
      </c>
      <c r="GGM28" s="96"/>
      <c r="GGP28" s="480" t="s">
        <v>372</v>
      </c>
      <c r="GGQ28" s="96"/>
      <c r="GGT28" s="480" t="s">
        <v>372</v>
      </c>
      <c r="GGU28" s="96"/>
      <c r="GGX28" s="480" t="s">
        <v>372</v>
      </c>
      <c r="GGY28" s="96"/>
      <c r="GHB28" s="480" t="s">
        <v>372</v>
      </c>
      <c r="GHC28" s="96"/>
      <c r="GHF28" s="480" t="s">
        <v>372</v>
      </c>
      <c r="GHG28" s="96"/>
      <c r="GHJ28" s="480" t="s">
        <v>372</v>
      </c>
      <c r="GHK28" s="96"/>
      <c r="GHN28" s="480" t="s">
        <v>372</v>
      </c>
      <c r="GHO28" s="96"/>
      <c r="GHR28" s="480" t="s">
        <v>372</v>
      </c>
      <c r="GHS28" s="96"/>
      <c r="GHV28" s="480" t="s">
        <v>372</v>
      </c>
      <c r="GHW28" s="96"/>
      <c r="GHZ28" s="480" t="s">
        <v>372</v>
      </c>
      <c r="GIA28" s="96"/>
      <c r="GID28" s="480" t="s">
        <v>372</v>
      </c>
      <c r="GIE28" s="96"/>
      <c r="GIH28" s="480" t="s">
        <v>372</v>
      </c>
      <c r="GII28" s="96"/>
      <c r="GIL28" s="480" t="s">
        <v>372</v>
      </c>
      <c r="GIM28" s="96"/>
      <c r="GIP28" s="480" t="s">
        <v>372</v>
      </c>
      <c r="GIQ28" s="96"/>
      <c r="GIT28" s="480" t="s">
        <v>372</v>
      </c>
      <c r="GIU28" s="96"/>
      <c r="GIX28" s="480" t="s">
        <v>372</v>
      </c>
      <c r="GIY28" s="96"/>
      <c r="GJB28" s="480" t="s">
        <v>372</v>
      </c>
      <c r="GJC28" s="96"/>
      <c r="GJF28" s="480" t="s">
        <v>372</v>
      </c>
      <c r="GJG28" s="96"/>
      <c r="GJJ28" s="480" t="s">
        <v>372</v>
      </c>
      <c r="GJK28" s="96"/>
      <c r="GJN28" s="480" t="s">
        <v>372</v>
      </c>
      <c r="GJO28" s="96"/>
      <c r="GJR28" s="480" t="s">
        <v>372</v>
      </c>
      <c r="GJS28" s="96"/>
      <c r="GJV28" s="480" t="s">
        <v>372</v>
      </c>
      <c r="GJW28" s="96"/>
      <c r="GJZ28" s="480" t="s">
        <v>372</v>
      </c>
      <c r="GKA28" s="96"/>
      <c r="GKD28" s="480" t="s">
        <v>372</v>
      </c>
      <c r="GKE28" s="96"/>
      <c r="GKH28" s="480" t="s">
        <v>372</v>
      </c>
      <c r="GKI28" s="96"/>
      <c r="GKL28" s="480" t="s">
        <v>372</v>
      </c>
      <c r="GKM28" s="96"/>
      <c r="GKP28" s="480" t="s">
        <v>372</v>
      </c>
      <c r="GKQ28" s="96"/>
      <c r="GKT28" s="480" t="s">
        <v>372</v>
      </c>
      <c r="GKU28" s="96"/>
      <c r="GKX28" s="480" t="s">
        <v>372</v>
      </c>
      <c r="GKY28" s="96"/>
      <c r="GLB28" s="480" t="s">
        <v>372</v>
      </c>
      <c r="GLC28" s="96"/>
      <c r="GLF28" s="480" t="s">
        <v>372</v>
      </c>
      <c r="GLG28" s="96"/>
      <c r="GLJ28" s="480" t="s">
        <v>372</v>
      </c>
      <c r="GLK28" s="96"/>
      <c r="GLN28" s="480" t="s">
        <v>372</v>
      </c>
      <c r="GLO28" s="96"/>
      <c r="GLR28" s="480" t="s">
        <v>372</v>
      </c>
      <c r="GLS28" s="96"/>
      <c r="GLV28" s="480" t="s">
        <v>372</v>
      </c>
      <c r="GLW28" s="96"/>
      <c r="GLZ28" s="480" t="s">
        <v>372</v>
      </c>
      <c r="GMA28" s="96"/>
      <c r="GMD28" s="480" t="s">
        <v>372</v>
      </c>
      <c r="GME28" s="96"/>
      <c r="GMH28" s="480" t="s">
        <v>372</v>
      </c>
      <c r="GMI28" s="96"/>
      <c r="GML28" s="480" t="s">
        <v>372</v>
      </c>
      <c r="GMM28" s="96"/>
      <c r="GMP28" s="480" t="s">
        <v>372</v>
      </c>
      <c r="GMQ28" s="96"/>
      <c r="GMT28" s="480" t="s">
        <v>372</v>
      </c>
      <c r="GMU28" s="96"/>
      <c r="GMX28" s="480" t="s">
        <v>372</v>
      </c>
      <c r="GMY28" s="96"/>
      <c r="GNB28" s="480" t="s">
        <v>372</v>
      </c>
      <c r="GNC28" s="96"/>
      <c r="GNF28" s="480" t="s">
        <v>372</v>
      </c>
      <c r="GNG28" s="96"/>
      <c r="GNJ28" s="480" t="s">
        <v>372</v>
      </c>
      <c r="GNK28" s="96"/>
      <c r="GNN28" s="480" t="s">
        <v>372</v>
      </c>
      <c r="GNO28" s="96"/>
      <c r="GNR28" s="480" t="s">
        <v>372</v>
      </c>
      <c r="GNS28" s="96"/>
      <c r="GNV28" s="480" t="s">
        <v>372</v>
      </c>
      <c r="GNW28" s="96"/>
      <c r="GNZ28" s="480" t="s">
        <v>372</v>
      </c>
      <c r="GOA28" s="96"/>
      <c r="GOD28" s="480" t="s">
        <v>372</v>
      </c>
      <c r="GOE28" s="96"/>
      <c r="GOH28" s="480" t="s">
        <v>372</v>
      </c>
      <c r="GOI28" s="96"/>
      <c r="GOL28" s="480" t="s">
        <v>372</v>
      </c>
      <c r="GOM28" s="96"/>
      <c r="GOP28" s="480" t="s">
        <v>372</v>
      </c>
      <c r="GOQ28" s="96"/>
      <c r="GOT28" s="480" t="s">
        <v>372</v>
      </c>
      <c r="GOU28" s="96"/>
      <c r="GOX28" s="480" t="s">
        <v>372</v>
      </c>
      <c r="GOY28" s="96"/>
      <c r="GPB28" s="480" t="s">
        <v>372</v>
      </c>
      <c r="GPC28" s="96"/>
      <c r="GPF28" s="480" t="s">
        <v>372</v>
      </c>
      <c r="GPG28" s="96"/>
      <c r="GPJ28" s="480" t="s">
        <v>372</v>
      </c>
      <c r="GPK28" s="96"/>
      <c r="GPN28" s="480" t="s">
        <v>372</v>
      </c>
      <c r="GPO28" s="96"/>
      <c r="GPR28" s="480" t="s">
        <v>372</v>
      </c>
      <c r="GPS28" s="96"/>
      <c r="GPV28" s="480" t="s">
        <v>372</v>
      </c>
      <c r="GPW28" s="96"/>
      <c r="GPZ28" s="480" t="s">
        <v>372</v>
      </c>
      <c r="GQA28" s="96"/>
      <c r="GQD28" s="480" t="s">
        <v>372</v>
      </c>
      <c r="GQE28" s="96"/>
      <c r="GQH28" s="480" t="s">
        <v>372</v>
      </c>
      <c r="GQI28" s="96"/>
      <c r="GQL28" s="480" t="s">
        <v>372</v>
      </c>
      <c r="GQM28" s="96"/>
      <c r="GQP28" s="480" t="s">
        <v>372</v>
      </c>
      <c r="GQQ28" s="96"/>
      <c r="GQT28" s="480" t="s">
        <v>372</v>
      </c>
      <c r="GQU28" s="96"/>
      <c r="GQX28" s="480" t="s">
        <v>372</v>
      </c>
      <c r="GQY28" s="96"/>
      <c r="GRB28" s="480" t="s">
        <v>372</v>
      </c>
      <c r="GRC28" s="96"/>
      <c r="GRF28" s="480" t="s">
        <v>372</v>
      </c>
      <c r="GRG28" s="96"/>
      <c r="GRJ28" s="480" t="s">
        <v>372</v>
      </c>
      <c r="GRK28" s="96"/>
      <c r="GRN28" s="480" t="s">
        <v>372</v>
      </c>
      <c r="GRO28" s="96"/>
      <c r="GRR28" s="480" t="s">
        <v>372</v>
      </c>
      <c r="GRS28" s="96"/>
      <c r="GRV28" s="480" t="s">
        <v>372</v>
      </c>
      <c r="GRW28" s="96"/>
      <c r="GRZ28" s="480" t="s">
        <v>372</v>
      </c>
      <c r="GSA28" s="96"/>
      <c r="GSD28" s="480" t="s">
        <v>372</v>
      </c>
      <c r="GSE28" s="96"/>
      <c r="GSH28" s="480" t="s">
        <v>372</v>
      </c>
      <c r="GSI28" s="96"/>
      <c r="GSL28" s="480" t="s">
        <v>372</v>
      </c>
      <c r="GSM28" s="96"/>
      <c r="GSP28" s="480" t="s">
        <v>372</v>
      </c>
      <c r="GSQ28" s="96"/>
      <c r="GST28" s="480" t="s">
        <v>372</v>
      </c>
      <c r="GSU28" s="96"/>
      <c r="GSX28" s="480" t="s">
        <v>372</v>
      </c>
      <c r="GSY28" s="96"/>
      <c r="GTB28" s="480" t="s">
        <v>372</v>
      </c>
      <c r="GTC28" s="96"/>
      <c r="GTF28" s="480" t="s">
        <v>372</v>
      </c>
      <c r="GTG28" s="96"/>
      <c r="GTJ28" s="480" t="s">
        <v>372</v>
      </c>
      <c r="GTK28" s="96"/>
      <c r="GTN28" s="480" t="s">
        <v>372</v>
      </c>
      <c r="GTO28" s="96"/>
      <c r="GTR28" s="480" t="s">
        <v>372</v>
      </c>
      <c r="GTS28" s="96"/>
      <c r="GTV28" s="480" t="s">
        <v>372</v>
      </c>
      <c r="GTW28" s="96"/>
      <c r="GTZ28" s="480" t="s">
        <v>372</v>
      </c>
      <c r="GUA28" s="96"/>
      <c r="GUD28" s="480" t="s">
        <v>372</v>
      </c>
      <c r="GUE28" s="96"/>
      <c r="GUH28" s="480" t="s">
        <v>372</v>
      </c>
      <c r="GUI28" s="96"/>
      <c r="GUL28" s="480" t="s">
        <v>372</v>
      </c>
      <c r="GUM28" s="96"/>
      <c r="GUP28" s="480" t="s">
        <v>372</v>
      </c>
      <c r="GUQ28" s="96"/>
      <c r="GUT28" s="480" t="s">
        <v>372</v>
      </c>
      <c r="GUU28" s="96"/>
      <c r="GUX28" s="480" t="s">
        <v>372</v>
      </c>
      <c r="GUY28" s="96"/>
      <c r="GVB28" s="480" t="s">
        <v>372</v>
      </c>
      <c r="GVC28" s="96"/>
      <c r="GVF28" s="480" t="s">
        <v>372</v>
      </c>
      <c r="GVG28" s="96"/>
      <c r="GVJ28" s="480" t="s">
        <v>372</v>
      </c>
      <c r="GVK28" s="96"/>
      <c r="GVN28" s="480" t="s">
        <v>372</v>
      </c>
      <c r="GVO28" s="96"/>
      <c r="GVR28" s="480" t="s">
        <v>372</v>
      </c>
      <c r="GVS28" s="96"/>
      <c r="GVV28" s="480" t="s">
        <v>372</v>
      </c>
      <c r="GVW28" s="96"/>
      <c r="GVZ28" s="480" t="s">
        <v>372</v>
      </c>
      <c r="GWA28" s="96"/>
      <c r="GWD28" s="480" t="s">
        <v>372</v>
      </c>
      <c r="GWE28" s="96"/>
      <c r="GWH28" s="480" t="s">
        <v>372</v>
      </c>
      <c r="GWI28" s="96"/>
      <c r="GWL28" s="480" t="s">
        <v>372</v>
      </c>
      <c r="GWM28" s="96"/>
      <c r="GWP28" s="480" t="s">
        <v>372</v>
      </c>
      <c r="GWQ28" s="96"/>
      <c r="GWT28" s="480" t="s">
        <v>372</v>
      </c>
      <c r="GWU28" s="96"/>
      <c r="GWX28" s="480" t="s">
        <v>372</v>
      </c>
      <c r="GWY28" s="96"/>
      <c r="GXB28" s="480" t="s">
        <v>372</v>
      </c>
      <c r="GXC28" s="96"/>
      <c r="GXF28" s="480" t="s">
        <v>372</v>
      </c>
      <c r="GXG28" s="96"/>
      <c r="GXJ28" s="480" t="s">
        <v>372</v>
      </c>
      <c r="GXK28" s="96"/>
      <c r="GXN28" s="480" t="s">
        <v>372</v>
      </c>
      <c r="GXO28" s="96"/>
      <c r="GXR28" s="480" t="s">
        <v>372</v>
      </c>
      <c r="GXS28" s="96"/>
      <c r="GXV28" s="480" t="s">
        <v>372</v>
      </c>
      <c r="GXW28" s="96"/>
      <c r="GXZ28" s="480" t="s">
        <v>372</v>
      </c>
      <c r="GYA28" s="96"/>
      <c r="GYD28" s="480" t="s">
        <v>372</v>
      </c>
      <c r="GYE28" s="96"/>
      <c r="GYH28" s="480" t="s">
        <v>372</v>
      </c>
      <c r="GYI28" s="96"/>
      <c r="GYL28" s="480" t="s">
        <v>372</v>
      </c>
      <c r="GYM28" s="96"/>
      <c r="GYP28" s="480" t="s">
        <v>372</v>
      </c>
      <c r="GYQ28" s="96"/>
      <c r="GYT28" s="480" t="s">
        <v>372</v>
      </c>
      <c r="GYU28" s="96"/>
      <c r="GYX28" s="480" t="s">
        <v>372</v>
      </c>
      <c r="GYY28" s="96"/>
      <c r="GZB28" s="480" t="s">
        <v>372</v>
      </c>
      <c r="GZC28" s="96"/>
      <c r="GZF28" s="480" t="s">
        <v>372</v>
      </c>
      <c r="GZG28" s="96"/>
      <c r="GZJ28" s="480" t="s">
        <v>372</v>
      </c>
      <c r="GZK28" s="96"/>
      <c r="GZN28" s="480" t="s">
        <v>372</v>
      </c>
      <c r="GZO28" s="96"/>
      <c r="GZR28" s="480" t="s">
        <v>372</v>
      </c>
      <c r="GZS28" s="96"/>
      <c r="GZV28" s="480" t="s">
        <v>372</v>
      </c>
      <c r="GZW28" s="96"/>
      <c r="GZZ28" s="480" t="s">
        <v>372</v>
      </c>
      <c r="HAA28" s="96"/>
      <c r="HAD28" s="480" t="s">
        <v>372</v>
      </c>
      <c r="HAE28" s="96"/>
      <c r="HAH28" s="480" t="s">
        <v>372</v>
      </c>
      <c r="HAI28" s="96"/>
      <c r="HAL28" s="480" t="s">
        <v>372</v>
      </c>
      <c r="HAM28" s="96"/>
      <c r="HAP28" s="480" t="s">
        <v>372</v>
      </c>
      <c r="HAQ28" s="96"/>
      <c r="HAT28" s="480" t="s">
        <v>372</v>
      </c>
      <c r="HAU28" s="96"/>
      <c r="HAX28" s="480" t="s">
        <v>372</v>
      </c>
      <c r="HAY28" s="96"/>
      <c r="HBB28" s="480" t="s">
        <v>372</v>
      </c>
      <c r="HBC28" s="96"/>
      <c r="HBF28" s="480" t="s">
        <v>372</v>
      </c>
      <c r="HBG28" s="96"/>
      <c r="HBJ28" s="480" t="s">
        <v>372</v>
      </c>
      <c r="HBK28" s="96"/>
      <c r="HBN28" s="480" t="s">
        <v>372</v>
      </c>
      <c r="HBO28" s="96"/>
      <c r="HBR28" s="480" t="s">
        <v>372</v>
      </c>
      <c r="HBS28" s="96"/>
      <c r="HBV28" s="480" t="s">
        <v>372</v>
      </c>
      <c r="HBW28" s="96"/>
      <c r="HBZ28" s="480" t="s">
        <v>372</v>
      </c>
      <c r="HCA28" s="96"/>
      <c r="HCD28" s="480" t="s">
        <v>372</v>
      </c>
      <c r="HCE28" s="96"/>
      <c r="HCH28" s="480" t="s">
        <v>372</v>
      </c>
      <c r="HCI28" s="96"/>
      <c r="HCL28" s="480" t="s">
        <v>372</v>
      </c>
      <c r="HCM28" s="96"/>
      <c r="HCP28" s="480" t="s">
        <v>372</v>
      </c>
      <c r="HCQ28" s="96"/>
      <c r="HCT28" s="480" t="s">
        <v>372</v>
      </c>
      <c r="HCU28" s="96"/>
      <c r="HCX28" s="480" t="s">
        <v>372</v>
      </c>
      <c r="HCY28" s="96"/>
      <c r="HDB28" s="480" t="s">
        <v>372</v>
      </c>
      <c r="HDC28" s="96"/>
      <c r="HDF28" s="480" t="s">
        <v>372</v>
      </c>
      <c r="HDG28" s="96"/>
      <c r="HDJ28" s="480" t="s">
        <v>372</v>
      </c>
      <c r="HDK28" s="96"/>
      <c r="HDN28" s="480" t="s">
        <v>372</v>
      </c>
      <c r="HDO28" s="96"/>
      <c r="HDR28" s="480" t="s">
        <v>372</v>
      </c>
      <c r="HDS28" s="96"/>
      <c r="HDV28" s="480" t="s">
        <v>372</v>
      </c>
      <c r="HDW28" s="96"/>
      <c r="HDZ28" s="480" t="s">
        <v>372</v>
      </c>
      <c r="HEA28" s="96"/>
      <c r="HED28" s="480" t="s">
        <v>372</v>
      </c>
      <c r="HEE28" s="96"/>
      <c r="HEH28" s="480" t="s">
        <v>372</v>
      </c>
      <c r="HEI28" s="96"/>
      <c r="HEL28" s="480" t="s">
        <v>372</v>
      </c>
      <c r="HEM28" s="96"/>
      <c r="HEP28" s="480" t="s">
        <v>372</v>
      </c>
      <c r="HEQ28" s="96"/>
      <c r="HET28" s="480" t="s">
        <v>372</v>
      </c>
      <c r="HEU28" s="96"/>
      <c r="HEX28" s="480" t="s">
        <v>372</v>
      </c>
      <c r="HEY28" s="96"/>
      <c r="HFB28" s="480" t="s">
        <v>372</v>
      </c>
      <c r="HFC28" s="96"/>
      <c r="HFF28" s="480" t="s">
        <v>372</v>
      </c>
      <c r="HFG28" s="96"/>
      <c r="HFJ28" s="480" t="s">
        <v>372</v>
      </c>
      <c r="HFK28" s="96"/>
      <c r="HFN28" s="480" t="s">
        <v>372</v>
      </c>
      <c r="HFO28" s="96"/>
      <c r="HFR28" s="480" t="s">
        <v>372</v>
      </c>
      <c r="HFS28" s="96"/>
      <c r="HFV28" s="480" t="s">
        <v>372</v>
      </c>
      <c r="HFW28" s="96"/>
      <c r="HFZ28" s="480" t="s">
        <v>372</v>
      </c>
      <c r="HGA28" s="96"/>
      <c r="HGD28" s="480" t="s">
        <v>372</v>
      </c>
      <c r="HGE28" s="96"/>
      <c r="HGH28" s="480" t="s">
        <v>372</v>
      </c>
      <c r="HGI28" s="96"/>
      <c r="HGL28" s="480" t="s">
        <v>372</v>
      </c>
      <c r="HGM28" s="96"/>
      <c r="HGP28" s="480" t="s">
        <v>372</v>
      </c>
      <c r="HGQ28" s="96"/>
      <c r="HGT28" s="480" t="s">
        <v>372</v>
      </c>
      <c r="HGU28" s="96"/>
      <c r="HGX28" s="480" t="s">
        <v>372</v>
      </c>
      <c r="HGY28" s="96"/>
      <c r="HHB28" s="480" t="s">
        <v>372</v>
      </c>
      <c r="HHC28" s="96"/>
      <c r="HHF28" s="480" t="s">
        <v>372</v>
      </c>
      <c r="HHG28" s="96"/>
      <c r="HHJ28" s="480" t="s">
        <v>372</v>
      </c>
      <c r="HHK28" s="96"/>
      <c r="HHN28" s="480" t="s">
        <v>372</v>
      </c>
      <c r="HHO28" s="96"/>
      <c r="HHR28" s="480" t="s">
        <v>372</v>
      </c>
      <c r="HHS28" s="96"/>
      <c r="HHV28" s="480" t="s">
        <v>372</v>
      </c>
      <c r="HHW28" s="96"/>
      <c r="HHZ28" s="480" t="s">
        <v>372</v>
      </c>
      <c r="HIA28" s="96"/>
      <c r="HID28" s="480" t="s">
        <v>372</v>
      </c>
      <c r="HIE28" s="96"/>
      <c r="HIH28" s="480" t="s">
        <v>372</v>
      </c>
      <c r="HII28" s="96"/>
      <c r="HIL28" s="480" t="s">
        <v>372</v>
      </c>
      <c r="HIM28" s="96"/>
      <c r="HIP28" s="480" t="s">
        <v>372</v>
      </c>
      <c r="HIQ28" s="96"/>
      <c r="HIT28" s="480" t="s">
        <v>372</v>
      </c>
      <c r="HIU28" s="96"/>
      <c r="HIX28" s="480" t="s">
        <v>372</v>
      </c>
      <c r="HIY28" s="96"/>
      <c r="HJB28" s="480" t="s">
        <v>372</v>
      </c>
      <c r="HJC28" s="96"/>
      <c r="HJF28" s="480" t="s">
        <v>372</v>
      </c>
      <c r="HJG28" s="96"/>
      <c r="HJJ28" s="480" t="s">
        <v>372</v>
      </c>
      <c r="HJK28" s="96"/>
      <c r="HJN28" s="480" t="s">
        <v>372</v>
      </c>
      <c r="HJO28" s="96"/>
      <c r="HJR28" s="480" t="s">
        <v>372</v>
      </c>
      <c r="HJS28" s="96"/>
      <c r="HJV28" s="480" t="s">
        <v>372</v>
      </c>
      <c r="HJW28" s="96"/>
      <c r="HJZ28" s="480" t="s">
        <v>372</v>
      </c>
      <c r="HKA28" s="96"/>
      <c r="HKD28" s="480" t="s">
        <v>372</v>
      </c>
      <c r="HKE28" s="96"/>
      <c r="HKH28" s="480" t="s">
        <v>372</v>
      </c>
      <c r="HKI28" s="96"/>
      <c r="HKL28" s="480" t="s">
        <v>372</v>
      </c>
      <c r="HKM28" s="96"/>
      <c r="HKP28" s="480" t="s">
        <v>372</v>
      </c>
      <c r="HKQ28" s="96"/>
      <c r="HKT28" s="480" t="s">
        <v>372</v>
      </c>
      <c r="HKU28" s="96"/>
      <c r="HKX28" s="480" t="s">
        <v>372</v>
      </c>
      <c r="HKY28" s="96"/>
      <c r="HLB28" s="480" t="s">
        <v>372</v>
      </c>
      <c r="HLC28" s="96"/>
      <c r="HLF28" s="480" t="s">
        <v>372</v>
      </c>
      <c r="HLG28" s="96"/>
      <c r="HLJ28" s="480" t="s">
        <v>372</v>
      </c>
      <c r="HLK28" s="96"/>
      <c r="HLN28" s="480" t="s">
        <v>372</v>
      </c>
      <c r="HLO28" s="96"/>
      <c r="HLR28" s="480" t="s">
        <v>372</v>
      </c>
      <c r="HLS28" s="96"/>
      <c r="HLV28" s="480" t="s">
        <v>372</v>
      </c>
      <c r="HLW28" s="96"/>
      <c r="HLZ28" s="480" t="s">
        <v>372</v>
      </c>
      <c r="HMA28" s="96"/>
      <c r="HMD28" s="480" t="s">
        <v>372</v>
      </c>
      <c r="HME28" s="96"/>
      <c r="HMH28" s="480" t="s">
        <v>372</v>
      </c>
      <c r="HMI28" s="96"/>
      <c r="HML28" s="480" t="s">
        <v>372</v>
      </c>
      <c r="HMM28" s="96"/>
      <c r="HMP28" s="480" t="s">
        <v>372</v>
      </c>
      <c r="HMQ28" s="96"/>
      <c r="HMT28" s="480" t="s">
        <v>372</v>
      </c>
      <c r="HMU28" s="96"/>
      <c r="HMX28" s="480" t="s">
        <v>372</v>
      </c>
      <c r="HMY28" s="96"/>
      <c r="HNB28" s="480" t="s">
        <v>372</v>
      </c>
      <c r="HNC28" s="96"/>
      <c r="HNF28" s="480" t="s">
        <v>372</v>
      </c>
      <c r="HNG28" s="96"/>
      <c r="HNJ28" s="480" t="s">
        <v>372</v>
      </c>
      <c r="HNK28" s="96"/>
      <c r="HNN28" s="480" t="s">
        <v>372</v>
      </c>
      <c r="HNO28" s="96"/>
      <c r="HNR28" s="480" t="s">
        <v>372</v>
      </c>
      <c r="HNS28" s="96"/>
      <c r="HNV28" s="480" t="s">
        <v>372</v>
      </c>
      <c r="HNW28" s="96"/>
      <c r="HNZ28" s="480" t="s">
        <v>372</v>
      </c>
      <c r="HOA28" s="96"/>
      <c r="HOD28" s="480" t="s">
        <v>372</v>
      </c>
      <c r="HOE28" s="96"/>
      <c r="HOH28" s="480" t="s">
        <v>372</v>
      </c>
      <c r="HOI28" s="96"/>
      <c r="HOL28" s="480" t="s">
        <v>372</v>
      </c>
      <c r="HOM28" s="96"/>
      <c r="HOP28" s="480" t="s">
        <v>372</v>
      </c>
      <c r="HOQ28" s="96"/>
      <c r="HOT28" s="480" t="s">
        <v>372</v>
      </c>
      <c r="HOU28" s="96"/>
      <c r="HOX28" s="480" t="s">
        <v>372</v>
      </c>
      <c r="HOY28" s="96"/>
      <c r="HPB28" s="480" t="s">
        <v>372</v>
      </c>
      <c r="HPC28" s="96"/>
      <c r="HPF28" s="480" t="s">
        <v>372</v>
      </c>
      <c r="HPG28" s="96"/>
      <c r="HPJ28" s="480" t="s">
        <v>372</v>
      </c>
      <c r="HPK28" s="96"/>
      <c r="HPN28" s="480" t="s">
        <v>372</v>
      </c>
      <c r="HPO28" s="96"/>
      <c r="HPR28" s="480" t="s">
        <v>372</v>
      </c>
      <c r="HPS28" s="96"/>
      <c r="HPV28" s="480" t="s">
        <v>372</v>
      </c>
      <c r="HPW28" s="96"/>
      <c r="HPZ28" s="480" t="s">
        <v>372</v>
      </c>
      <c r="HQA28" s="96"/>
      <c r="HQD28" s="480" t="s">
        <v>372</v>
      </c>
      <c r="HQE28" s="96"/>
      <c r="HQH28" s="480" t="s">
        <v>372</v>
      </c>
      <c r="HQI28" s="96"/>
      <c r="HQL28" s="480" t="s">
        <v>372</v>
      </c>
      <c r="HQM28" s="96"/>
      <c r="HQP28" s="480" t="s">
        <v>372</v>
      </c>
      <c r="HQQ28" s="96"/>
      <c r="HQT28" s="480" t="s">
        <v>372</v>
      </c>
      <c r="HQU28" s="96"/>
      <c r="HQX28" s="480" t="s">
        <v>372</v>
      </c>
      <c r="HQY28" s="96"/>
      <c r="HRB28" s="480" t="s">
        <v>372</v>
      </c>
      <c r="HRC28" s="96"/>
      <c r="HRF28" s="480" t="s">
        <v>372</v>
      </c>
      <c r="HRG28" s="96"/>
      <c r="HRJ28" s="480" t="s">
        <v>372</v>
      </c>
      <c r="HRK28" s="96"/>
      <c r="HRN28" s="480" t="s">
        <v>372</v>
      </c>
      <c r="HRO28" s="96"/>
      <c r="HRR28" s="480" t="s">
        <v>372</v>
      </c>
      <c r="HRS28" s="96"/>
      <c r="HRV28" s="480" t="s">
        <v>372</v>
      </c>
      <c r="HRW28" s="96"/>
      <c r="HRZ28" s="480" t="s">
        <v>372</v>
      </c>
      <c r="HSA28" s="96"/>
      <c r="HSD28" s="480" t="s">
        <v>372</v>
      </c>
      <c r="HSE28" s="96"/>
      <c r="HSH28" s="480" t="s">
        <v>372</v>
      </c>
      <c r="HSI28" s="96"/>
      <c r="HSL28" s="480" t="s">
        <v>372</v>
      </c>
      <c r="HSM28" s="96"/>
      <c r="HSP28" s="480" t="s">
        <v>372</v>
      </c>
      <c r="HSQ28" s="96"/>
      <c r="HST28" s="480" t="s">
        <v>372</v>
      </c>
      <c r="HSU28" s="96"/>
      <c r="HSX28" s="480" t="s">
        <v>372</v>
      </c>
      <c r="HSY28" s="96"/>
      <c r="HTB28" s="480" t="s">
        <v>372</v>
      </c>
      <c r="HTC28" s="96"/>
      <c r="HTF28" s="480" t="s">
        <v>372</v>
      </c>
      <c r="HTG28" s="96"/>
      <c r="HTJ28" s="480" t="s">
        <v>372</v>
      </c>
      <c r="HTK28" s="96"/>
      <c r="HTN28" s="480" t="s">
        <v>372</v>
      </c>
      <c r="HTO28" s="96"/>
      <c r="HTR28" s="480" t="s">
        <v>372</v>
      </c>
      <c r="HTS28" s="96"/>
      <c r="HTV28" s="480" t="s">
        <v>372</v>
      </c>
      <c r="HTW28" s="96"/>
      <c r="HTZ28" s="480" t="s">
        <v>372</v>
      </c>
      <c r="HUA28" s="96"/>
      <c r="HUD28" s="480" t="s">
        <v>372</v>
      </c>
      <c r="HUE28" s="96"/>
      <c r="HUH28" s="480" t="s">
        <v>372</v>
      </c>
      <c r="HUI28" s="96"/>
      <c r="HUL28" s="480" t="s">
        <v>372</v>
      </c>
      <c r="HUM28" s="96"/>
      <c r="HUP28" s="480" t="s">
        <v>372</v>
      </c>
      <c r="HUQ28" s="96"/>
      <c r="HUT28" s="480" t="s">
        <v>372</v>
      </c>
      <c r="HUU28" s="96"/>
      <c r="HUX28" s="480" t="s">
        <v>372</v>
      </c>
      <c r="HUY28" s="96"/>
      <c r="HVB28" s="480" t="s">
        <v>372</v>
      </c>
      <c r="HVC28" s="96"/>
      <c r="HVF28" s="480" t="s">
        <v>372</v>
      </c>
      <c r="HVG28" s="96"/>
      <c r="HVJ28" s="480" t="s">
        <v>372</v>
      </c>
      <c r="HVK28" s="96"/>
      <c r="HVN28" s="480" t="s">
        <v>372</v>
      </c>
      <c r="HVO28" s="96"/>
      <c r="HVR28" s="480" t="s">
        <v>372</v>
      </c>
      <c r="HVS28" s="96"/>
      <c r="HVV28" s="480" t="s">
        <v>372</v>
      </c>
      <c r="HVW28" s="96"/>
      <c r="HVZ28" s="480" t="s">
        <v>372</v>
      </c>
      <c r="HWA28" s="96"/>
      <c r="HWD28" s="480" t="s">
        <v>372</v>
      </c>
      <c r="HWE28" s="96"/>
      <c r="HWH28" s="480" t="s">
        <v>372</v>
      </c>
      <c r="HWI28" s="96"/>
      <c r="HWL28" s="480" t="s">
        <v>372</v>
      </c>
      <c r="HWM28" s="96"/>
      <c r="HWP28" s="480" t="s">
        <v>372</v>
      </c>
      <c r="HWQ28" s="96"/>
      <c r="HWT28" s="480" t="s">
        <v>372</v>
      </c>
      <c r="HWU28" s="96"/>
      <c r="HWX28" s="480" t="s">
        <v>372</v>
      </c>
      <c r="HWY28" s="96"/>
      <c r="HXB28" s="480" t="s">
        <v>372</v>
      </c>
      <c r="HXC28" s="96"/>
      <c r="HXF28" s="480" t="s">
        <v>372</v>
      </c>
      <c r="HXG28" s="96"/>
      <c r="HXJ28" s="480" t="s">
        <v>372</v>
      </c>
      <c r="HXK28" s="96"/>
      <c r="HXN28" s="480" t="s">
        <v>372</v>
      </c>
      <c r="HXO28" s="96"/>
      <c r="HXR28" s="480" t="s">
        <v>372</v>
      </c>
      <c r="HXS28" s="96"/>
      <c r="HXV28" s="480" t="s">
        <v>372</v>
      </c>
      <c r="HXW28" s="96"/>
      <c r="HXZ28" s="480" t="s">
        <v>372</v>
      </c>
      <c r="HYA28" s="96"/>
      <c r="HYD28" s="480" t="s">
        <v>372</v>
      </c>
      <c r="HYE28" s="96"/>
      <c r="HYH28" s="480" t="s">
        <v>372</v>
      </c>
      <c r="HYI28" s="96"/>
      <c r="HYL28" s="480" t="s">
        <v>372</v>
      </c>
      <c r="HYM28" s="96"/>
      <c r="HYP28" s="480" t="s">
        <v>372</v>
      </c>
      <c r="HYQ28" s="96"/>
      <c r="HYT28" s="480" t="s">
        <v>372</v>
      </c>
      <c r="HYU28" s="96"/>
      <c r="HYX28" s="480" t="s">
        <v>372</v>
      </c>
      <c r="HYY28" s="96"/>
      <c r="HZB28" s="480" t="s">
        <v>372</v>
      </c>
      <c r="HZC28" s="96"/>
      <c r="HZF28" s="480" t="s">
        <v>372</v>
      </c>
      <c r="HZG28" s="96"/>
      <c r="HZJ28" s="480" t="s">
        <v>372</v>
      </c>
      <c r="HZK28" s="96"/>
      <c r="HZN28" s="480" t="s">
        <v>372</v>
      </c>
      <c r="HZO28" s="96"/>
      <c r="HZR28" s="480" t="s">
        <v>372</v>
      </c>
      <c r="HZS28" s="96"/>
      <c r="HZV28" s="480" t="s">
        <v>372</v>
      </c>
      <c r="HZW28" s="96"/>
      <c r="HZZ28" s="480" t="s">
        <v>372</v>
      </c>
      <c r="IAA28" s="96"/>
      <c r="IAD28" s="480" t="s">
        <v>372</v>
      </c>
      <c r="IAE28" s="96"/>
      <c r="IAH28" s="480" t="s">
        <v>372</v>
      </c>
      <c r="IAI28" s="96"/>
      <c r="IAL28" s="480" t="s">
        <v>372</v>
      </c>
      <c r="IAM28" s="96"/>
      <c r="IAP28" s="480" t="s">
        <v>372</v>
      </c>
      <c r="IAQ28" s="96"/>
      <c r="IAT28" s="480" t="s">
        <v>372</v>
      </c>
      <c r="IAU28" s="96"/>
      <c r="IAX28" s="480" t="s">
        <v>372</v>
      </c>
      <c r="IAY28" s="96"/>
      <c r="IBB28" s="480" t="s">
        <v>372</v>
      </c>
      <c r="IBC28" s="96"/>
      <c r="IBF28" s="480" t="s">
        <v>372</v>
      </c>
      <c r="IBG28" s="96"/>
      <c r="IBJ28" s="480" t="s">
        <v>372</v>
      </c>
      <c r="IBK28" s="96"/>
      <c r="IBN28" s="480" t="s">
        <v>372</v>
      </c>
      <c r="IBO28" s="96"/>
      <c r="IBR28" s="480" t="s">
        <v>372</v>
      </c>
      <c r="IBS28" s="96"/>
      <c r="IBV28" s="480" t="s">
        <v>372</v>
      </c>
      <c r="IBW28" s="96"/>
      <c r="IBZ28" s="480" t="s">
        <v>372</v>
      </c>
      <c r="ICA28" s="96"/>
      <c r="ICD28" s="480" t="s">
        <v>372</v>
      </c>
      <c r="ICE28" s="96"/>
      <c r="ICH28" s="480" t="s">
        <v>372</v>
      </c>
      <c r="ICI28" s="96"/>
      <c r="ICL28" s="480" t="s">
        <v>372</v>
      </c>
      <c r="ICM28" s="96"/>
      <c r="ICP28" s="480" t="s">
        <v>372</v>
      </c>
      <c r="ICQ28" s="96"/>
      <c r="ICT28" s="480" t="s">
        <v>372</v>
      </c>
      <c r="ICU28" s="96"/>
      <c r="ICX28" s="480" t="s">
        <v>372</v>
      </c>
      <c r="ICY28" s="96"/>
      <c r="IDB28" s="480" t="s">
        <v>372</v>
      </c>
      <c r="IDC28" s="96"/>
      <c r="IDF28" s="480" t="s">
        <v>372</v>
      </c>
      <c r="IDG28" s="96"/>
      <c r="IDJ28" s="480" t="s">
        <v>372</v>
      </c>
      <c r="IDK28" s="96"/>
      <c r="IDN28" s="480" t="s">
        <v>372</v>
      </c>
      <c r="IDO28" s="96"/>
      <c r="IDR28" s="480" t="s">
        <v>372</v>
      </c>
      <c r="IDS28" s="96"/>
      <c r="IDV28" s="480" t="s">
        <v>372</v>
      </c>
      <c r="IDW28" s="96"/>
      <c r="IDZ28" s="480" t="s">
        <v>372</v>
      </c>
      <c r="IEA28" s="96"/>
      <c r="IED28" s="480" t="s">
        <v>372</v>
      </c>
      <c r="IEE28" s="96"/>
      <c r="IEH28" s="480" t="s">
        <v>372</v>
      </c>
      <c r="IEI28" s="96"/>
      <c r="IEL28" s="480" t="s">
        <v>372</v>
      </c>
      <c r="IEM28" s="96"/>
      <c r="IEP28" s="480" t="s">
        <v>372</v>
      </c>
      <c r="IEQ28" s="96"/>
      <c r="IET28" s="480" t="s">
        <v>372</v>
      </c>
      <c r="IEU28" s="96"/>
      <c r="IEX28" s="480" t="s">
        <v>372</v>
      </c>
      <c r="IEY28" s="96"/>
      <c r="IFB28" s="480" t="s">
        <v>372</v>
      </c>
      <c r="IFC28" s="96"/>
      <c r="IFF28" s="480" t="s">
        <v>372</v>
      </c>
      <c r="IFG28" s="96"/>
      <c r="IFJ28" s="480" t="s">
        <v>372</v>
      </c>
      <c r="IFK28" s="96"/>
      <c r="IFN28" s="480" t="s">
        <v>372</v>
      </c>
      <c r="IFO28" s="96"/>
      <c r="IFR28" s="480" t="s">
        <v>372</v>
      </c>
      <c r="IFS28" s="96"/>
      <c r="IFV28" s="480" t="s">
        <v>372</v>
      </c>
      <c r="IFW28" s="96"/>
      <c r="IFZ28" s="480" t="s">
        <v>372</v>
      </c>
      <c r="IGA28" s="96"/>
      <c r="IGD28" s="480" t="s">
        <v>372</v>
      </c>
      <c r="IGE28" s="96"/>
      <c r="IGH28" s="480" t="s">
        <v>372</v>
      </c>
      <c r="IGI28" s="96"/>
      <c r="IGL28" s="480" t="s">
        <v>372</v>
      </c>
      <c r="IGM28" s="96"/>
      <c r="IGP28" s="480" t="s">
        <v>372</v>
      </c>
      <c r="IGQ28" s="96"/>
      <c r="IGT28" s="480" t="s">
        <v>372</v>
      </c>
      <c r="IGU28" s="96"/>
      <c r="IGX28" s="480" t="s">
        <v>372</v>
      </c>
      <c r="IGY28" s="96"/>
      <c r="IHB28" s="480" t="s">
        <v>372</v>
      </c>
      <c r="IHC28" s="96"/>
      <c r="IHF28" s="480" t="s">
        <v>372</v>
      </c>
      <c r="IHG28" s="96"/>
      <c r="IHJ28" s="480" t="s">
        <v>372</v>
      </c>
      <c r="IHK28" s="96"/>
      <c r="IHN28" s="480" t="s">
        <v>372</v>
      </c>
      <c r="IHO28" s="96"/>
      <c r="IHR28" s="480" t="s">
        <v>372</v>
      </c>
      <c r="IHS28" s="96"/>
      <c r="IHV28" s="480" t="s">
        <v>372</v>
      </c>
      <c r="IHW28" s="96"/>
      <c r="IHZ28" s="480" t="s">
        <v>372</v>
      </c>
      <c r="IIA28" s="96"/>
      <c r="IID28" s="480" t="s">
        <v>372</v>
      </c>
      <c r="IIE28" s="96"/>
      <c r="IIH28" s="480" t="s">
        <v>372</v>
      </c>
      <c r="III28" s="96"/>
      <c r="IIL28" s="480" t="s">
        <v>372</v>
      </c>
      <c r="IIM28" s="96"/>
      <c r="IIP28" s="480" t="s">
        <v>372</v>
      </c>
      <c r="IIQ28" s="96"/>
      <c r="IIT28" s="480" t="s">
        <v>372</v>
      </c>
      <c r="IIU28" s="96"/>
      <c r="IIX28" s="480" t="s">
        <v>372</v>
      </c>
      <c r="IIY28" s="96"/>
      <c r="IJB28" s="480" t="s">
        <v>372</v>
      </c>
      <c r="IJC28" s="96"/>
      <c r="IJF28" s="480" t="s">
        <v>372</v>
      </c>
      <c r="IJG28" s="96"/>
      <c r="IJJ28" s="480" t="s">
        <v>372</v>
      </c>
      <c r="IJK28" s="96"/>
      <c r="IJN28" s="480" t="s">
        <v>372</v>
      </c>
      <c r="IJO28" s="96"/>
      <c r="IJR28" s="480" t="s">
        <v>372</v>
      </c>
      <c r="IJS28" s="96"/>
      <c r="IJV28" s="480" t="s">
        <v>372</v>
      </c>
      <c r="IJW28" s="96"/>
      <c r="IJZ28" s="480" t="s">
        <v>372</v>
      </c>
      <c r="IKA28" s="96"/>
      <c r="IKD28" s="480" t="s">
        <v>372</v>
      </c>
      <c r="IKE28" s="96"/>
      <c r="IKH28" s="480" t="s">
        <v>372</v>
      </c>
      <c r="IKI28" s="96"/>
      <c r="IKL28" s="480" t="s">
        <v>372</v>
      </c>
      <c r="IKM28" s="96"/>
      <c r="IKP28" s="480" t="s">
        <v>372</v>
      </c>
      <c r="IKQ28" s="96"/>
      <c r="IKT28" s="480" t="s">
        <v>372</v>
      </c>
      <c r="IKU28" s="96"/>
      <c r="IKX28" s="480" t="s">
        <v>372</v>
      </c>
      <c r="IKY28" s="96"/>
      <c r="ILB28" s="480" t="s">
        <v>372</v>
      </c>
      <c r="ILC28" s="96"/>
      <c r="ILF28" s="480" t="s">
        <v>372</v>
      </c>
      <c r="ILG28" s="96"/>
      <c r="ILJ28" s="480" t="s">
        <v>372</v>
      </c>
      <c r="ILK28" s="96"/>
      <c r="ILN28" s="480" t="s">
        <v>372</v>
      </c>
      <c r="ILO28" s="96"/>
      <c r="ILR28" s="480" t="s">
        <v>372</v>
      </c>
      <c r="ILS28" s="96"/>
      <c r="ILV28" s="480" t="s">
        <v>372</v>
      </c>
      <c r="ILW28" s="96"/>
      <c r="ILZ28" s="480" t="s">
        <v>372</v>
      </c>
      <c r="IMA28" s="96"/>
      <c r="IMD28" s="480" t="s">
        <v>372</v>
      </c>
      <c r="IME28" s="96"/>
      <c r="IMH28" s="480" t="s">
        <v>372</v>
      </c>
      <c r="IMI28" s="96"/>
      <c r="IML28" s="480" t="s">
        <v>372</v>
      </c>
      <c r="IMM28" s="96"/>
      <c r="IMP28" s="480" t="s">
        <v>372</v>
      </c>
      <c r="IMQ28" s="96"/>
      <c r="IMT28" s="480" t="s">
        <v>372</v>
      </c>
      <c r="IMU28" s="96"/>
      <c r="IMX28" s="480" t="s">
        <v>372</v>
      </c>
      <c r="IMY28" s="96"/>
      <c r="INB28" s="480" t="s">
        <v>372</v>
      </c>
      <c r="INC28" s="96"/>
      <c r="INF28" s="480" t="s">
        <v>372</v>
      </c>
      <c r="ING28" s="96"/>
      <c r="INJ28" s="480" t="s">
        <v>372</v>
      </c>
      <c r="INK28" s="96"/>
      <c r="INN28" s="480" t="s">
        <v>372</v>
      </c>
      <c r="INO28" s="96"/>
      <c r="INR28" s="480" t="s">
        <v>372</v>
      </c>
      <c r="INS28" s="96"/>
      <c r="INV28" s="480" t="s">
        <v>372</v>
      </c>
      <c r="INW28" s="96"/>
      <c r="INZ28" s="480" t="s">
        <v>372</v>
      </c>
      <c r="IOA28" s="96"/>
      <c r="IOD28" s="480" t="s">
        <v>372</v>
      </c>
      <c r="IOE28" s="96"/>
      <c r="IOH28" s="480" t="s">
        <v>372</v>
      </c>
      <c r="IOI28" s="96"/>
      <c r="IOL28" s="480" t="s">
        <v>372</v>
      </c>
      <c r="IOM28" s="96"/>
      <c r="IOP28" s="480" t="s">
        <v>372</v>
      </c>
      <c r="IOQ28" s="96"/>
      <c r="IOT28" s="480" t="s">
        <v>372</v>
      </c>
      <c r="IOU28" s="96"/>
      <c r="IOX28" s="480" t="s">
        <v>372</v>
      </c>
      <c r="IOY28" s="96"/>
      <c r="IPB28" s="480" t="s">
        <v>372</v>
      </c>
      <c r="IPC28" s="96"/>
      <c r="IPF28" s="480" t="s">
        <v>372</v>
      </c>
      <c r="IPG28" s="96"/>
      <c r="IPJ28" s="480" t="s">
        <v>372</v>
      </c>
      <c r="IPK28" s="96"/>
      <c r="IPN28" s="480" t="s">
        <v>372</v>
      </c>
      <c r="IPO28" s="96"/>
      <c r="IPR28" s="480" t="s">
        <v>372</v>
      </c>
      <c r="IPS28" s="96"/>
      <c r="IPV28" s="480" t="s">
        <v>372</v>
      </c>
      <c r="IPW28" s="96"/>
      <c r="IPZ28" s="480" t="s">
        <v>372</v>
      </c>
      <c r="IQA28" s="96"/>
      <c r="IQD28" s="480" t="s">
        <v>372</v>
      </c>
      <c r="IQE28" s="96"/>
      <c r="IQH28" s="480" t="s">
        <v>372</v>
      </c>
      <c r="IQI28" s="96"/>
      <c r="IQL28" s="480" t="s">
        <v>372</v>
      </c>
      <c r="IQM28" s="96"/>
      <c r="IQP28" s="480" t="s">
        <v>372</v>
      </c>
      <c r="IQQ28" s="96"/>
      <c r="IQT28" s="480" t="s">
        <v>372</v>
      </c>
      <c r="IQU28" s="96"/>
      <c r="IQX28" s="480" t="s">
        <v>372</v>
      </c>
      <c r="IQY28" s="96"/>
      <c r="IRB28" s="480" t="s">
        <v>372</v>
      </c>
      <c r="IRC28" s="96"/>
      <c r="IRF28" s="480" t="s">
        <v>372</v>
      </c>
      <c r="IRG28" s="96"/>
      <c r="IRJ28" s="480" t="s">
        <v>372</v>
      </c>
      <c r="IRK28" s="96"/>
      <c r="IRN28" s="480" t="s">
        <v>372</v>
      </c>
      <c r="IRO28" s="96"/>
      <c r="IRR28" s="480" t="s">
        <v>372</v>
      </c>
      <c r="IRS28" s="96"/>
      <c r="IRV28" s="480" t="s">
        <v>372</v>
      </c>
      <c r="IRW28" s="96"/>
      <c r="IRZ28" s="480" t="s">
        <v>372</v>
      </c>
      <c r="ISA28" s="96"/>
      <c r="ISD28" s="480" t="s">
        <v>372</v>
      </c>
      <c r="ISE28" s="96"/>
      <c r="ISH28" s="480" t="s">
        <v>372</v>
      </c>
      <c r="ISI28" s="96"/>
      <c r="ISL28" s="480" t="s">
        <v>372</v>
      </c>
      <c r="ISM28" s="96"/>
      <c r="ISP28" s="480" t="s">
        <v>372</v>
      </c>
      <c r="ISQ28" s="96"/>
      <c r="IST28" s="480" t="s">
        <v>372</v>
      </c>
      <c r="ISU28" s="96"/>
      <c r="ISX28" s="480" t="s">
        <v>372</v>
      </c>
      <c r="ISY28" s="96"/>
      <c r="ITB28" s="480" t="s">
        <v>372</v>
      </c>
      <c r="ITC28" s="96"/>
      <c r="ITF28" s="480" t="s">
        <v>372</v>
      </c>
      <c r="ITG28" s="96"/>
      <c r="ITJ28" s="480" t="s">
        <v>372</v>
      </c>
      <c r="ITK28" s="96"/>
      <c r="ITN28" s="480" t="s">
        <v>372</v>
      </c>
      <c r="ITO28" s="96"/>
      <c r="ITR28" s="480" t="s">
        <v>372</v>
      </c>
      <c r="ITS28" s="96"/>
      <c r="ITV28" s="480" t="s">
        <v>372</v>
      </c>
      <c r="ITW28" s="96"/>
      <c r="ITZ28" s="480" t="s">
        <v>372</v>
      </c>
      <c r="IUA28" s="96"/>
      <c r="IUD28" s="480" t="s">
        <v>372</v>
      </c>
      <c r="IUE28" s="96"/>
      <c r="IUH28" s="480" t="s">
        <v>372</v>
      </c>
      <c r="IUI28" s="96"/>
      <c r="IUL28" s="480" t="s">
        <v>372</v>
      </c>
      <c r="IUM28" s="96"/>
      <c r="IUP28" s="480" t="s">
        <v>372</v>
      </c>
      <c r="IUQ28" s="96"/>
      <c r="IUT28" s="480" t="s">
        <v>372</v>
      </c>
      <c r="IUU28" s="96"/>
      <c r="IUX28" s="480" t="s">
        <v>372</v>
      </c>
      <c r="IUY28" s="96"/>
      <c r="IVB28" s="480" t="s">
        <v>372</v>
      </c>
      <c r="IVC28" s="96"/>
      <c r="IVF28" s="480" t="s">
        <v>372</v>
      </c>
      <c r="IVG28" s="96"/>
      <c r="IVJ28" s="480" t="s">
        <v>372</v>
      </c>
      <c r="IVK28" s="96"/>
      <c r="IVN28" s="480" t="s">
        <v>372</v>
      </c>
      <c r="IVO28" s="96"/>
      <c r="IVR28" s="480" t="s">
        <v>372</v>
      </c>
      <c r="IVS28" s="96"/>
      <c r="IVV28" s="480" t="s">
        <v>372</v>
      </c>
      <c r="IVW28" s="96"/>
      <c r="IVZ28" s="480" t="s">
        <v>372</v>
      </c>
      <c r="IWA28" s="96"/>
      <c r="IWD28" s="480" t="s">
        <v>372</v>
      </c>
      <c r="IWE28" s="96"/>
      <c r="IWH28" s="480" t="s">
        <v>372</v>
      </c>
      <c r="IWI28" s="96"/>
      <c r="IWL28" s="480" t="s">
        <v>372</v>
      </c>
      <c r="IWM28" s="96"/>
      <c r="IWP28" s="480" t="s">
        <v>372</v>
      </c>
      <c r="IWQ28" s="96"/>
      <c r="IWT28" s="480" t="s">
        <v>372</v>
      </c>
      <c r="IWU28" s="96"/>
      <c r="IWX28" s="480" t="s">
        <v>372</v>
      </c>
      <c r="IWY28" s="96"/>
      <c r="IXB28" s="480" t="s">
        <v>372</v>
      </c>
      <c r="IXC28" s="96"/>
      <c r="IXF28" s="480" t="s">
        <v>372</v>
      </c>
      <c r="IXG28" s="96"/>
      <c r="IXJ28" s="480" t="s">
        <v>372</v>
      </c>
      <c r="IXK28" s="96"/>
      <c r="IXN28" s="480" t="s">
        <v>372</v>
      </c>
      <c r="IXO28" s="96"/>
      <c r="IXR28" s="480" t="s">
        <v>372</v>
      </c>
      <c r="IXS28" s="96"/>
      <c r="IXV28" s="480" t="s">
        <v>372</v>
      </c>
      <c r="IXW28" s="96"/>
      <c r="IXZ28" s="480" t="s">
        <v>372</v>
      </c>
      <c r="IYA28" s="96"/>
      <c r="IYD28" s="480" t="s">
        <v>372</v>
      </c>
      <c r="IYE28" s="96"/>
      <c r="IYH28" s="480" t="s">
        <v>372</v>
      </c>
      <c r="IYI28" s="96"/>
      <c r="IYL28" s="480" t="s">
        <v>372</v>
      </c>
      <c r="IYM28" s="96"/>
      <c r="IYP28" s="480" t="s">
        <v>372</v>
      </c>
      <c r="IYQ28" s="96"/>
      <c r="IYT28" s="480" t="s">
        <v>372</v>
      </c>
      <c r="IYU28" s="96"/>
      <c r="IYX28" s="480" t="s">
        <v>372</v>
      </c>
      <c r="IYY28" s="96"/>
      <c r="IZB28" s="480" t="s">
        <v>372</v>
      </c>
      <c r="IZC28" s="96"/>
      <c r="IZF28" s="480" t="s">
        <v>372</v>
      </c>
      <c r="IZG28" s="96"/>
      <c r="IZJ28" s="480" t="s">
        <v>372</v>
      </c>
      <c r="IZK28" s="96"/>
      <c r="IZN28" s="480" t="s">
        <v>372</v>
      </c>
      <c r="IZO28" s="96"/>
      <c r="IZR28" s="480" t="s">
        <v>372</v>
      </c>
      <c r="IZS28" s="96"/>
      <c r="IZV28" s="480" t="s">
        <v>372</v>
      </c>
      <c r="IZW28" s="96"/>
      <c r="IZZ28" s="480" t="s">
        <v>372</v>
      </c>
      <c r="JAA28" s="96"/>
      <c r="JAD28" s="480" t="s">
        <v>372</v>
      </c>
      <c r="JAE28" s="96"/>
      <c r="JAH28" s="480" t="s">
        <v>372</v>
      </c>
      <c r="JAI28" s="96"/>
      <c r="JAL28" s="480" t="s">
        <v>372</v>
      </c>
      <c r="JAM28" s="96"/>
      <c r="JAP28" s="480" t="s">
        <v>372</v>
      </c>
      <c r="JAQ28" s="96"/>
      <c r="JAT28" s="480" t="s">
        <v>372</v>
      </c>
      <c r="JAU28" s="96"/>
      <c r="JAX28" s="480" t="s">
        <v>372</v>
      </c>
      <c r="JAY28" s="96"/>
      <c r="JBB28" s="480" t="s">
        <v>372</v>
      </c>
      <c r="JBC28" s="96"/>
      <c r="JBF28" s="480" t="s">
        <v>372</v>
      </c>
      <c r="JBG28" s="96"/>
      <c r="JBJ28" s="480" t="s">
        <v>372</v>
      </c>
      <c r="JBK28" s="96"/>
      <c r="JBN28" s="480" t="s">
        <v>372</v>
      </c>
      <c r="JBO28" s="96"/>
      <c r="JBR28" s="480" t="s">
        <v>372</v>
      </c>
      <c r="JBS28" s="96"/>
      <c r="JBV28" s="480" t="s">
        <v>372</v>
      </c>
      <c r="JBW28" s="96"/>
      <c r="JBZ28" s="480" t="s">
        <v>372</v>
      </c>
      <c r="JCA28" s="96"/>
      <c r="JCD28" s="480" t="s">
        <v>372</v>
      </c>
      <c r="JCE28" s="96"/>
      <c r="JCH28" s="480" t="s">
        <v>372</v>
      </c>
      <c r="JCI28" s="96"/>
      <c r="JCL28" s="480" t="s">
        <v>372</v>
      </c>
      <c r="JCM28" s="96"/>
      <c r="JCP28" s="480" t="s">
        <v>372</v>
      </c>
      <c r="JCQ28" s="96"/>
      <c r="JCT28" s="480" t="s">
        <v>372</v>
      </c>
      <c r="JCU28" s="96"/>
      <c r="JCX28" s="480" t="s">
        <v>372</v>
      </c>
      <c r="JCY28" s="96"/>
      <c r="JDB28" s="480" t="s">
        <v>372</v>
      </c>
      <c r="JDC28" s="96"/>
      <c r="JDF28" s="480" t="s">
        <v>372</v>
      </c>
      <c r="JDG28" s="96"/>
      <c r="JDJ28" s="480" t="s">
        <v>372</v>
      </c>
      <c r="JDK28" s="96"/>
      <c r="JDN28" s="480" t="s">
        <v>372</v>
      </c>
      <c r="JDO28" s="96"/>
      <c r="JDR28" s="480" t="s">
        <v>372</v>
      </c>
      <c r="JDS28" s="96"/>
      <c r="JDV28" s="480" t="s">
        <v>372</v>
      </c>
      <c r="JDW28" s="96"/>
      <c r="JDZ28" s="480" t="s">
        <v>372</v>
      </c>
      <c r="JEA28" s="96"/>
      <c r="JED28" s="480" t="s">
        <v>372</v>
      </c>
      <c r="JEE28" s="96"/>
      <c r="JEH28" s="480" t="s">
        <v>372</v>
      </c>
      <c r="JEI28" s="96"/>
      <c r="JEL28" s="480" t="s">
        <v>372</v>
      </c>
      <c r="JEM28" s="96"/>
      <c r="JEP28" s="480" t="s">
        <v>372</v>
      </c>
      <c r="JEQ28" s="96"/>
      <c r="JET28" s="480" t="s">
        <v>372</v>
      </c>
      <c r="JEU28" s="96"/>
      <c r="JEX28" s="480" t="s">
        <v>372</v>
      </c>
      <c r="JEY28" s="96"/>
      <c r="JFB28" s="480" t="s">
        <v>372</v>
      </c>
      <c r="JFC28" s="96"/>
      <c r="JFF28" s="480" t="s">
        <v>372</v>
      </c>
      <c r="JFG28" s="96"/>
      <c r="JFJ28" s="480" t="s">
        <v>372</v>
      </c>
      <c r="JFK28" s="96"/>
      <c r="JFN28" s="480" t="s">
        <v>372</v>
      </c>
      <c r="JFO28" s="96"/>
      <c r="JFR28" s="480" t="s">
        <v>372</v>
      </c>
      <c r="JFS28" s="96"/>
      <c r="JFV28" s="480" t="s">
        <v>372</v>
      </c>
      <c r="JFW28" s="96"/>
      <c r="JFZ28" s="480" t="s">
        <v>372</v>
      </c>
      <c r="JGA28" s="96"/>
      <c r="JGD28" s="480" t="s">
        <v>372</v>
      </c>
      <c r="JGE28" s="96"/>
      <c r="JGH28" s="480" t="s">
        <v>372</v>
      </c>
      <c r="JGI28" s="96"/>
      <c r="JGL28" s="480" t="s">
        <v>372</v>
      </c>
      <c r="JGM28" s="96"/>
      <c r="JGP28" s="480" t="s">
        <v>372</v>
      </c>
      <c r="JGQ28" s="96"/>
      <c r="JGT28" s="480" t="s">
        <v>372</v>
      </c>
      <c r="JGU28" s="96"/>
      <c r="JGX28" s="480" t="s">
        <v>372</v>
      </c>
      <c r="JGY28" s="96"/>
      <c r="JHB28" s="480" t="s">
        <v>372</v>
      </c>
      <c r="JHC28" s="96"/>
      <c r="JHF28" s="480" t="s">
        <v>372</v>
      </c>
      <c r="JHG28" s="96"/>
      <c r="JHJ28" s="480" t="s">
        <v>372</v>
      </c>
      <c r="JHK28" s="96"/>
      <c r="JHN28" s="480" t="s">
        <v>372</v>
      </c>
      <c r="JHO28" s="96"/>
      <c r="JHR28" s="480" t="s">
        <v>372</v>
      </c>
      <c r="JHS28" s="96"/>
      <c r="JHV28" s="480" t="s">
        <v>372</v>
      </c>
      <c r="JHW28" s="96"/>
      <c r="JHZ28" s="480" t="s">
        <v>372</v>
      </c>
      <c r="JIA28" s="96"/>
      <c r="JID28" s="480" t="s">
        <v>372</v>
      </c>
      <c r="JIE28" s="96"/>
      <c r="JIH28" s="480" t="s">
        <v>372</v>
      </c>
      <c r="JII28" s="96"/>
      <c r="JIL28" s="480" t="s">
        <v>372</v>
      </c>
      <c r="JIM28" s="96"/>
      <c r="JIP28" s="480" t="s">
        <v>372</v>
      </c>
      <c r="JIQ28" s="96"/>
      <c r="JIT28" s="480" t="s">
        <v>372</v>
      </c>
      <c r="JIU28" s="96"/>
      <c r="JIX28" s="480" t="s">
        <v>372</v>
      </c>
      <c r="JIY28" s="96"/>
      <c r="JJB28" s="480" t="s">
        <v>372</v>
      </c>
      <c r="JJC28" s="96"/>
      <c r="JJF28" s="480" t="s">
        <v>372</v>
      </c>
      <c r="JJG28" s="96"/>
      <c r="JJJ28" s="480" t="s">
        <v>372</v>
      </c>
      <c r="JJK28" s="96"/>
      <c r="JJN28" s="480" t="s">
        <v>372</v>
      </c>
      <c r="JJO28" s="96"/>
      <c r="JJR28" s="480" t="s">
        <v>372</v>
      </c>
      <c r="JJS28" s="96"/>
      <c r="JJV28" s="480" t="s">
        <v>372</v>
      </c>
      <c r="JJW28" s="96"/>
      <c r="JJZ28" s="480" t="s">
        <v>372</v>
      </c>
      <c r="JKA28" s="96"/>
      <c r="JKD28" s="480" t="s">
        <v>372</v>
      </c>
      <c r="JKE28" s="96"/>
      <c r="JKH28" s="480" t="s">
        <v>372</v>
      </c>
      <c r="JKI28" s="96"/>
      <c r="JKL28" s="480" t="s">
        <v>372</v>
      </c>
      <c r="JKM28" s="96"/>
      <c r="JKP28" s="480" t="s">
        <v>372</v>
      </c>
      <c r="JKQ28" s="96"/>
      <c r="JKT28" s="480" t="s">
        <v>372</v>
      </c>
      <c r="JKU28" s="96"/>
      <c r="JKX28" s="480" t="s">
        <v>372</v>
      </c>
      <c r="JKY28" s="96"/>
      <c r="JLB28" s="480" t="s">
        <v>372</v>
      </c>
      <c r="JLC28" s="96"/>
      <c r="JLF28" s="480" t="s">
        <v>372</v>
      </c>
      <c r="JLG28" s="96"/>
      <c r="JLJ28" s="480" t="s">
        <v>372</v>
      </c>
      <c r="JLK28" s="96"/>
      <c r="JLN28" s="480" t="s">
        <v>372</v>
      </c>
      <c r="JLO28" s="96"/>
      <c r="JLR28" s="480" t="s">
        <v>372</v>
      </c>
      <c r="JLS28" s="96"/>
      <c r="JLV28" s="480" t="s">
        <v>372</v>
      </c>
      <c r="JLW28" s="96"/>
      <c r="JLZ28" s="480" t="s">
        <v>372</v>
      </c>
      <c r="JMA28" s="96"/>
      <c r="JMD28" s="480" t="s">
        <v>372</v>
      </c>
      <c r="JME28" s="96"/>
      <c r="JMH28" s="480" t="s">
        <v>372</v>
      </c>
      <c r="JMI28" s="96"/>
      <c r="JML28" s="480" t="s">
        <v>372</v>
      </c>
      <c r="JMM28" s="96"/>
      <c r="JMP28" s="480" t="s">
        <v>372</v>
      </c>
      <c r="JMQ28" s="96"/>
      <c r="JMT28" s="480" t="s">
        <v>372</v>
      </c>
      <c r="JMU28" s="96"/>
      <c r="JMX28" s="480" t="s">
        <v>372</v>
      </c>
      <c r="JMY28" s="96"/>
      <c r="JNB28" s="480" t="s">
        <v>372</v>
      </c>
      <c r="JNC28" s="96"/>
      <c r="JNF28" s="480" t="s">
        <v>372</v>
      </c>
      <c r="JNG28" s="96"/>
      <c r="JNJ28" s="480" t="s">
        <v>372</v>
      </c>
      <c r="JNK28" s="96"/>
      <c r="JNN28" s="480" t="s">
        <v>372</v>
      </c>
      <c r="JNO28" s="96"/>
      <c r="JNR28" s="480" t="s">
        <v>372</v>
      </c>
      <c r="JNS28" s="96"/>
      <c r="JNV28" s="480" t="s">
        <v>372</v>
      </c>
      <c r="JNW28" s="96"/>
      <c r="JNZ28" s="480" t="s">
        <v>372</v>
      </c>
      <c r="JOA28" s="96"/>
      <c r="JOD28" s="480" t="s">
        <v>372</v>
      </c>
      <c r="JOE28" s="96"/>
      <c r="JOH28" s="480" t="s">
        <v>372</v>
      </c>
      <c r="JOI28" s="96"/>
      <c r="JOL28" s="480" t="s">
        <v>372</v>
      </c>
      <c r="JOM28" s="96"/>
      <c r="JOP28" s="480" t="s">
        <v>372</v>
      </c>
      <c r="JOQ28" s="96"/>
      <c r="JOT28" s="480" t="s">
        <v>372</v>
      </c>
      <c r="JOU28" s="96"/>
      <c r="JOX28" s="480" t="s">
        <v>372</v>
      </c>
      <c r="JOY28" s="96"/>
      <c r="JPB28" s="480" t="s">
        <v>372</v>
      </c>
      <c r="JPC28" s="96"/>
      <c r="JPF28" s="480" t="s">
        <v>372</v>
      </c>
      <c r="JPG28" s="96"/>
      <c r="JPJ28" s="480" t="s">
        <v>372</v>
      </c>
      <c r="JPK28" s="96"/>
      <c r="JPN28" s="480" t="s">
        <v>372</v>
      </c>
      <c r="JPO28" s="96"/>
      <c r="JPR28" s="480" t="s">
        <v>372</v>
      </c>
      <c r="JPS28" s="96"/>
      <c r="JPV28" s="480" t="s">
        <v>372</v>
      </c>
      <c r="JPW28" s="96"/>
      <c r="JPZ28" s="480" t="s">
        <v>372</v>
      </c>
      <c r="JQA28" s="96"/>
      <c r="JQD28" s="480" t="s">
        <v>372</v>
      </c>
      <c r="JQE28" s="96"/>
      <c r="JQH28" s="480" t="s">
        <v>372</v>
      </c>
      <c r="JQI28" s="96"/>
      <c r="JQL28" s="480" t="s">
        <v>372</v>
      </c>
      <c r="JQM28" s="96"/>
      <c r="JQP28" s="480" t="s">
        <v>372</v>
      </c>
      <c r="JQQ28" s="96"/>
      <c r="JQT28" s="480" t="s">
        <v>372</v>
      </c>
      <c r="JQU28" s="96"/>
      <c r="JQX28" s="480" t="s">
        <v>372</v>
      </c>
      <c r="JQY28" s="96"/>
      <c r="JRB28" s="480" t="s">
        <v>372</v>
      </c>
      <c r="JRC28" s="96"/>
      <c r="JRF28" s="480" t="s">
        <v>372</v>
      </c>
      <c r="JRG28" s="96"/>
      <c r="JRJ28" s="480" t="s">
        <v>372</v>
      </c>
      <c r="JRK28" s="96"/>
      <c r="JRN28" s="480" t="s">
        <v>372</v>
      </c>
      <c r="JRO28" s="96"/>
      <c r="JRR28" s="480" t="s">
        <v>372</v>
      </c>
      <c r="JRS28" s="96"/>
      <c r="JRV28" s="480" t="s">
        <v>372</v>
      </c>
      <c r="JRW28" s="96"/>
      <c r="JRZ28" s="480" t="s">
        <v>372</v>
      </c>
      <c r="JSA28" s="96"/>
      <c r="JSD28" s="480" t="s">
        <v>372</v>
      </c>
      <c r="JSE28" s="96"/>
      <c r="JSH28" s="480" t="s">
        <v>372</v>
      </c>
      <c r="JSI28" s="96"/>
      <c r="JSL28" s="480" t="s">
        <v>372</v>
      </c>
      <c r="JSM28" s="96"/>
      <c r="JSP28" s="480" t="s">
        <v>372</v>
      </c>
      <c r="JSQ28" s="96"/>
      <c r="JST28" s="480" t="s">
        <v>372</v>
      </c>
      <c r="JSU28" s="96"/>
      <c r="JSX28" s="480" t="s">
        <v>372</v>
      </c>
      <c r="JSY28" s="96"/>
      <c r="JTB28" s="480" t="s">
        <v>372</v>
      </c>
      <c r="JTC28" s="96"/>
      <c r="JTF28" s="480" t="s">
        <v>372</v>
      </c>
      <c r="JTG28" s="96"/>
      <c r="JTJ28" s="480" t="s">
        <v>372</v>
      </c>
      <c r="JTK28" s="96"/>
      <c r="JTN28" s="480" t="s">
        <v>372</v>
      </c>
      <c r="JTO28" s="96"/>
      <c r="JTR28" s="480" t="s">
        <v>372</v>
      </c>
      <c r="JTS28" s="96"/>
      <c r="JTV28" s="480" t="s">
        <v>372</v>
      </c>
      <c r="JTW28" s="96"/>
      <c r="JTZ28" s="480" t="s">
        <v>372</v>
      </c>
      <c r="JUA28" s="96"/>
      <c r="JUD28" s="480" t="s">
        <v>372</v>
      </c>
      <c r="JUE28" s="96"/>
      <c r="JUH28" s="480" t="s">
        <v>372</v>
      </c>
      <c r="JUI28" s="96"/>
      <c r="JUL28" s="480" t="s">
        <v>372</v>
      </c>
      <c r="JUM28" s="96"/>
      <c r="JUP28" s="480" t="s">
        <v>372</v>
      </c>
      <c r="JUQ28" s="96"/>
      <c r="JUT28" s="480" t="s">
        <v>372</v>
      </c>
      <c r="JUU28" s="96"/>
      <c r="JUX28" s="480" t="s">
        <v>372</v>
      </c>
      <c r="JUY28" s="96"/>
      <c r="JVB28" s="480" t="s">
        <v>372</v>
      </c>
      <c r="JVC28" s="96"/>
      <c r="JVF28" s="480" t="s">
        <v>372</v>
      </c>
      <c r="JVG28" s="96"/>
      <c r="JVJ28" s="480" t="s">
        <v>372</v>
      </c>
      <c r="JVK28" s="96"/>
      <c r="JVN28" s="480" t="s">
        <v>372</v>
      </c>
      <c r="JVO28" s="96"/>
      <c r="JVR28" s="480" t="s">
        <v>372</v>
      </c>
      <c r="JVS28" s="96"/>
      <c r="JVV28" s="480" t="s">
        <v>372</v>
      </c>
      <c r="JVW28" s="96"/>
      <c r="JVZ28" s="480" t="s">
        <v>372</v>
      </c>
      <c r="JWA28" s="96"/>
      <c r="JWD28" s="480" t="s">
        <v>372</v>
      </c>
      <c r="JWE28" s="96"/>
      <c r="JWH28" s="480" t="s">
        <v>372</v>
      </c>
      <c r="JWI28" s="96"/>
      <c r="JWL28" s="480" t="s">
        <v>372</v>
      </c>
      <c r="JWM28" s="96"/>
      <c r="JWP28" s="480" t="s">
        <v>372</v>
      </c>
      <c r="JWQ28" s="96"/>
      <c r="JWT28" s="480" t="s">
        <v>372</v>
      </c>
      <c r="JWU28" s="96"/>
      <c r="JWX28" s="480" t="s">
        <v>372</v>
      </c>
      <c r="JWY28" s="96"/>
      <c r="JXB28" s="480" t="s">
        <v>372</v>
      </c>
      <c r="JXC28" s="96"/>
      <c r="JXF28" s="480" t="s">
        <v>372</v>
      </c>
      <c r="JXG28" s="96"/>
      <c r="JXJ28" s="480" t="s">
        <v>372</v>
      </c>
      <c r="JXK28" s="96"/>
      <c r="JXN28" s="480" t="s">
        <v>372</v>
      </c>
      <c r="JXO28" s="96"/>
      <c r="JXR28" s="480" t="s">
        <v>372</v>
      </c>
      <c r="JXS28" s="96"/>
      <c r="JXV28" s="480" t="s">
        <v>372</v>
      </c>
      <c r="JXW28" s="96"/>
      <c r="JXZ28" s="480" t="s">
        <v>372</v>
      </c>
      <c r="JYA28" s="96"/>
      <c r="JYD28" s="480" t="s">
        <v>372</v>
      </c>
      <c r="JYE28" s="96"/>
      <c r="JYH28" s="480" t="s">
        <v>372</v>
      </c>
      <c r="JYI28" s="96"/>
      <c r="JYL28" s="480" t="s">
        <v>372</v>
      </c>
      <c r="JYM28" s="96"/>
      <c r="JYP28" s="480" t="s">
        <v>372</v>
      </c>
      <c r="JYQ28" s="96"/>
      <c r="JYT28" s="480" t="s">
        <v>372</v>
      </c>
      <c r="JYU28" s="96"/>
      <c r="JYX28" s="480" t="s">
        <v>372</v>
      </c>
      <c r="JYY28" s="96"/>
      <c r="JZB28" s="480" t="s">
        <v>372</v>
      </c>
      <c r="JZC28" s="96"/>
      <c r="JZF28" s="480" t="s">
        <v>372</v>
      </c>
      <c r="JZG28" s="96"/>
      <c r="JZJ28" s="480" t="s">
        <v>372</v>
      </c>
      <c r="JZK28" s="96"/>
      <c r="JZN28" s="480" t="s">
        <v>372</v>
      </c>
      <c r="JZO28" s="96"/>
      <c r="JZR28" s="480" t="s">
        <v>372</v>
      </c>
      <c r="JZS28" s="96"/>
      <c r="JZV28" s="480" t="s">
        <v>372</v>
      </c>
      <c r="JZW28" s="96"/>
      <c r="JZZ28" s="480" t="s">
        <v>372</v>
      </c>
      <c r="KAA28" s="96"/>
      <c r="KAD28" s="480" t="s">
        <v>372</v>
      </c>
      <c r="KAE28" s="96"/>
      <c r="KAH28" s="480" t="s">
        <v>372</v>
      </c>
      <c r="KAI28" s="96"/>
      <c r="KAL28" s="480" t="s">
        <v>372</v>
      </c>
      <c r="KAM28" s="96"/>
      <c r="KAP28" s="480" t="s">
        <v>372</v>
      </c>
      <c r="KAQ28" s="96"/>
      <c r="KAT28" s="480" t="s">
        <v>372</v>
      </c>
      <c r="KAU28" s="96"/>
      <c r="KAX28" s="480" t="s">
        <v>372</v>
      </c>
      <c r="KAY28" s="96"/>
      <c r="KBB28" s="480" t="s">
        <v>372</v>
      </c>
      <c r="KBC28" s="96"/>
      <c r="KBF28" s="480" t="s">
        <v>372</v>
      </c>
      <c r="KBG28" s="96"/>
      <c r="KBJ28" s="480" t="s">
        <v>372</v>
      </c>
      <c r="KBK28" s="96"/>
      <c r="KBN28" s="480" t="s">
        <v>372</v>
      </c>
      <c r="KBO28" s="96"/>
      <c r="KBR28" s="480" t="s">
        <v>372</v>
      </c>
      <c r="KBS28" s="96"/>
      <c r="KBV28" s="480" t="s">
        <v>372</v>
      </c>
      <c r="KBW28" s="96"/>
      <c r="KBZ28" s="480" t="s">
        <v>372</v>
      </c>
      <c r="KCA28" s="96"/>
      <c r="KCD28" s="480" t="s">
        <v>372</v>
      </c>
      <c r="KCE28" s="96"/>
      <c r="KCH28" s="480" t="s">
        <v>372</v>
      </c>
      <c r="KCI28" s="96"/>
      <c r="KCL28" s="480" t="s">
        <v>372</v>
      </c>
      <c r="KCM28" s="96"/>
      <c r="KCP28" s="480" t="s">
        <v>372</v>
      </c>
      <c r="KCQ28" s="96"/>
      <c r="KCT28" s="480" t="s">
        <v>372</v>
      </c>
      <c r="KCU28" s="96"/>
      <c r="KCX28" s="480" t="s">
        <v>372</v>
      </c>
      <c r="KCY28" s="96"/>
      <c r="KDB28" s="480" t="s">
        <v>372</v>
      </c>
      <c r="KDC28" s="96"/>
      <c r="KDF28" s="480" t="s">
        <v>372</v>
      </c>
      <c r="KDG28" s="96"/>
      <c r="KDJ28" s="480" t="s">
        <v>372</v>
      </c>
      <c r="KDK28" s="96"/>
      <c r="KDN28" s="480" t="s">
        <v>372</v>
      </c>
      <c r="KDO28" s="96"/>
      <c r="KDR28" s="480" t="s">
        <v>372</v>
      </c>
      <c r="KDS28" s="96"/>
      <c r="KDV28" s="480" t="s">
        <v>372</v>
      </c>
      <c r="KDW28" s="96"/>
      <c r="KDZ28" s="480" t="s">
        <v>372</v>
      </c>
      <c r="KEA28" s="96"/>
      <c r="KED28" s="480" t="s">
        <v>372</v>
      </c>
      <c r="KEE28" s="96"/>
      <c r="KEH28" s="480" t="s">
        <v>372</v>
      </c>
      <c r="KEI28" s="96"/>
      <c r="KEL28" s="480" t="s">
        <v>372</v>
      </c>
      <c r="KEM28" s="96"/>
      <c r="KEP28" s="480" t="s">
        <v>372</v>
      </c>
      <c r="KEQ28" s="96"/>
      <c r="KET28" s="480" t="s">
        <v>372</v>
      </c>
      <c r="KEU28" s="96"/>
      <c r="KEX28" s="480" t="s">
        <v>372</v>
      </c>
      <c r="KEY28" s="96"/>
      <c r="KFB28" s="480" t="s">
        <v>372</v>
      </c>
      <c r="KFC28" s="96"/>
      <c r="KFF28" s="480" t="s">
        <v>372</v>
      </c>
      <c r="KFG28" s="96"/>
      <c r="KFJ28" s="480" t="s">
        <v>372</v>
      </c>
      <c r="KFK28" s="96"/>
      <c r="KFN28" s="480" t="s">
        <v>372</v>
      </c>
      <c r="KFO28" s="96"/>
      <c r="KFR28" s="480" t="s">
        <v>372</v>
      </c>
      <c r="KFS28" s="96"/>
      <c r="KFV28" s="480" t="s">
        <v>372</v>
      </c>
      <c r="KFW28" s="96"/>
      <c r="KFZ28" s="480" t="s">
        <v>372</v>
      </c>
      <c r="KGA28" s="96"/>
      <c r="KGD28" s="480" t="s">
        <v>372</v>
      </c>
      <c r="KGE28" s="96"/>
      <c r="KGH28" s="480" t="s">
        <v>372</v>
      </c>
      <c r="KGI28" s="96"/>
      <c r="KGL28" s="480" t="s">
        <v>372</v>
      </c>
      <c r="KGM28" s="96"/>
      <c r="KGP28" s="480" t="s">
        <v>372</v>
      </c>
      <c r="KGQ28" s="96"/>
      <c r="KGT28" s="480" t="s">
        <v>372</v>
      </c>
      <c r="KGU28" s="96"/>
      <c r="KGX28" s="480" t="s">
        <v>372</v>
      </c>
      <c r="KGY28" s="96"/>
      <c r="KHB28" s="480" t="s">
        <v>372</v>
      </c>
      <c r="KHC28" s="96"/>
      <c r="KHF28" s="480" t="s">
        <v>372</v>
      </c>
      <c r="KHG28" s="96"/>
      <c r="KHJ28" s="480" t="s">
        <v>372</v>
      </c>
      <c r="KHK28" s="96"/>
      <c r="KHN28" s="480" t="s">
        <v>372</v>
      </c>
      <c r="KHO28" s="96"/>
      <c r="KHR28" s="480" t="s">
        <v>372</v>
      </c>
      <c r="KHS28" s="96"/>
      <c r="KHV28" s="480" t="s">
        <v>372</v>
      </c>
      <c r="KHW28" s="96"/>
      <c r="KHZ28" s="480" t="s">
        <v>372</v>
      </c>
      <c r="KIA28" s="96"/>
      <c r="KID28" s="480" t="s">
        <v>372</v>
      </c>
      <c r="KIE28" s="96"/>
      <c r="KIH28" s="480" t="s">
        <v>372</v>
      </c>
      <c r="KII28" s="96"/>
      <c r="KIL28" s="480" t="s">
        <v>372</v>
      </c>
      <c r="KIM28" s="96"/>
      <c r="KIP28" s="480" t="s">
        <v>372</v>
      </c>
      <c r="KIQ28" s="96"/>
      <c r="KIT28" s="480" t="s">
        <v>372</v>
      </c>
      <c r="KIU28" s="96"/>
      <c r="KIX28" s="480" t="s">
        <v>372</v>
      </c>
      <c r="KIY28" s="96"/>
      <c r="KJB28" s="480" t="s">
        <v>372</v>
      </c>
      <c r="KJC28" s="96"/>
      <c r="KJF28" s="480" t="s">
        <v>372</v>
      </c>
      <c r="KJG28" s="96"/>
      <c r="KJJ28" s="480" t="s">
        <v>372</v>
      </c>
      <c r="KJK28" s="96"/>
      <c r="KJN28" s="480" t="s">
        <v>372</v>
      </c>
      <c r="KJO28" s="96"/>
      <c r="KJR28" s="480" t="s">
        <v>372</v>
      </c>
      <c r="KJS28" s="96"/>
      <c r="KJV28" s="480" t="s">
        <v>372</v>
      </c>
      <c r="KJW28" s="96"/>
      <c r="KJZ28" s="480" t="s">
        <v>372</v>
      </c>
      <c r="KKA28" s="96"/>
      <c r="KKD28" s="480" t="s">
        <v>372</v>
      </c>
      <c r="KKE28" s="96"/>
      <c r="KKH28" s="480" t="s">
        <v>372</v>
      </c>
      <c r="KKI28" s="96"/>
      <c r="KKL28" s="480" t="s">
        <v>372</v>
      </c>
      <c r="KKM28" s="96"/>
      <c r="KKP28" s="480" t="s">
        <v>372</v>
      </c>
      <c r="KKQ28" s="96"/>
      <c r="KKT28" s="480" t="s">
        <v>372</v>
      </c>
      <c r="KKU28" s="96"/>
      <c r="KKX28" s="480" t="s">
        <v>372</v>
      </c>
      <c r="KKY28" s="96"/>
      <c r="KLB28" s="480" t="s">
        <v>372</v>
      </c>
      <c r="KLC28" s="96"/>
      <c r="KLF28" s="480" t="s">
        <v>372</v>
      </c>
      <c r="KLG28" s="96"/>
      <c r="KLJ28" s="480" t="s">
        <v>372</v>
      </c>
      <c r="KLK28" s="96"/>
      <c r="KLN28" s="480" t="s">
        <v>372</v>
      </c>
      <c r="KLO28" s="96"/>
      <c r="KLR28" s="480" t="s">
        <v>372</v>
      </c>
      <c r="KLS28" s="96"/>
      <c r="KLV28" s="480" t="s">
        <v>372</v>
      </c>
      <c r="KLW28" s="96"/>
      <c r="KLZ28" s="480" t="s">
        <v>372</v>
      </c>
      <c r="KMA28" s="96"/>
      <c r="KMD28" s="480" t="s">
        <v>372</v>
      </c>
      <c r="KME28" s="96"/>
      <c r="KMH28" s="480" t="s">
        <v>372</v>
      </c>
      <c r="KMI28" s="96"/>
      <c r="KML28" s="480" t="s">
        <v>372</v>
      </c>
      <c r="KMM28" s="96"/>
      <c r="KMP28" s="480" t="s">
        <v>372</v>
      </c>
      <c r="KMQ28" s="96"/>
      <c r="KMT28" s="480" t="s">
        <v>372</v>
      </c>
      <c r="KMU28" s="96"/>
      <c r="KMX28" s="480" t="s">
        <v>372</v>
      </c>
      <c r="KMY28" s="96"/>
      <c r="KNB28" s="480" t="s">
        <v>372</v>
      </c>
      <c r="KNC28" s="96"/>
      <c r="KNF28" s="480" t="s">
        <v>372</v>
      </c>
      <c r="KNG28" s="96"/>
      <c r="KNJ28" s="480" t="s">
        <v>372</v>
      </c>
      <c r="KNK28" s="96"/>
      <c r="KNN28" s="480" t="s">
        <v>372</v>
      </c>
      <c r="KNO28" s="96"/>
      <c r="KNR28" s="480" t="s">
        <v>372</v>
      </c>
      <c r="KNS28" s="96"/>
      <c r="KNV28" s="480" t="s">
        <v>372</v>
      </c>
      <c r="KNW28" s="96"/>
      <c r="KNZ28" s="480" t="s">
        <v>372</v>
      </c>
      <c r="KOA28" s="96"/>
      <c r="KOD28" s="480" t="s">
        <v>372</v>
      </c>
      <c r="KOE28" s="96"/>
      <c r="KOH28" s="480" t="s">
        <v>372</v>
      </c>
      <c r="KOI28" s="96"/>
      <c r="KOL28" s="480" t="s">
        <v>372</v>
      </c>
      <c r="KOM28" s="96"/>
      <c r="KOP28" s="480" t="s">
        <v>372</v>
      </c>
      <c r="KOQ28" s="96"/>
      <c r="KOT28" s="480" t="s">
        <v>372</v>
      </c>
      <c r="KOU28" s="96"/>
      <c r="KOX28" s="480" t="s">
        <v>372</v>
      </c>
      <c r="KOY28" s="96"/>
      <c r="KPB28" s="480" t="s">
        <v>372</v>
      </c>
      <c r="KPC28" s="96"/>
      <c r="KPF28" s="480" t="s">
        <v>372</v>
      </c>
      <c r="KPG28" s="96"/>
      <c r="KPJ28" s="480" t="s">
        <v>372</v>
      </c>
      <c r="KPK28" s="96"/>
      <c r="KPN28" s="480" t="s">
        <v>372</v>
      </c>
      <c r="KPO28" s="96"/>
      <c r="KPR28" s="480" t="s">
        <v>372</v>
      </c>
      <c r="KPS28" s="96"/>
      <c r="KPV28" s="480" t="s">
        <v>372</v>
      </c>
      <c r="KPW28" s="96"/>
      <c r="KPZ28" s="480" t="s">
        <v>372</v>
      </c>
      <c r="KQA28" s="96"/>
      <c r="KQD28" s="480" t="s">
        <v>372</v>
      </c>
      <c r="KQE28" s="96"/>
      <c r="KQH28" s="480" t="s">
        <v>372</v>
      </c>
      <c r="KQI28" s="96"/>
      <c r="KQL28" s="480" t="s">
        <v>372</v>
      </c>
      <c r="KQM28" s="96"/>
      <c r="KQP28" s="480" t="s">
        <v>372</v>
      </c>
      <c r="KQQ28" s="96"/>
      <c r="KQT28" s="480" t="s">
        <v>372</v>
      </c>
      <c r="KQU28" s="96"/>
      <c r="KQX28" s="480" t="s">
        <v>372</v>
      </c>
      <c r="KQY28" s="96"/>
      <c r="KRB28" s="480" t="s">
        <v>372</v>
      </c>
      <c r="KRC28" s="96"/>
      <c r="KRF28" s="480" t="s">
        <v>372</v>
      </c>
      <c r="KRG28" s="96"/>
      <c r="KRJ28" s="480" t="s">
        <v>372</v>
      </c>
      <c r="KRK28" s="96"/>
      <c r="KRN28" s="480" t="s">
        <v>372</v>
      </c>
      <c r="KRO28" s="96"/>
      <c r="KRR28" s="480" t="s">
        <v>372</v>
      </c>
      <c r="KRS28" s="96"/>
      <c r="KRV28" s="480" t="s">
        <v>372</v>
      </c>
      <c r="KRW28" s="96"/>
      <c r="KRZ28" s="480" t="s">
        <v>372</v>
      </c>
      <c r="KSA28" s="96"/>
      <c r="KSD28" s="480" t="s">
        <v>372</v>
      </c>
      <c r="KSE28" s="96"/>
      <c r="KSH28" s="480" t="s">
        <v>372</v>
      </c>
      <c r="KSI28" s="96"/>
      <c r="KSL28" s="480" t="s">
        <v>372</v>
      </c>
      <c r="KSM28" s="96"/>
      <c r="KSP28" s="480" t="s">
        <v>372</v>
      </c>
      <c r="KSQ28" s="96"/>
      <c r="KST28" s="480" t="s">
        <v>372</v>
      </c>
      <c r="KSU28" s="96"/>
      <c r="KSX28" s="480" t="s">
        <v>372</v>
      </c>
      <c r="KSY28" s="96"/>
      <c r="KTB28" s="480" t="s">
        <v>372</v>
      </c>
      <c r="KTC28" s="96"/>
      <c r="KTF28" s="480" t="s">
        <v>372</v>
      </c>
      <c r="KTG28" s="96"/>
      <c r="KTJ28" s="480" t="s">
        <v>372</v>
      </c>
      <c r="KTK28" s="96"/>
      <c r="KTN28" s="480" t="s">
        <v>372</v>
      </c>
      <c r="KTO28" s="96"/>
      <c r="KTR28" s="480" t="s">
        <v>372</v>
      </c>
      <c r="KTS28" s="96"/>
      <c r="KTV28" s="480" t="s">
        <v>372</v>
      </c>
      <c r="KTW28" s="96"/>
      <c r="KTZ28" s="480" t="s">
        <v>372</v>
      </c>
      <c r="KUA28" s="96"/>
      <c r="KUD28" s="480" t="s">
        <v>372</v>
      </c>
      <c r="KUE28" s="96"/>
      <c r="KUH28" s="480" t="s">
        <v>372</v>
      </c>
      <c r="KUI28" s="96"/>
      <c r="KUL28" s="480" t="s">
        <v>372</v>
      </c>
      <c r="KUM28" s="96"/>
      <c r="KUP28" s="480" t="s">
        <v>372</v>
      </c>
      <c r="KUQ28" s="96"/>
      <c r="KUT28" s="480" t="s">
        <v>372</v>
      </c>
      <c r="KUU28" s="96"/>
      <c r="KUX28" s="480" t="s">
        <v>372</v>
      </c>
      <c r="KUY28" s="96"/>
      <c r="KVB28" s="480" t="s">
        <v>372</v>
      </c>
      <c r="KVC28" s="96"/>
      <c r="KVF28" s="480" t="s">
        <v>372</v>
      </c>
      <c r="KVG28" s="96"/>
      <c r="KVJ28" s="480" t="s">
        <v>372</v>
      </c>
      <c r="KVK28" s="96"/>
      <c r="KVN28" s="480" t="s">
        <v>372</v>
      </c>
      <c r="KVO28" s="96"/>
      <c r="KVR28" s="480" t="s">
        <v>372</v>
      </c>
      <c r="KVS28" s="96"/>
      <c r="KVV28" s="480" t="s">
        <v>372</v>
      </c>
      <c r="KVW28" s="96"/>
      <c r="KVZ28" s="480" t="s">
        <v>372</v>
      </c>
      <c r="KWA28" s="96"/>
      <c r="KWD28" s="480" t="s">
        <v>372</v>
      </c>
      <c r="KWE28" s="96"/>
      <c r="KWH28" s="480" t="s">
        <v>372</v>
      </c>
      <c r="KWI28" s="96"/>
      <c r="KWL28" s="480" t="s">
        <v>372</v>
      </c>
      <c r="KWM28" s="96"/>
      <c r="KWP28" s="480" t="s">
        <v>372</v>
      </c>
      <c r="KWQ28" s="96"/>
      <c r="KWT28" s="480" t="s">
        <v>372</v>
      </c>
      <c r="KWU28" s="96"/>
      <c r="KWX28" s="480" t="s">
        <v>372</v>
      </c>
      <c r="KWY28" s="96"/>
      <c r="KXB28" s="480" t="s">
        <v>372</v>
      </c>
      <c r="KXC28" s="96"/>
      <c r="KXF28" s="480" t="s">
        <v>372</v>
      </c>
      <c r="KXG28" s="96"/>
      <c r="KXJ28" s="480" t="s">
        <v>372</v>
      </c>
      <c r="KXK28" s="96"/>
      <c r="KXN28" s="480" t="s">
        <v>372</v>
      </c>
      <c r="KXO28" s="96"/>
      <c r="KXR28" s="480" t="s">
        <v>372</v>
      </c>
      <c r="KXS28" s="96"/>
      <c r="KXV28" s="480" t="s">
        <v>372</v>
      </c>
      <c r="KXW28" s="96"/>
      <c r="KXZ28" s="480" t="s">
        <v>372</v>
      </c>
      <c r="KYA28" s="96"/>
      <c r="KYD28" s="480" t="s">
        <v>372</v>
      </c>
      <c r="KYE28" s="96"/>
      <c r="KYH28" s="480" t="s">
        <v>372</v>
      </c>
      <c r="KYI28" s="96"/>
      <c r="KYL28" s="480" t="s">
        <v>372</v>
      </c>
      <c r="KYM28" s="96"/>
      <c r="KYP28" s="480" t="s">
        <v>372</v>
      </c>
      <c r="KYQ28" s="96"/>
      <c r="KYT28" s="480" t="s">
        <v>372</v>
      </c>
      <c r="KYU28" s="96"/>
      <c r="KYX28" s="480" t="s">
        <v>372</v>
      </c>
      <c r="KYY28" s="96"/>
      <c r="KZB28" s="480" t="s">
        <v>372</v>
      </c>
      <c r="KZC28" s="96"/>
      <c r="KZF28" s="480" t="s">
        <v>372</v>
      </c>
      <c r="KZG28" s="96"/>
      <c r="KZJ28" s="480" t="s">
        <v>372</v>
      </c>
      <c r="KZK28" s="96"/>
      <c r="KZN28" s="480" t="s">
        <v>372</v>
      </c>
      <c r="KZO28" s="96"/>
      <c r="KZR28" s="480" t="s">
        <v>372</v>
      </c>
      <c r="KZS28" s="96"/>
      <c r="KZV28" s="480" t="s">
        <v>372</v>
      </c>
      <c r="KZW28" s="96"/>
      <c r="KZZ28" s="480" t="s">
        <v>372</v>
      </c>
      <c r="LAA28" s="96"/>
      <c r="LAD28" s="480" t="s">
        <v>372</v>
      </c>
      <c r="LAE28" s="96"/>
      <c r="LAH28" s="480" t="s">
        <v>372</v>
      </c>
      <c r="LAI28" s="96"/>
      <c r="LAL28" s="480" t="s">
        <v>372</v>
      </c>
      <c r="LAM28" s="96"/>
      <c r="LAP28" s="480" t="s">
        <v>372</v>
      </c>
      <c r="LAQ28" s="96"/>
      <c r="LAT28" s="480" t="s">
        <v>372</v>
      </c>
      <c r="LAU28" s="96"/>
      <c r="LAX28" s="480" t="s">
        <v>372</v>
      </c>
      <c r="LAY28" s="96"/>
      <c r="LBB28" s="480" t="s">
        <v>372</v>
      </c>
      <c r="LBC28" s="96"/>
      <c r="LBF28" s="480" t="s">
        <v>372</v>
      </c>
      <c r="LBG28" s="96"/>
      <c r="LBJ28" s="480" t="s">
        <v>372</v>
      </c>
      <c r="LBK28" s="96"/>
      <c r="LBN28" s="480" t="s">
        <v>372</v>
      </c>
      <c r="LBO28" s="96"/>
      <c r="LBR28" s="480" t="s">
        <v>372</v>
      </c>
      <c r="LBS28" s="96"/>
      <c r="LBV28" s="480" t="s">
        <v>372</v>
      </c>
      <c r="LBW28" s="96"/>
      <c r="LBZ28" s="480" t="s">
        <v>372</v>
      </c>
      <c r="LCA28" s="96"/>
      <c r="LCD28" s="480" t="s">
        <v>372</v>
      </c>
      <c r="LCE28" s="96"/>
      <c r="LCH28" s="480" t="s">
        <v>372</v>
      </c>
      <c r="LCI28" s="96"/>
      <c r="LCL28" s="480" t="s">
        <v>372</v>
      </c>
      <c r="LCM28" s="96"/>
      <c r="LCP28" s="480" t="s">
        <v>372</v>
      </c>
      <c r="LCQ28" s="96"/>
      <c r="LCT28" s="480" t="s">
        <v>372</v>
      </c>
      <c r="LCU28" s="96"/>
      <c r="LCX28" s="480" t="s">
        <v>372</v>
      </c>
      <c r="LCY28" s="96"/>
      <c r="LDB28" s="480" t="s">
        <v>372</v>
      </c>
      <c r="LDC28" s="96"/>
      <c r="LDF28" s="480" t="s">
        <v>372</v>
      </c>
      <c r="LDG28" s="96"/>
      <c r="LDJ28" s="480" t="s">
        <v>372</v>
      </c>
      <c r="LDK28" s="96"/>
      <c r="LDN28" s="480" t="s">
        <v>372</v>
      </c>
      <c r="LDO28" s="96"/>
      <c r="LDR28" s="480" t="s">
        <v>372</v>
      </c>
      <c r="LDS28" s="96"/>
      <c r="LDV28" s="480" t="s">
        <v>372</v>
      </c>
      <c r="LDW28" s="96"/>
      <c r="LDZ28" s="480" t="s">
        <v>372</v>
      </c>
      <c r="LEA28" s="96"/>
      <c r="LED28" s="480" t="s">
        <v>372</v>
      </c>
      <c r="LEE28" s="96"/>
      <c r="LEH28" s="480" t="s">
        <v>372</v>
      </c>
      <c r="LEI28" s="96"/>
      <c r="LEL28" s="480" t="s">
        <v>372</v>
      </c>
      <c r="LEM28" s="96"/>
      <c r="LEP28" s="480" t="s">
        <v>372</v>
      </c>
      <c r="LEQ28" s="96"/>
      <c r="LET28" s="480" t="s">
        <v>372</v>
      </c>
      <c r="LEU28" s="96"/>
      <c r="LEX28" s="480" t="s">
        <v>372</v>
      </c>
      <c r="LEY28" s="96"/>
      <c r="LFB28" s="480" t="s">
        <v>372</v>
      </c>
      <c r="LFC28" s="96"/>
      <c r="LFF28" s="480" t="s">
        <v>372</v>
      </c>
      <c r="LFG28" s="96"/>
      <c r="LFJ28" s="480" t="s">
        <v>372</v>
      </c>
      <c r="LFK28" s="96"/>
      <c r="LFN28" s="480" t="s">
        <v>372</v>
      </c>
      <c r="LFO28" s="96"/>
      <c r="LFR28" s="480" t="s">
        <v>372</v>
      </c>
      <c r="LFS28" s="96"/>
      <c r="LFV28" s="480" t="s">
        <v>372</v>
      </c>
      <c r="LFW28" s="96"/>
      <c r="LFZ28" s="480" t="s">
        <v>372</v>
      </c>
      <c r="LGA28" s="96"/>
      <c r="LGD28" s="480" t="s">
        <v>372</v>
      </c>
      <c r="LGE28" s="96"/>
      <c r="LGH28" s="480" t="s">
        <v>372</v>
      </c>
      <c r="LGI28" s="96"/>
      <c r="LGL28" s="480" t="s">
        <v>372</v>
      </c>
      <c r="LGM28" s="96"/>
      <c r="LGP28" s="480" t="s">
        <v>372</v>
      </c>
      <c r="LGQ28" s="96"/>
      <c r="LGT28" s="480" t="s">
        <v>372</v>
      </c>
      <c r="LGU28" s="96"/>
      <c r="LGX28" s="480" t="s">
        <v>372</v>
      </c>
      <c r="LGY28" s="96"/>
      <c r="LHB28" s="480" t="s">
        <v>372</v>
      </c>
      <c r="LHC28" s="96"/>
      <c r="LHF28" s="480" t="s">
        <v>372</v>
      </c>
      <c r="LHG28" s="96"/>
      <c r="LHJ28" s="480" t="s">
        <v>372</v>
      </c>
      <c r="LHK28" s="96"/>
      <c r="LHN28" s="480" t="s">
        <v>372</v>
      </c>
      <c r="LHO28" s="96"/>
      <c r="LHR28" s="480" t="s">
        <v>372</v>
      </c>
      <c r="LHS28" s="96"/>
      <c r="LHV28" s="480" t="s">
        <v>372</v>
      </c>
      <c r="LHW28" s="96"/>
      <c r="LHZ28" s="480" t="s">
        <v>372</v>
      </c>
      <c r="LIA28" s="96"/>
      <c r="LID28" s="480" t="s">
        <v>372</v>
      </c>
      <c r="LIE28" s="96"/>
      <c r="LIH28" s="480" t="s">
        <v>372</v>
      </c>
      <c r="LII28" s="96"/>
      <c r="LIL28" s="480" t="s">
        <v>372</v>
      </c>
      <c r="LIM28" s="96"/>
      <c r="LIP28" s="480" t="s">
        <v>372</v>
      </c>
      <c r="LIQ28" s="96"/>
      <c r="LIT28" s="480" t="s">
        <v>372</v>
      </c>
      <c r="LIU28" s="96"/>
      <c r="LIX28" s="480" t="s">
        <v>372</v>
      </c>
      <c r="LIY28" s="96"/>
      <c r="LJB28" s="480" t="s">
        <v>372</v>
      </c>
      <c r="LJC28" s="96"/>
      <c r="LJF28" s="480" t="s">
        <v>372</v>
      </c>
      <c r="LJG28" s="96"/>
      <c r="LJJ28" s="480" t="s">
        <v>372</v>
      </c>
      <c r="LJK28" s="96"/>
      <c r="LJN28" s="480" t="s">
        <v>372</v>
      </c>
      <c r="LJO28" s="96"/>
      <c r="LJR28" s="480" t="s">
        <v>372</v>
      </c>
      <c r="LJS28" s="96"/>
      <c r="LJV28" s="480" t="s">
        <v>372</v>
      </c>
      <c r="LJW28" s="96"/>
      <c r="LJZ28" s="480" t="s">
        <v>372</v>
      </c>
      <c r="LKA28" s="96"/>
      <c r="LKD28" s="480" t="s">
        <v>372</v>
      </c>
      <c r="LKE28" s="96"/>
      <c r="LKH28" s="480" t="s">
        <v>372</v>
      </c>
      <c r="LKI28" s="96"/>
      <c r="LKL28" s="480" t="s">
        <v>372</v>
      </c>
      <c r="LKM28" s="96"/>
      <c r="LKP28" s="480" t="s">
        <v>372</v>
      </c>
      <c r="LKQ28" s="96"/>
      <c r="LKT28" s="480" t="s">
        <v>372</v>
      </c>
      <c r="LKU28" s="96"/>
      <c r="LKX28" s="480" t="s">
        <v>372</v>
      </c>
      <c r="LKY28" s="96"/>
      <c r="LLB28" s="480" t="s">
        <v>372</v>
      </c>
      <c r="LLC28" s="96"/>
      <c r="LLF28" s="480" t="s">
        <v>372</v>
      </c>
      <c r="LLG28" s="96"/>
      <c r="LLJ28" s="480" t="s">
        <v>372</v>
      </c>
      <c r="LLK28" s="96"/>
      <c r="LLN28" s="480" t="s">
        <v>372</v>
      </c>
      <c r="LLO28" s="96"/>
      <c r="LLR28" s="480" t="s">
        <v>372</v>
      </c>
      <c r="LLS28" s="96"/>
      <c r="LLV28" s="480" t="s">
        <v>372</v>
      </c>
      <c r="LLW28" s="96"/>
      <c r="LLZ28" s="480" t="s">
        <v>372</v>
      </c>
      <c r="LMA28" s="96"/>
      <c r="LMD28" s="480" t="s">
        <v>372</v>
      </c>
      <c r="LME28" s="96"/>
      <c r="LMH28" s="480" t="s">
        <v>372</v>
      </c>
      <c r="LMI28" s="96"/>
      <c r="LML28" s="480" t="s">
        <v>372</v>
      </c>
      <c r="LMM28" s="96"/>
      <c r="LMP28" s="480" t="s">
        <v>372</v>
      </c>
      <c r="LMQ28" s="96"/>
      <c r="LMT28" s="480" t="s">
        <v>372</v>
      </c>
      <c r="LMU28" s="96"/>
      <c r="LMX28" s="480" t="s">
        <v>372</v>
      </c>
      <c r="LMY28" s="96"/>
      <c r="LNB28" s="480" t="s">
        <v>372</v>
      </c>
      <c r="LNC28" s="96"/>
      <c r="LNF28" s="480" t="s">
        <v>372</v>
      </c>
      <c r="LNG28" s="96"/>
      <c r="LNJ28" s="480" t="s">
        <v>372</v>
      </c>
      <c r="LNK28" s="96"/>
      <c r="LNN28" s="480" t="s">
        <v>372</v>
      </c>
      <c r="LNO28" s="96"/>
      <c r="LNR28" s="480" t="s">
        <v>372</v>
      </c>
      <c r="LNS28" s="96"/>
      <c r="LNV28" s="480" t="s">
        <v>372</v>
      </c>
      <c r="LNW28" s="96"/>
      <c r="LNZ28" s="480" t="s">
        <v>372</v>
      </c>
      <c r="LOA28" s="96"/>
      <c r="LOD28" s="480" t="s">
        <v>372</v>
      </c>
      <c r="LOE28" s="96"/>
      <c r="LOH28" s="480" t="s">
        <v>372</v>
      </c>
      <c r="LOI28" s="96"/>
      <c r="LOL28" s="480" t="s">
        <v>372</v>
      </c>
      <c r="LOM28" s="96"/>
      <c r="LOP28" s="480" t="s">
        <v>372</v>
      </c>
      <c r="LOQ28" s="96"/>
      <c r="LOT28" s="480" t="s">
        <v>372</v>
      </c>
      <c r="LOU28" s="96"/>
      <c r="LOX28" s="480" t="s">
        <v>372</v>
      </c>
      <c r="LOY28" s="96"/>
      <c r="LPB28" s="480" t="s">
        <v>372</v>
      </c>
      <c r="LPC28" s="96"/>
      <c r="LPF28" s="480" t="s">
        <v>372</v>
      </c>
      <c r="LPG28" s="96"/>
      <c r="LPJ28" s="480" t="s">
        <v>372</v>
      </c>
      <c r="LPK28" s="96"/>
      <c r="LPN28" s="480" t="s">
        <v>372</v>
      </c>
      <c r="LPO28" s="96"/>
      <c r="LPR28" s="480" t="s">
        <v>372</v>
      </c>
      <c r="LPS28" s="96"/>
      <c r="LPV28" s="480" t="s">
        <v>372</v>
      </c>
      <c r="LPW28" s="96"/>
      <c r="LPZ28" s="480" t="s">
        <v>372</v>
      </c>
      <c r="LQA28" s="96"/>
      <c r="LQD28" s="480" t="s">
        <v>372</v>
      </c>
      <c r="LQE28" s="96"/>
      <c r="LQH28" s="480" t="s">
        <v>372</v>
      </c>
      <c r="LQI28" s="96"/>
      <c r="LQL28" s="480" t="s">
        <v>372</v>
      </c>
      <c r="LQM28" s="96"/>
      <c r="LQP28" s="480" t="s">
        <v>372</v>
      </c>
      <c r="LQQ28" s="96"/>
      <c r="LQT28" s="480" t="s">
        <v>372</v>
      </c>
      <c r="LQU28" s="96"/>
      <c r="LQX28" s="480" t="s">
        <v>372</v>
      </c>
      <c r="LQY28" s="96"/>
      <c r="LRB28" s="480" t="s">
        <v>372</v>
      </c>
      <c r="LRC28" s="96"/>
      <c r="LRF28" s="480" t="s">
        <v>372</v>
      </c>
      <c r="LRG28" s="96"/>
      <c r="LRJ28" s="480" t="s">
        <v>372</v>
      </c>
      <c r="LRK28" s="96"/>
      <c r="LRN28" s="480" t="s">
        <v>372</v>
      </c>
      <c r="LRO28" s="96"/>
      <c r="LRR28" s="480" t="s">
        <v>372</v>
      </c>
      <c r="LRS28" s="96"/>
      <c r="LRV28" s="480" t="s">
        <v>372</v>
      </c>
      <c r="LRW28" s="96"/>
      <c r="LRZ28" s="480" t="s">
        <v>372</v>
      </c>
      <c r="LSA28" s="96"/>
      <c r="LSD28" s="480" t="s">
        <v>372</v>
      </c>
      <c r="LSE28" s="96"/>
      <c r="LSH28" s="480" t="s">
        <v>372</v>
      </c>
      <c r="LSI28" s="96"/>
      <c r="LSL28" s="480" t="s">
        <v>372</v>
      </c>
      <c r="LSM28" s="96"/>
      <c r="LSP28" s="480" t="s">
        <v>372</v>
      </c>
      <c r="LSQ28" s="96"/>
      <c r="LST28" s="480" t="s">
        <v>372</v>
      </c>
      <c r="LSU28" s="96"/>
      <c r="LSX28" s="480" t="s">
        <v>372</v>
      </c>
      <c r="LSY28" s="96"/>
      <c r="LTB28" s="480" t="s">
        <v>372</v>
      </c>
      <c r="LTC28" s="96"/>
      <c r="LTF28" s="480" t="s">
        <v>372</v>
      </c>
      <c r="LTG28" s="96"/>
      <c r="LTJ28" s="480" t="s">
        <v>372</v>
      </c>
      <c r="LTK28" s="96"/>
      <c r="LTN28" s="480" t="s">
        <v>372</v>
      </c>
      <c r="LTO28" s="96"/>
      <c r="LTR28" s="480" t="s">
        <v>372</v>
      </c>
      <c r="LTS28" s="96"/>
      <c r="LTV28" s="480" t="s">
        <v>372</v>
      </c>
      <c r="LTW28" s="96"/>
      <c r="LTZ28" s="480" t="s">
        <v>372</v>
      </c>
      <c r="LUA28" s="96"/>
      <c r="LUD28" s="480" t="s">
        <v>372</v>
      </c>
      <c r="LUE28" s="96"/>
      <c r="LUH28" s="480" t="s">
        <v>372</v>
      </c>
      <c r="LUI28" s="96"/>
      <c r="LUL28" s="480" t="s">
        <v>372</v>
      </c>
      <c r="LUM28" s="96"/>
      <c r="LUP28" s="480" t="s">
        <v>372</v>
      </c>
      <c r="LUQ28" s="96"/>
      <c r="LUT28" s="480" t="s">
        <v>372</v>
      </c>
      <c r="LUU28" s="96"/>
      <c r="LUX28" s="480" t="s">
        <v>372</v>
      </c>
      <c r="LUY28" s="96"/>
      <c r="LVB28" s="480" t="s">
        <v>372</v>
      </c>
      <c r="LVC28" s="96"/>
      <c r="LVF28" s="480" t="s">
        <v>372</v>
      </c>
      <c r="LVG28" s="96"/>
      <c r="LVJ28" s="480" t="s">
        <v>372</v>
      </c>
      <c r="LVK28" s="96"/>
      <c r="LVN28" s="480" t="s">
        <v>372</v>
      </c>
      <c r="LVO28" s="96"/>
      <c r="LVR28" s="480" t="s">
        <v>372</v>
      </c>
      <c r="LVS28" s="96"/>
      <c r="LVV28" s="480" t="s">
        <v>372</v>
      </c>
      <c r="LVW28" s="96"/>
      <c r="LVZ28" s="480" t="s">
        <v>372</v>
      </c>
      <c r="LWA28" s="96"/>
      <c r="LWD28" s="480" t="s">
        <v>372</v>
      </c>
      <c r="LWE28" s="96"/>
      <c r="LWH28" s="480" t="s">
        <v>372</v>
      </c>
      <c r="LWI28" s="96"/>
      <c r="LWL28" s="480" t="s">
        <v>372</v>
      </c>
      <c r="LWM28" s="96"/>
      <c r="LWP28" s="480" t="s">
        <v>372</v>
      </c>
      <c r="LWQ28" s="96"/>
      <c r="LWT28" s="480" t="s">
        <v>372</v>
      </c>
      <c r="LWU28" s="96"/>
      <c r="LWX28" s="480" t="s">
        <v>372</v>
      </c>
      <c r="LWY28" s="96"/>
      <c r="LXB28" s="480" t="s">
        <v>372</v>
      </c>
      <c r="LXC28" s="96"/>
      <c r="LXF28" s="480" t="s">
        <v>372</v>
      </c>
      <c r="LXG28" s="96"/>
      <c r="LXJ28" s="480" t="s">
        <v>372</v>
      </c>
      <c r="LXK28" s="96"/>
      <c r="LXN28" s="480" t="s">
        <v>372</v>
      </c>
      <c r="LXO28" s="96"/>
      <c r="LXR28" s="480" t="s">
        <v>372</v>
      </c>
      <c r="LXS28" s="96"/>
      <c r="LXV28" s="480" t="s">
        <v>372</v>
      </c>
      <c r="LXW28" s="96"/>
      <c r="LXZ28" s="480" t="s">
        <v>372</v>
      </c>
      <c r="LYA28" s="96"/>
      <c r="LYD28" s="480" t="s">
        <v>372</v>
      </c>
      <c r="LYE28" s="96"/>
      <c r="LYH28" s="480" t="s">
        <v>372</v>
      </c>
      <c r="LYI28" s="96"/>
      <c r="LYL28" s="480" t="s">
        <v>372</v>
      </c>
      <c r="LYM28" s="96"/>
      <c r="LYP28" s="480" t="s">
        <v>372</v>
      </c>
      <c r="LYQ28" s="96"/>
      <c r="LYT28" s="480" t="s">
        <v>372</v>
      </c>
      <c r="LYU28" s="96"/>
      <c r="LYX28" s="480" t="s">
        <v>372</v>
      </c>
      <c r="LYY28" s="96"/>
      <c r="LZB28" s="480" t="s">
        <v>372</v>
      </c>
      <c r="LZC28" s="96"/>
      <c r="LZF28" s="480" t="s">
        <v>372</v>
      </c>
      <c r="LZG28" s="96"/>
      <c r="LZJ28" s="480" t="s">
        <v>372</v>
      </c>
      <c r="LZK28" s="96"/>
      <c r="LZN28" s="480" t="s">
        <v>372</v>
      </c>
      <c r="LZO28" s="96"/>
      <c r="LZR28" s="480" t="s">
        <v>372</v>
      </c>
      <c r="LZS28" s="96"/>
      <c r="LZV28" s="480" t="s">
        <v>372</v>
      </c>
      <c r="LZW28" s="96"/>
      <c r="LZZ28" s="480" t="s">
        <v>372</v>
      </c>
      <c r="MAA28" s="96"/>
      <c r="MAD28" s="480" t="s">
        <v>372</v>
      </c>
      <c r="MAE28" s="96"/>
      <c r="MAH28" s="480" t="s">
        <v>372</v>
      </c>
      <c r="MAI28" s="96"/>
      <c r="MAL28" s="480" t="s">
        <v>372</v>
      </c>
      <c r="MAM28" s="96"/>
      <c r="MAP28" s="480" t="s">
        <v>372</v>
      </c>
      <c r="MAQ28" s="96"/>
      <c r="MAT28" s="480" t="s">
        <v>372</v>
      </c>
      <c r="MAU28" s="96"/>
      <c r="MAX28" s="480" t="s">
        <v>372</v>
      </c>
      <c r="MAY28" s="96"/>
      <c r="MBB28" s="480" t="s">
        <v>372</v>
      </c>
      <c r="MBC28" s="96"/>
      <c r="MBF28" s="480" t="s">
        <v>372</v>
      </c>
      <c r="MBG28" s="96"/>
      <c r="MBJ28" s="480" t="s">
        <v>372</v>
      </c>
      <c r="MBK28" s="96"/>
      <c r="MBN28" s="480" t="s">
        <v>372</v>
      </c>
      <c r="MBO28" s="96"/>
      <c r="MBR28" s="480" t="s">
        <v>372</v>
      </c>
      <c r="MBS28" s="96"/>
      <c r="MBV28" s="480" t="s">
        <v>372</v>
      </c>
      <c r="MBW28" s="96"/>
      <c r="MBZ28" s="480" t="s">
        <v>372</v>
      </c>
      <c r="MCA28" s="96"/>
      <c r="MCD28" s="480" t="s">
        <v>372</v>
      </c>
      <c r="MCE28" s="96"/>
      <c r="MCH28" s="480" t="s">
        <v>372</v>
      </c>
      <c r="MCI28" s="96"/>
      <c r="MCL28" s="480" t="s">
        <v>372</v>
      </c>
      <c r="MCM28" s="96"/>
      <c r="MCP28" s="480" t="s">
        <v>372</v>
      </c>
      <c r="MCQ28" s="96"/>
      <c r="MCT28" s="480" t="s">
        <v>372</v>
      </c>
      <c r="MCU28" s="96"/>
      <c r="MCX28" s="480" t="s">
        <v>372</v>
      </c>
      <c r="MCY28" s="96"/>
      <c r="MDB28" s="480" t="s">
        <v>372</v>
      </c>
      <c r="MDC28" s="96"/>
      <c r="MDF28" s="480" t="s">
        <v>372</v>
      </c>
      <c r="MDG28" s="96"/>
      <c r="MDJ28" s="480" t="s">
        <v>372</v>
      </c>
      <c r="MDK28" s="96"/>
      <c r="MDN28" s="480" t="s">
        <v>372</v>
      </c>
      <c r="MDO28" s="96"/>
      <c r="MDR28" s="480" t="s">
        <v>372</v>
      </c>
      <c r="MDS28" s="96"/>
      <c r="MDV28" s="480" t="s">
        <v>372</v>
      </c>
      <c r="MDW28" s="96"/>
      <c r="MDZ28" s="480" t="s">
        <v>372</v>
      </c>
      <c r="MEA28" s="96"/>
      <c r="MED28" s="480" t="s">
        <v>372</v>
      </c>
      <c r="MEE28" s="96"/>
      <c r="MEH28" s="480" t="s">
        <v>372</v>
      </c>
      <c r="MEI28" s="96"/>
      <c r="MEL28" s="480" t="s">
        <v>372</v>
      </c>
      <c r="MEM28" s="96"/>
      <c r="MEP28" s="480" t="s">
        <v>372</v>
      </c>
      <c r="MEQ28" s="96"/>
      <c r="MET28" s="480" t="s">
        <v>372</v>
      </c>
      <c r="MEU28" s="96"/>
      <c r="MEX28" s="480" t="s">
        <v>372</v>
      </c>
      <c r="MEY28" s="96"/>
      <c r="MFB28" s="480" t="s">
        <v>372</v>
      </c>
      <c r="MFC28" s="96"/>
      <c r="MFF28" s="480" t="s">
        <v>372</v>
      </c>
      <c r="MFG28" s="96"/>
      <c r="MFJ28" s="480" t="s">
        <v>372</v>
      </c>
      <c r="MFK28" s="96"/>
      <c r="MFN28" s="480" t="s">
        <v>372</v>
      </c>
      <c r="MFO28" s="96"/>
      <c r="MFR28" s="480" t="s">
        <v>372</v>
      </c>
      <c r="MFS28" s="96"/>
      <c r="MFV28" s="480" t="s">
        <v>372</v>
      </c>
      <c r="MFW28" s="96"/>
      <c r="MFZ28" s="480" t="s">
        <v>372</v>
      </c>
      <c r="MGA28" s="96"/>
      <c r="MGD28" s="480" t="s">
        <v>372</v>
      </c>
      <c r="MGE28" s="96"/>
      <c r="MGH28" s="480" t="s">
        <v>372</v>
      </c>
      <c r="MGI28" s="96"/>
      <c r="MGL28" s="480" t="s">
        <v>372</v>
      </c>
      <c r="MGM28" s="96"/>
      <c r="MGP28" s="480" t="s">
        <v>372</v>
      </c>
      <c r="MGQ28" s="96"/>
      <c r="MGT28" s="480" t="s">
        <v>372</v>
      </c>
      <c r="MGU28" s="96"/>
      <c r="MGX28" s="480" t="s">
        <v>372</v>
      </c>
      <c r="MGY28" s="96"/>
      <c r="MHB28" s="480" t="s">
        <v>372</v>
      </c>
      <c r="MHC28" s="96"/>
      <c r="MHF28" s="480" t="s">
        <v>372</v>
      </c>
      <c r="MHG28" s="96"/>
      <c r="MHJ28" s="480" t="s">
        <v>372</v>
      </c>
      <c r="MHK28" s="96"/>
      <c r="MHN28" s="480" t="s">
        <v>372</v>
      </c>
      <c r="MHO28" s="96"/>
      <c r="MHR28" s="480" t="s">
        <v>372</v>
      </c>
      <c r="MHS28" s="96"/>
      <c r="MHV28" s="480" t="s">
        <v>372</v>
      </c>
      <c r="MHW28" s="96"/>
      <c r="MHZ28" s="480" t="s">
        <v>372</v>
      </c>
      <c r="MIA28" s="96"/>
      <c r="MID28" s="480" t="s">
        <v>372</v>
      </c>
      <c r="MIE28" s="96"/>
      <c r="MIH28" s="480" t="s">
        <v>372</v>
      </c>
      <c r="MII28" s="96"/>
      <c r="MIL28" s="480" t="s">
        <v>372</v>
      </c>
      <c r="MIM28" s="96"/>
      <c r="MIP28" s="480" t="s">
        <v>372</v>
      </c>
      <c r="MIQ28" s="96"/>
      <c r="MIT28" s="480" t="s">
        <v>372</v>
      </c>
      <c r="MIU28" s="96"/>
      <c r="MIX28" s="480" t="s">
        <v>372</v>
      </c>
      <c r="MIY28" s="96"/>
      <c r="MJB28" s="480" t="s">
        <v>372</v>
      </c>
      <c r="MJC28" s="96"/>
      <c r="MJF28" s="480" t="s">
        <v>372</v>
      </c>
      <c r="MJG28" s="96"/>
      <c r="MJJ28" s="480" t="s">
        <v>372</v>
      </c>
      <c r="MJK28" s="96"/>
      <c r="MJN28" s="480" t="s">
        <v>372</v>
      </c>
      <c r="MJO28" s="96"/>
      <c r="MJR28" s="480" t="s">
        <v>372</v>
      </c>
      <c r="MJS28" s="96"/>
      <c r="MJV28" s="480" t="s">
        <v>372</v>
      </c>
      <c r="MJW28" s="96"/>
      <c r="MJZ28" s="480" t="s">
        <v>372</v>
      </c>
      <c r="MKA28" s="96"/>
      <c r="MKD28" s="480" t="s">
        <v>372</v>
      </c>
      <c r="MKE28" s="96"/>
      <c r="MKH28" s="480" t="s">
        <v>372</v>
      </c>
      <c r="MKI28" s="96"/>
      <c r="MKL28" s="480" t="s">
        <v>372</v>
      </c>
      <c r="MKM28" s="96"/>
      <c r="MKP28" s="480" t="s">
        <v>372</v>
      </c>
      <c r="MKQ28" s="96"/>
      <c r="MKT28" s="480" t="s">
        <v>372</v>
      </c>
      <c r="MKU28" s="96"/>
      <c r="MKX28" s="480" t="s">
        <v>372</v>
      </c>
      <c r="MKY28" s="96"/>
      <c r="MLB28" s="480" t="s">
        <v>372</v>
      </c>
      <c r="MLC28" s="96"/>
      <c r="MLF28" s="480" t="s">
        <v>372</v>
      </c>
      <c r="MLG28" s="96"/>
      <c r="MLJ28" s="480" t="s">
        <v>372</v>
      </c>
      <c r="MLK28" s="96"/>
      <c r="MLN28" s="480" t="s">
        <v>372</v>
      </c>
      <c r="MLO28" s="96"/>
      <c r="MLR28" s="480" t="s">
        <v>372</v>
      </c>
      <c r="MLS28" s="96"/>
      <c r="MLV28" s="480" t="s">
        <v>372</v>
      </c>
      <c r="MLW28" s="96"/>
      <c r="MLZ28" s="480" t="s">
        <v>372</v>
      </c>
      <c r="MMA28" s="96"/>
      <c r="MMD28" s="480" t="s">
        <v>372</v>
      </c>
      <c r="MME28" s="96"/>
      <c r="MMH28" s="480" t="s">
        <v>372</v>
      </c>
      <c r="MMI28" s="96"/>
      <c r="MML28" s="480" t="s">
        <v>372</v>
      </c>
      <c r="MMM28" s="96"/>
      <c r="MMP28" s="480" t="s">
        <v>372</v>
      </c>
      <c r="MMQ28" s="96"/>
      <c r="MMT28" s="480" t="s">
        <v>372</v>
      </c>
      <c r="MMU28" s="96"/>
      <c r="MMX28" s="480" t="s">
        <v>372</v>
      </c>
      <c r="MMY28" s="96"/>
      <c r="MNB28" s="480" t="s">
        <v>372</v>
      </c>
      <c r="MNC28" s="96"/>
      <c r="MNF28" s="480" t="s">
        <v>372</v>
      </c>
      <c r="MNG28" s="96"/>
      <c r="MNJ28" s="480" t="s">
        <v>372</v>
      </c>
      <c r="MNK28" s="96"/>
      <c r="MNN28" s="480" t="s">
        <v>372</v>
      </c>
      <c r="MNO28" s="96"/>
      <c r="MNR28" s="480" t="s">
        <v>372</v>
      </c>
      <c r="MNS28" s="96"/>
      <c r="MNV28" s="480" t="s">
        <v>372</v>
      </c>
      <c r="MNW28" s="96"/>
      <c r="MNZ28" s="480" t="s">
        <v>372</v>
      </c>
      <c r="MOA28" s="96"/>
      <c r="MOD28" s="480" t="s">
        <v>372</v>
      </c>
      <c r="MOE28" s="96"/>
      <c r="MOH28" s="480" t="s">
        <v>372</v>
      </c>
      <c r="MOI28" s="96"/>
      <c r="MOL28" s="480" t="s">
        <v>372</v>
      </c>
      <c r="MOM28" s="96"/>
      <c r="MOP28" s="480" t="s">
        <v>372</v>
      </c>
      <c r="MOQ28" s="96"/>
      <c r="MOT28" s="480" t="s">
        <v>372</v>
      </c>
      <c r="MOU28" s="96"/>
      <c r="MOX28" s="480" t="s">
        <v>372</v>
      </c>
      <c r="MOY28" s="96"/>
      <c r="MPB28" s="480" t="s">
        <v>372</v>
      </c>
      <c r="MPC28" s="96"/>
      <c r="MPF28" s="480" t="s">
        <v>372</v>
      </c>
      <c r="MPG28" s="96"/>
      <c r="MPJ28" s="480" t="s">
        <v>372</v>
      </c>
      <c r="MPK28" s="96"/>
      <c r="MPN28" s="480" t="s">
        <v>372</v>
      </c>
      <c r="MPO28" s="96"/>
      <c r="MPR28" s="480" t="s">
        <v>372</v>
      </c>
      <c r="MPS28" s="96"/>
      <c r="MPV28" s="480" t="s">
        <v>372</v>
      </c>
      <c r="MPW28" s="96"/>
      <c r="MPZ28" s="480" t="s">
        <v>372</v>
      </c>
      <c r="MQA28" s="96"/>
      <c r="MQD28" s="480" t="s">
        <v>372</v>
      </c>
      <c r="MQE28" s="96"/>
      <c r="MQH28" s="480" t="s">
        <v>372</v>
      </c>
      <c r="MQI28" s="96"/>
      <c r="MQL28" s="480" t="s">
        <v>372</v>
      </c>
      <c r="MQM28" s="96"/>
      <c r="MQP28" s="480" t="s">
        <v>372</v>
      </c>
      <c r="MQQ28" s="96"/>
      <c r="MQT28" s="480" t="s">
        <v>372</v>
      </c>
      <c r="MQU28" s="96"/>
      <c r="MQX28" s="480" t="s">
        <v>372</v>
      </c>
      <c r="MQY28" s="96"/>
      <c r="MRB28" s="480" t="s">
        <v>372</v>
      </c>
      <c r="MRC28" s="96"/>
      <c r="MRF28" s="480" t="s">
        <v>372</v>
      </c>
      <c r="MRG28" s="96"/>
      <c r="MRJ28" s="480" t="s">
        <v>372</v>
      </c>
      <c r="MRK28" s="96"/>
      <c r="MRN28" s="480" t="s">
        <v>372</v>
      </c>
      <c r="MRO28" s="96"/>
      <c r="MRR28" s="480" t="s">
        <v>372</v>
      </c>
      <c r="MRS28" s="96"/>
      <c r="MRV28" s="480" t="s">
        <v>372</v>
      </c>
      <c r="MRW28" s="96"/>
      <c r="MRZ28" s="480" t="s">
        <v>372</v>
      </c>
      <c r="MSA28" s="96"/>
      <c r="MSD28" s="480" t="s">
        <v>372</v>
      </c>
      <c r="MSE28" s="96"/>
      <c r="MSH28" s="480" t="s">
        <v>372</v>
      </c>
      <c r="MSI28" s="96"/>
      <c r="MSL28" s="480" t="s">
        <v>372</v>
      </c>
      <c r="MSM28" s="96"/>
      <c r="MSP28" s="480" t="s">
        <v>372</v>
      </c>
      <c r="MSQ28" s="96"/>
      <c r="MST28" s="480" t="s">
        <v>372</v>
      </c>
      <c r="MSU28" s="96"/>
      <c r="MSX28" s="480" t="s">
        <v>372</v>
      </c>
      <c r="MSY28" s="96"/>
      <c r="MTB28" s="480" t="s">
        <v>372</v>
      </c>
      <c r="MTC28" s="96"/>
      <c r="MTF28" s="480" t="s">
        <v>372</v>
      </c>
      <c r="MTG28" s="96"/>
      <c r="MTJ28" s="480" t="s">
        <v>372</v>
      </c>
      <c r="MTK28" s="96"/>
      <c r="MTN28" s="480" t="s">
        <v>372</v>
      </c>
      <c r="MTO28" s="96"/>
      <c r="MTR28" s="480" t="s">
        <v>372</v>
      </c>
      <c r="MTS28" s="96"/>
      <c r="MTV28" s="480" t="s">
        <v>372</v>
      </c>
      <c r="MTW28" s="96"/>
      <c r="MTZ28" s="480" t="s">
        <v>372</v>
      </c>
      <c r="MUA28" s="96"/>
      <c r="MUD28" s="480" t="s">
        <v>372</v>
      </c>
      <c r="MUE28" s="96"/>
      <c r="MUH28" s="480" t="s">
        <v>372</v>
      </c>
      <c r="MUI28" s="96"/>
      <c r="MUL28" s="480" t="s">
        <v>372</v>
      </c>
      <c r="MUM28" s="96"/>
      <c r="MUP28" s="480" t="s">
        <v>372</v>
      </c>
      <c r="MUQ28" s="96"/>
      <c r="MUT28" s="480" t="s">
        <v>372</v>
      </c>
      <c r="MUU28" s="96"/>
      <c r="MUX28" s="480" t="s">
        <v>372</v>
      </c>
      <c r="MUY28" s="96"/>
      <c r="MVB28" s="480" t="s">
        <v>372</v>
      </c>
      <c r="MVC28" s="96"/>
      <c r="MVF28" s="480" t="s">
        <v>372</v>
      </c>
      <c r="MVG28" s="96"/>
      <c r="MVJ28" s="480" t="s">
        <v>372</v>
      </c>
      <c r="MVK28" s="96"/>
      <c r="MVN28" s="480" t="s">
        <v>372</v>
      </c>
      <c r="MVO28" s="96"/>
      <c r="MVR28" s="480" t="s">
        <v>372</v>
      </c>
      <c r="MVS28" s="96"/>
      <c r="MVV28" s="480" t="s">
        <v>372</v>
      </c>
      <c r="MVW28" s="96"/>
      <c r="MVZ28" s="480" t="s">
        <v>372</v>
      </c>
      <c r="MWA28" s="96"/>
      <c r="MWD28" s="480" t="s">
        <v>372</v>
      </c>
      <c r="MWE28" s="96"/>
      <c r="MWH28" s="480" t="s">
        <v>372</v>
      </c>
      <c r="MWI28" s="96"/>
      <c r="MWL28" s="480" t="s">
        <v>372</v>
      </c>
      <c r="MWM28" s="96"/>
      <c r="MWP28" s="480" t="s">
        <v>372</v>
      </c>
      <c r="MWQ28" s="96"/>
      <c r="MWT28" s="480" t="s">
        <v>372</v>
      </c>
      <c r="MWU28" s="96"/>
      <c r="MWX28" s="480" t="s">
        <v>372</v>
      </c>
      <c r="MWY28" s="96"/>
      <c r="MXB28" s="480" t="s">
        <v>372</v>
      </c>
      <c r="MXC28" s="96"/>
      <c r="MXF28" s="480" t="s">
        <v>372</v>
      </c>
      <c r="MXG28" s="96"/>
      <c r="MXJ28" s="480" t="s">
        <v>372</v>
      </c>
      <c r="MXK28" s="96"/>
      <c r="MXN28" s="480" t="s">
        <v>372</v>
      </c>
      <c r="MXO28" s="96"/>
      <c r="MXR28" s="480" t="s">
        <v>372</v>
      </c>
      <c r="MXS28" s="96"/>
      <c r="MXV28" s="480" t="s">
        <v>372</v>
      </c>
      <c r="MXW28" s="96"/>
      <c r="MXZ28" s="480" t="s">
        <v>372</v>
      </c>
      <c r="MYA28" s="96"/>
      <c r="MYD28" s="480" t="s">
        <v>372</v>
      </c>
      <c r="MYE28" s="96"/>
      <c r="MYH28" s="480" t="s">
        <v>372</v>
      </c>
      <c r="MYI28" s="96"/>
      <c r="MYL28" s="480" t="s">
        <v>372</v>
      </c>
      <c r="MYM28" s="96"/>
      <c r="MYP28" s="480" t="s">
        <v>372</v>
      </c>
      <c r="MYQ28" s="96"/>
      <c r="MYT28" s="480" t="s">
        <v>372</v>
      </c>
      <c r="MYU28" s="96"/>
      <c r="MYX28" s="480" t="s">
        <v>372</v>
      </c>
      <c r="MYY28" s="96"/>
      <c r="MZB28" s="480" t="s">
        <v>372</v>
      </c>
      <c r="MZC28" s="96"/>
      <c r="MZF28" s="480" t="s">
        <v>372</v>
      </c>
      <c r="MZG28" s="96"/>
      <c r="MZJ28" s="480" t="s">
        <v>372</v>
      </c>
      <c r="MZK28" s="96"/>
      <c r="MZN28" s="480" t="s">
        <v>372</v>
      </c>
      <c r="MZO28" s="96"/>
      <c r="MZR28" s="480" t="s">
        <v>372</v>
      </c>
      <c r="MZS28" s="96"/>
      <c r="MZV28" s="480" t="s">
        <v>372</v>
      </c>
      <c r="MZW28" s="96"/>
      <c r="MZZ28" s="480" t="s">
        <v>372</v>
      </c>
      <c r="NAA28" s="96"/>
      <c r="NAD28" s="480" t="s">
        <v>372</v>
      </c>
      <c r="NAE28" s="96"/>
      <c r="NAH28" s="480" t="s">
        <v>372</v>
      </c>
      <c r="NAI28" s="96"/>
      <c r="NAL28" s="480" t="s">
        <v>372</v>
      </c>
      <c r="NAM28" s="96"/>
      <c r="NAP28" s="480" t="s">
        <v>372</v>
      </c>
      <c r="NAQ28" s="96"/>
      <c r="NAT28" s="480" t="s">
        <v>372</v>
      </c>
      <c r="NAU28" s="96"/>
      <c r="NAX28" s="480" t="s">
        <v>372</v>
      </c>
      <c r="NAY28" s="96"/>
      <c r="NBB28" s="480" t="s">
        <v>372</v>
      </c>
      <c r="NBC28" s="96"/>
      <c r="NBF28" s="480" t="s">
        <v>372</v>
      </c>
      <c r="NBG28" s="96"/>
      <c r="NBJ28" s="480" t="s">
        <v>372</v>
      </c>
      <c r="NBK28" s="96"/>
      <c r="NBN28" s="480" t="s">
        <v>372</v>
      </c>
      <c r="NBO28" s="96"/>
      <c r="NBR28" s="480" t="s">
        <v>372</v>
      </c>
      <c r="NBS28" s="96"/>
      <c r="NBV28" s="480" t="s">
        <v>372</v>
      </c>
      <c r="NBW28" s="96"/>
      <c r="NBZ28" s="480" t="s">
        <v>372</v>
      </c>
      <c r="NCA28" s="96"/>
      <c r="NCD28" s="480" t="s">
        <v>372</v>
      </c>
      <c r="NCE28" s="96"/>
      <c r="NCH28" s="480" t="s">
        <v>372</v>
      </c>
      <c r="NCI28" s="96"/>
      <c r="NCL28" s="480" t="s">
        <v>372</v>
      </c>
      <c r="NCM28" s="96"/>
      <c r="NCP28" s="480" t="s">
        <v>372</v>
      </c>
      <c r="NCQ28" s="96"/>
      <c r="NCT28" s="480" t="s">
        <v>372</v>
      </c>
      <c r="NCU28" s="96"/>
      <c r="NCX28" s="480" t="s">
        <v>372</v>
      </c>
      <c r="NCY28" s="96"/>
      <c r="NDB28" s="480" t="s">
        <v>372</v>
      </c>
      <c r="NDC28" s="96"/>
      <c r="NDF28" s="480" t="s">
        <v>372</v>
      </c>
      <c r="NDG28" s="96"/>
      <c r="NDJ28" s="480" t="s">
        <v>372</v>
      </c>
      <c r="NDK28" s="96"/>
      <c r="NDN28" s="480" t="s">
        <v>372</v>
      </c>
      <c r="NDO28" s="96"/>
      <c r="NDR28" s="480" t="s">
        <v>372</v>
      </c>
      <c r="NDS28" s="96"/>
      <c r="NDV28" s="480" t="s">
        <v>372</v>
      </c>
      <c r="NDW28" s="96"/>
      <c r="NDZ28" s="480" t="s">
        <v>372</v>
      </c>
      <c r="NEA28" s="96"/>
      <c r="NED28" s="480" t="s">
        <v>372</v>
      </c>
      <c r="NEE28" s="96"/>
      <c r="NEH28" s="480" t="s">
        <v>372</v>
      </c>
      <c r="NEI28" s="96"/>
      <c r="NEL28" s="480" t="s">
        <v>372</v>
      </c>
      <c r="NEM28" s="96"/>
      <c r="NEP28" s="480" t="s">
        <v>372</v>
      </c>
      <c r="NEQ28" s="96"/>
      <c r="NET28" s="480" t="s">
        <v>372</v>
      </c>
      <c r="NEU28" s="96"/>
      <c r="NEX28" s="480" t="s">
        <v>372</v>
      </c>
      <c r="NEY28" s="96"/>
      <c r="NFB28" s="480" t="s">
        <v>372</v>
      </c>
      <c r="NFC28" s="96"/>
      <c r="NFF28" s="480" t="s">
        <v>372</v>
      </c>
      <c r="NFG28" s="96"/>
      <c r="NFJ28" s="480" t="s">
        <v>372</v>
      </c>
      <c r="NFK28" s="96"/>
      <c r="NFN28" s="480" t="s">
        <v>372</v>
      </c>
      <c r="NFO28" s="96"/>
      <c r="NFR28" s="480" t="s">
        <v>372</v>
      </c>
      <c r="NFS28" s="96"/>
      <c r="NFV28" s="480" t="s">
        <v>372</v>
      </c>
      <c r="NFW28" s="96"/>
      <c r="NFZ28" s="480" t="s">
        <v>372</v>
      </c>
      <c r="NGA28" s="96"/>
      <c r="NGD28" s="480" t="s">
        <v>372</v>
      </c>
      <c r="NGE28" s="96"/>
      <c r="NGH28" s="480" t="s">
        <v>372</v>
      </c>
      <c r="NGI28" s="96"/>
      <c r="NGL28" s="480" t="s">
        <v>372</v>
      </c>
      <c r="NGM28" s="96"/>
      <c r="NGP28" s="480" t="s">
        <v>372</v>
      </c>
      <c r="NGQ28" s="96"/>
      <c r="NGT28" s="480" t="s">
        <v>372</v>
      </c>
      <c r="NGU28" s="96"/>
      <c r="NGX28" s="480" t="s">
        <v>372</v>
      </c>
      <c r="NGY28" s="96"/>
      <c r="NHB28" s="480" t="s">
        <v>372</v>
      </c>
      <c r="NHC28" s="96"/>
      <c r="NHF28" s="480" t="s">
        <v>372</v>
      </c>
      <c r="NHG28" s="96"/>
      <c r="NHJ28" s="480" t="s">
        <v>372</v>
      </c>
      <c r="NHK28" s="96"/>
      <c r="NHN28" s="480" t="s">
        <v>372</v>
      </c>
      <c r="NHO28" s="96"/>
      <c r="NHR28" s="480" t="s">
        <v>372</v>
      </c>
      <c r="NHS28" s="96"/>
      <c r="NHV28" s="480" t="s">
        <v>372</v>
      </c>
      <c r="NHW28" s="96"/>
      <c r="NHZ28" s="480" t="s">
        <v>372</v>
      </c>
      <c r="NIA28" s="96"/>
      <c r="NID28" s="480" t="s">
        <v>372</v>
      </c>
      <c r="NIE28" s="96"/>
      <c r="NIH28" s="480" t="s">
        <v>372</v>
      </c>
      <c r="NII28" s="96"/>
      <c r="NIL28" s="480" t="s">
        <v>372</v>
      </c>
      <c r="NIM28" s="96"/>
      <c r="NIP28" s="480" t="s">
        <v>372</v>
      </c>
      <c r="NIQ28" s="96"/>
      <c r="NIT28" s="480" t="s">
        <v>372</v>
      </c>
      <c r="NIU28" s="96"/>
      <c r="NIX28" s="480" t="s">
        <v>372</v>
      </c>
      <c r="NIY28" s="96"/>
      <c r="NJB28" s="480" t="s">
        <v>372</v>
      </c>
      <c r="NJC28" s="96"/>
      <c r="NJF28" s="480" t="s">
        <v>372</v>
      </c>
      <c r="NJG28" s="96"/>
      <c r="NJJ28" s="480" t="s">
        <v>372</v>
      </c>
      <c r="NJK28" s="96"/>
      <c r="NJN28" s="480" t="s">
        <v>372</v>
      </c>
      <c r="NJO28" s="96"/>
      <c r="NJR28" s="480" t="s">
        <v>372</v>
      </c>
      <c r="NJS28" s="96"/>
      <c r="NJV28" s="480" t="s">
        <v>372</v>
      </c>
      <c r="NJW28" s="96"/>
      <c r="NJZ28" s="480" t="s">
        <v>372</v>
      </c>
      <c r="NKA28" s="96"/>
      <c r="NKD28" s="480" t="s">
        <v>372</v>
      </c>
      <c r="NKE28" s="96"/>
      <c r="NKH28" s="480" t="s">
        <v>372</v>
      </c>
      <c r="NKI28" s="96"/>
      <c r="NKL28" s="480" t="s">
        <v>372</v>
      </c>
      <c r="NKM28" s="96"/>
      <c r="NKP28" s="480" t="s">
        <v>372</v>
      </c>
      <c r="NKQ28" s="96"/>
      <c r="NKT28" s="480" t="s">
        <v>372</v>
      </c>
      <c r="NKU28" s="96"/>
      <c r="NKX28" s="480" t="s">
        <v>372</v>
      </c>
      <c r="NKY28" s="96"/>
      <c r="NLB28" s="480" t="s">
        <v>372</v>
      </c>
      <c r="NLC28" s="96"/>
      <c r="NLF28" s="480" t="s">
        <v>372</v>
      </c>
      <c r="NLG28" s="96"/>
      <c r="NLJ28" s="480" t="s">
        <v>372</v>
      </c>
      <c r="NLK28" s="96"/>
      <c r="NLN28" s="480" t="s">
        <v>372</v>
      </c>
      <c r="NLO28" s="96"/>
      <c r="NLR28" s="480" t="s">
        <v>372</v>
      </c>
      <c r="NLS28" s="96"/>
      <c r="NLV28" s="480" t="s">
        <v>372</v>
      </c>
      <c r="NLW28" s="96"/>
      <c r="NLZ28" s="480" t="s">
        <v>372</v>
      </c>
      <c r="NMA28" s="96"/>
      <c r="NMD28" s="480" t="s">
        <v>372</v>
      </c>
      <c r="NME28" s="96"/>
      <c r="NMH28" s="480" t="s">
        <v>372</v>
      </c>
      <c r="NMI28" s="96"/>
      <c r="NML28" s="480" t="s">
        <v>372</v>
      </c>
      <c r="NMM28" s="96"/>
      <c r="NMP28" s="480" t="s">
        <v>372</v>
      </c>
      <c r="NMQ28" s="96"/>
      <c r="NMT28" s="480" t="s">
        <v>372</v>
      </c>
      <c r="NMU28" s="96"/>
      <c r="NMX28" s="480" t="s">
        <v>372</v>
      </c>
      <c r="NMY28" s="96"/>
      <c r="NNB28" s="480" t="s">
        <v>372</v>
      </c>
      <c r="NNC28" s="96"/>
      <c r="NNF28" s="480" t="s">
        <v>372</v>
      </c>
      <c r="NNG28" s="96"/>
      <c r="NNJ28" s="480" t="s">
        <v>372</v>
      </c>
      <c r="NNK28" s="96"/>
      <c r="NNN28" s="480" t="s">
        <v>372</v>
      </c>
      <c r="NNO28" s="96"/>
      <c r="NNR28" s="480" t="s">
        <v>372</v>
      </c>
      <c r="NNS28" s="96"/>
      <c r="NNV28" s="480" t="s">
        <v>372</v>
      </c>
      <c r="NNW28" s="96"/>
      <c r="NNZ28" s="480" t="s">
        <v>372</v>
      </c>
      <c r="NOA28" s="96"/>
      <c r="NOD28" s="480" t="s">
        <v>372</v>
      </c>
      <c r="NOE28" s="96"/>
      <c r="NOH28" s="480" t="s">
        <v>372</v>
      </c>
      <c r="NOI28" s="96"/>
      <c r="NOL28" s="480" t="s">
        <v>372</v>
      </c>
      <c r="NOM28" s="96"/>
      <c r="NOP28" s="480" t="s">
        <v>372</v>
      </c>
      <c r="NOQ28" s="96"/>
      <c r="NOT28" s="480" t="s">
        <v>372</v>
      </c>
      <c r="NOU28" s="96"/>
      <c r="NOX28" s="480" t="s">
        <v>372</v>
      </c>
      <c r="NOY28" s="96"/>
      <c r="NPB28" s="480" t="s">
        <v>372</v>
      </c>
      <c r="NPC28" s="96"/>
      <c r="NPF28" s="480" t="s">
        <v>372</v>
      </c>
      <c r="NPG28" s="96"/>
      <c r="NPJ28" s="480" t="s">
        <v>372</v>
      </c>
      <c r="NPK28" s="96"/>
      <c r="NPN28" s="480" t="s">
        <v>372</v>
      </c>
      <c r="NPO28" s="96"/>
      <c r="NPR28" s="480" t="s">
        <v>372</v>
      </c>
      <c r="NPS28" s="96"/>
      <c r="NPV28" s="480" t="s">
        <v>372</v>
      </c>
      <c r="NPW28" s="96"/>
      <c r="NPZ28" s="480" t="s">
        <v>372</v>
      </c>
      <c r="NQA28" s="96"/>
      <c r="NQD28" s="480" t="s">
        <v>372</v>
      </c>
      <c r="NQE28" s="96"/>
      <c r="NQH28" s="480" t="s">
        <v>372</v>
      </c>
      <c r="NQI28" s="96"/>
      <c r="NQL28" s="480" t="s">
        <v>372</v>
      </c>
      <c r="NQM28" s="96"/>
      <c r="NQP28" s="480" t="s">
        <v>372</v>
      </c>
      <c r="NQQ28" s="96"/>
      <c r="NQT28" s="480" t="s">
        <v>372</v>
      </c>
      <c r="NQU28" s="96"/>
      <c r="NQX28" s="480" t="s">
        <v>372</v>
      </c>
      <c r="NQY28" s="96"/>
      <c r="NRB28" s="480" t="s">
        <v>372</v>
      </c>
      <c r="NRC28" s="96"/>
      <c r="NRF28" s="480" t="s">
        <v>372</v>
      </c>
      <c r="NRG28" s="96"/>
      <c r="NRJ28" s="480" t="s">
        <v>372</v>
      </c>
      <c r="NRK28" s="96"/>
      <c r="NRN28" s="480" t="s">
        <v>372</v>
      </c>
      <c r="NRO28" s="96"/>
      <c r="NRR28" s="480" t="s">
        <v>372</v>
      </c>
      <c r="NRS28" s="96"/>
      <c r="NRV28" s="480" t="s">
        <v>372</v>
      </c>
      <c r="NRW28" s="96"/>
      <c r="NRZ28" s="480" t="s">
        <v>372</v>
      </c>
      <c r="NSA28" s="96"/>
      <c r="NSD28" s="480" t="s">
        <v>372</v>
      </c>
      <c r="NSE28" s="96"/>
      <c r="NSH28" s="480" t="s">
        <v>372</v>
      </c>
      <c r="NSI28" s="96"/>
      <c r="NSL28" s="480" t="s">
        <v>372</v>
      </c>
      <c r="NSM28" s="96"/>
      <c r="NSP28" s="480" t="s">
        <v>372</v>
      </c>
      <c r="NSQ28" s="96"/>
      <c r="NST28" s="480" t="s">
        <v>372</v>
      </c>
      <c r="NSU28" s="96"/>
      <c r="NSX28" s="480" t="s">
        <v>372</v>
      </c>
      <c r="NSY28" s="96"/>
      <c r="NTB28" s="480" t="s">
        <v>372</v>
      </c>
      <c r="NTC28" s="96"/>
      <c r="NTF28" s="480" t="s">
        <v>372</v>
      </c>
      <c r="NTG28" s="96"/>
      <c r="NTJ28" s="480" t="s">
        <v>372</v>
      </c>
      <c r="NTK28" s="96"/>
      <c r="NTN28" s="480" t="s">
        <v>372</v>
      </c>
      <c r="NTO28" s="96"/>
      <c r="NTR28" s="480" t="s">
        <v>372</v>
      </c>
      <c r="NTS28" s="96"/>
      <c r="NTV28" s="480" t="s">
        <v>372</v>
      </c>
      <c r="NTW28" s="96"/>
      <c r="NTZ28" s="480" t="s">
        <v>372</v>
      </c>
      <c r="NUA28" s="96"/>
      <c r="NUD28" s="480" t="s">
        <v>372</v>
      </c>
      <c r="NUE28" s="96"/>
      <c r="NUH28" s="480" t="s">
        <v>372</v>
      </c>
      <c r="NUI28" s="96"/>
      <c r="NUL28" s="480" t="s">
        <v>372</v>
      </c>
      <c r="NUM28" s="96"/>
      <c r="NUP28" s="480" t="s">
        <v>372</v>
      </c>
      <c r="NUQ28" s="96"/>
      <c r="NUT28" s="480" t="s">
        <v>372</v>
      </c>
      <c r="NUU28" s="96"/>
      <c r="NUX28" s="480" t="s">
        <v>372</v>
      </c>
      <c r="NUY28" s="96"/>
      <c r="NVB28" s="480" t="s">
        <v>372</v>
      </c>
      <c r="NVC28" s="96"/>
      <c r="NVF28" s="480" t="s">
        <v>372</v>
      </c>
      <c r="NVG28" s="96"/>
      <c r="NVJ28" s="480" t="s">
        <v>372</v>
      </c>
      <c r="NVK28" s="96"/>
      <c r="NVN28" s="480" t="s">
        <v>372</v>
      </c>
      <c r="NVO28" s="96"/>
      <c r="NVR28" s="480" t="s">
        <v>372</v>
      </c>
      <c r="NVS28" s="96"/>
      <c r="NVV28" s="480" t="s">
        <v>372</v>
      </c>
      <c r="NVW28" s="96"/>
      <c r="NVZ28" s="480" t="s">
        <v>372</v>
      </c>
      <c r="NWA28" s="96"/>
      <c r="NWD28" s="480" t="s">
        <v>372</v>
      </c>
      <c r="NWE28" s="96"/>
      <c r="NWH28" s="480" t="s">
        <v>372</v>
      </c>
      <c r="NWI28" s="96"/>
      <c r="NWL28" s="480" t="s">
        <v>372</v>
      </c>
      <c r="NWM28" s="96"/>
      <c r="NWP28" s="480" t="s">
        <v>372</v>
      </c>
      <c r="NWQ28" s="96"/>
      <c r="NWT28" s="480" t="s">
        <v>372</v>
      </c>
      <c r="NWU28" s="96"/>
      <c r="NWX28" s="480" t="s">
        <v>372</v>
      </c>
      <c r="NWY28" s="96"/>
      <c r="NXB28" s="480" t="s">
        <v>372</v>
      </c>
      <c r="NXC28" s="96"/>
      <c r="NXF28" s="480" t="s">
        <v>372</v>
      </c>
      <c r="NXG28" s="96"/>
      <c r="NXJ28" s="480" t="s">
        <v>372</v>
      </c>
      <c r="NXK28" s="96"/>
      <c r="NXN28" s="480" t="s">
        <v>372</v>
      </c>
      <c r="NXO28" s="96"/>
      <c r="NXR28" s="480" t="s">
        <v>372</v>
      </c>
      <c r="NXS28" s="96"/>
      <c r="NXV28" s="480" t="s">
        <v>372</v>
      </c>
      <c r="NXW28" s="96"/>
      <c r="NXZ28" s="480" t="s">
        <v>372</v>
      </c>
      <c r="NYA28" s="96"/>
      <c r="NYD28" s="480" t="s">
        <v>372</v>
      </c>
      <c r="NYE28" s="96"/>
      <c r="NYH28" s="480" t="s">
        <v>372</v>
      </c>
      <c r="NYI28" s="96"/>
      <c r="NYL28" s="480" t="s">
        <v>372</v>
      </c>
      <c r="NYM28" s="96"/>
      <c r="NYP28" s="480" t="s">
        <v>372</v>
      </c>
      <c r="NYQ28" s="96"/>
      <c r="NYT28" s="480" t="s">
        <v>372</v>
      </c>
      <c r="NYU28" s="96"/>
      <c r="NYX28" s="480" t="s">
        <v>372</v>
      </c>
      <c r="NYY28" s="96"/>
      <c r="NZB28" s="480" t="s">
        <v>372</v>
      </c>
      <c r="NZC28" s="96"/>
      <c r="NZF28" s="480" t="s">
        <v>372</v>
      </c>
      <c r="NZG28" s="96"/>
      <c r="NZJ28" s="480" t="s">
        <v>372</v>
      </c>
      <c r="NZK28" s="96"/>
      <c r="NZN28" s="480" t="s">
        <v>372</v>
      </c>
      <c r="NZO28" s="96"/>
      <c r="NZR28" s="480" t="s">
        <v>372</v>
      </c>
      <c r="NZS28" s="96"/>
      <c r="NZV28" s="480" t="s">
        <v>372</v>
      </c>
      <c r="NZW28" s="96"/>
      <c r="NZZ28" s="480" t="s">
        <v>372</v>
      </c>
      <c r="OAA28" s="96"/>
      <c r="OAD28" s="480" t="s">
        <v>372</v>
      </c>
      <c r="OAE28" s="96"/>
      <c r="OAH28" s="480" t="s">
        <v>372</v>
      </c>
      <c r="OAI28" s="96"/>
      <c r="OAL28" s="480" t="s">
        <v>372</v>
      </c>
      <c r="OAM28" s="96"/>
      <c r="OAP28" s="480" t="s">
        <v>372</v>
      </c>
      <c r="OAQ28" s="96"/>
      <c r="OAT28" s="480" t="s">
        <v>372</v>
      </c>
      <c r="OAU28" s="96"/>
      <c r="OAX28" s="480" t="s">
        <v>372</v>
      </c>
      <c r="OAY28" s="96"/>
      <c r="OBB28" s="480" t="s">
        <v>372</v>
      </c>
      <c r="OBC28" s="96"/>
      <c r="OBF28" s="480" t="s">
        <v>372</v>
      </c>
      <c r="OBG28" s="96"/>
      <c r="OBJ28" s="480" t="s">
        <v>372</v>
      </c>
      <c r="OBK28" s="96"/>
      <c r="OBN28" s="480" t="s">
        <v>372</v>
      </c>
      <c r="OBO28" s="96"/>
      <c r="OBR28" s="480" t="s">
        <v>372</v>
      </c>
      <c r="OBS28" s="96"/>
      <c r="OBV28" s="480" t="s">
        <v>372</v>
      </c>
      <c r="OBW28" s="96"/>
      <c r="OBZ28" s="480" t="s">
        <v>372</v>
      </c>
      <c r="OCA28" s="96"/>
      <c r="OCD28" s="480" t="s">
        <v>372</v>
      </c>
      <c r="OCE28" s="96"/>
      <c r="OCH28" s="480" t="s">
        <v>372</v>
      </c>
      <c r="OCI28" s="96"/>
      <c r="OCL28" s="480" t="s">
        <v>372</v>
      </c>
      <c r="OCM28" s="96"/>
      <c r="OCP28" s="480" t="s">
        <v>372</v>
      </c>
      <c r="OCQ28" s="96"/>
      <c r="OCT28" s="480" t="s">
        <v>372</v>
      </c>
      <c r="OCU28" s="96"/>
      <c r="OCX28" s="480" t="s">
        <v>372</v>
      </c>
      <c r="OCY28" s="96"/>
      <c r="ODB28" s="480" t="s">
        <v>372</v>
      </c>
      <c r="ODC28" s="96"/>
      <c r="ODF28" s="480" t="s">
        <v>372</v>
      </c>
      <c r="ODG28" s="96"/>
      <c r="ODJ28" s="480" t="s">
        <v>372</v>
      </c>
      <c r="ODK28" s="96"/>
      <c r="ODN28" s="480" t="s">
        <v>372</v>
      </c>
      <c r="ODO28" s="96"/>
      <c r="ODR28" s="480" t="s">
        <v>372</v>
      </c>
      <c r="ODS28" s="96"/>
      <c r="ODV28" s="480" t="s">
        <v>372</v>
      </c>
      <c r="ODW28" s="96"/>
      <c r="ODZ28" s="480" t="s">
        <v>372</v>
      </c>
      <c r="OEA28" s="96"/>
      <c r="OED28" s="480" t="s">
        <v>372</v>
      </c>
      <c r="OEE28" s="96"/>
      <c r="OEH28" s="480" t="s">
        <v>372</v>
      </c>
      <c r="OEI28" s="96"/>
      <c r="OEL28" s="480" t="s">
        <v>372</v>
      </c>
      <c r="OEM28" s="96"/>
      <c r="OEP28" s="480" t="s">
        <v>372</v>
      </c>
      <c r="OEQ28" s="96"/>
      <c r="OET28" s="480" t="s">
        <v>372</v>
      </c>
      <c r="OEU28" s="96"/>
      <c r="OEX28" s="480" t="s">
        <v>372</v>
      </c>
      <c r="OEY28" s="96"/>
      <c r="OFB28" s="480" t="s">
        <v>372</v>
      </c>
      <c r="OFC28" s="96"/>
      <c r="OFF28" s="480" t="s">
        <v>372</v>
      </c>
      <c r="OFG28" s="96"/>
      <c r="OFJ28" s="480" t="s">
        <v>372</v>
      </c>
      <c r="OFK28" s="96"/>
      <c r="OFN28" s="480" t="s">
        <v>372</v>
      </c>
      <c r="OFO28" s="96"/>
      <c r="OFR28" s="480" t="s">
        <v>372</v>
      </c>
      <c r="OFS28" s="96"/>
      <c r="OFV28" s="480" t="s">
        <v>372</v>
      </c>
      <c r="OFW28" s="96"/>
      <c r="OFZ28" s="480" t="s">
        <v>372</v>
      </c>
      <c r="OGA28" s="96"/>
      <c r="OGD28" s="480" t="s">
        <v>372</v>
      </c>
      <c r="OGE28" s="96"/>
      <c r="OGH28" s="480" t="s">
        <v>372</v>
      </c>
      <c r="OGI28" s="96"/>
      <c r="OGL28" s="480" t="s">
        <v>372</v>
      </c>
      <c r="OGM28" s="96"/>
      <c r="OGP28" s="480" t="s">
        <v>372</v>
      </c>
      <c r="OGQ28" s="96"/>
      <c r="OGT28" s="480" t="s">
        <v>372</v>
      </c>
      <c r="OGU28" s="96"/>
      <c r="OGX28" s="480" t="s">
        <v>372</v>
      </c>
      <c r="OGY28" s="96"/>
      <c r="OHB28" s="480" t="s">
        <v>372</v>
      </c>
      <c r="OHC28" s="96"/>
      <c r="OHF28" s="480" t="s">
        <v>372</v>
      </c>
      <c r="OHG28" s="96"/>
      <c r="OHJ28" s="480" t="s">
        <v>372</v>
      </c>
      <c r="OHK28" s="96"/>
      <c r="OHN28" s="480" t="s">
        <v>372</v>
      </c>
      <c r="OHO28" s="96"/>
      <c r="OHR28" s="480" t="s">
        <v>372</v>
      </c>
      <c r="OHS28" s="96"/>
      <c r="OHV28" s="480" t="s">
        <v>372</v>
      </c>
      <c r="OHW28" s="96"/>
      <c r="OHZ28" s="480" t="s">
        <v>372</v>
      </c>
      <c r="OIA28" s="96"/>
      <c r="OID28" s="480" t="s">
        <v>372</v>
      </c>
      <c r="OIE28" s="96"/>
      <c r="OIH28" s="480" t="s">
        <v>372</v>
      </c>
      <c r="OII28" s="96"/>
      <c r="OIL28" s="480" t="s">
        <v>372</v>
      </c>
      <c r="OIM28" s="96"/>
      <c r="OIP28" s="480" t="s">
        <v>372</v>
      </c>
      <c r="OIQ28" s="96"/>
      <c r="OIT28" s="480" t="s">
        <v>372</v>
      </c>
      <c r="OIU28" s="96"/>
      <c r="OIX28" s="480" t="s">
        <v>372</v>
      </c>
      <c r="OIY28" s="96"/>
      <c r="OJB28" s="480" t="s">
        <v>372</v>
      </c>
      <c r="OJC28" s="96"/>
      <c r="OJF28" s="480" t="s">
        <v>372</v>
      </c>
      <c r="OJG28" s="96"/>
      <c r="OJJ28" s="480" t="s">
        <v>372</v>
      </c>
      <c r="OJK28" s="96"/>
      <c r="OJN28" s="480" t="s">
        <v>372</v>
      </c>
      <c r="OJO28" s="96"/>
      <c r="OJR28" s="480" t="s">
        <v>372</v>
      </c>
      <c r="OJS28" s="96"/>
      <c r="OJV28" s="480" t="s">
        <v>372</v>
      </c>
      <c r="OJW28" s="96"/>
      <c r="OJZ28" s="480" t="s">
        <v>372</v>
      </c>
      <c r="OKA28" s="96"/>
      <c r="OKD28" s="480" t="s">
        <v>372</v>
      </c>
      <c r="OKE28" s="96"/>
      <c r="OKH28" s="480" t="s">
        <v>372</v>
      </c>
      <c r="OKI28" s="96"/>
      <c r="OKL28" s="480" t="s">
        <v>372</v>
      </c>
      <c r="OKM28" s="96"/>
      <c r="OKP28" s="480" t="s">
        <v>372</v>
      </c>
      <c r="OKQ28" s="96"/>
      <c r="OKT28" s="480" t="s">
        <v>372</v>
      </c>
      <c r="OKU28" s="96"/>
      <c r="OKX28" s="480" t="s">
        <v>372</v>
      </c>
      <c r="OKY28" s="96"/>
      <c r="OLB28" s="480" t="s">
        <v>372</v>
      </c>
      <c r="OLC28" s="96"/>
      <c r="OLF28" s="480" t="s">
        <v>372</v>
      </c>
      <c r="OLG28" s="96"/>
      <c r="OLJ28" s="480" t="s">
        <v>372</v>
      </c>
      <c r="OLK28" s="96"/>
      <c r="OLN28" s="480" t="s">
        <v>372</v>
      </c>
      <c r="OLO28" s="96"/>
      <c r="OLR28" s="480" t="s">
        <v>372</v>
      </c>
      <c r="OLS28" s="96"/>
      <c r="OLV28" s="480" t="s">
        <v>372</v>
      </c>
      <c r="OLW28" s="96"/>
      <c r="OLZ28" s="480" t="s">
        <v>372</v>
      </c>
      <c r="OMA28" s="96"/>
      <c r="OMD28" s="480" t="s">
        <v>372</v>
      </c>
      <c r="OME28" s="96"/>
      <c r="OMH28" s="480" t="s">
        <v>372</v>
      </c>
      <c r="OMI28" s="96"/>
      <c r="OML28" s="480" t="s">
        <v>372</v>
      </c>
      <c r="OMM28" s="96"/>
      <c r="OMP28" s="480" t="s">
        <v>372</v>
      </c>
      <c r="OMQ28" s="96"/>
      <c r="OMT28" s="480" t="s">
        <v>372</v>
      </c>
      <c r="OMU28" s="96"/>
      <c r="OMX28" s="480" t="s">
        <v>372</v>
      </c>
      <c r="OMY28" s="96"/>
      <c r="ONB28" s="480" t="s">
        <v>372</v>
      </c>
      <c r="ONC28" s="96"/>
      <c r="ONF28" s="480" t="s">
        <v>372</v>
      </c>
      <c r="ONG28" s="96"/>
      <c r="ONJ28" s="480" t="s">
        <v>372</v>
      </c>
      <c r="ONK28" s="96"/>
      <c r="ONN28" s="480" t="s">
        <v>372</v>
      </c>
      <c r="ONO28" s="96"/>
      <c r="ONR28" s="480" t="s">
        <v>372</v>
      </c>
      <c r="ONS28" s="96"/>
      <c r="ONV28" s="480" t="s">
        <v>372</v>
      </c>
      <c r="ONW28" s="96"/>
      <c r="ONZ28" s="480" t="s">
        <v>372</v>
      </c>
      <c r="OOA28" s="96"/>
      <c r="OOD28" s="480" t="s">
        <v>372</v>
      </c>
      <c r="OOE28" s="96"/>
      <c r="OOH28" s="480" t="s">
        <v>372</v>
      </c>
      <c r="OOI28" s="96"/>
      <c r="OOL28" s="480" t="s">
        <v>372</v>
      </c>
      <c r="OOM28" s="96"/>
      <c r="OOP28" s="480" t="s">
        <v>372</v>
      </c>
      <c r="OOQ28" s="96"/>
      <c r="OOT28" s="480" t="s">
        <v>372</v>
      </c>
      <c r="OOU28" s="96"/>
      <c r="OOX28" s="480" t="s">
        <v>372</v>
      </c>
      <c r="OOY28" s="96"/>
      <c r="OPB28" s="480" t="s">
        <v>372</v>
      </c>
      <c r="OPC28" s="96"/>
      <c r="OPF28" s="480" t="s">
        <v>372</v>
      </c>
      <c r="OPG28" s="96"/>
      <c r="OPJ28" s="480" t="s">
        <v>372</v>
      </c>
      <c r="OPK28" s="96"/>
      <c r="OPN28" s="480" t="s">
        <v>372</v>
      </c>
      <c r="OPO28" s="96"/>
      <c r="OPR28" s="480" t="s">
        <v>372</v>
      </c>
      <c r="OPS28" s="96"/>
      <c r="OPV28" s="480" t="s">
        <v>372</v>
      </c>
      <c r="OPW28" s="96"/>
      <c r="OPZ28" s="480" t="s">
        <v>372</v>
      </c>
      <c r="OQA28" s="96"/>
      <c r="OQD28" s="480" t="s">
        <v>372</v>
      </c>
      <c r="OQE28" s="96"/>
      <c r="OQH28" s="480" t="s">
        <v>372</v>
      </c>
      <c r="OQI28" s="96"/>
      <c r="OQL28" s="480" t="s">
        <v>372</v>
      </c>
      <c r="OQM28" s="96"/>
      <c r="OQP28" s="480" t="s">
        <v>372</v>
      </c>
      <c r="OQQ28" s="96"/>
      <c r="OQT28" s="480" t="s">
        <v>372</v>
      </c>
      <c r="OQU28" s="96"/>
      <c r="OQX28" s="480" t="s">
        <v>372</v>
      </c>
      <c r="OQY28" s="96"/>
      <c r="ORB28" s="480" t="s">
        <v>372</v>
      </c>
      <c r="ORC28" s="96"/>
      <c r="ORF28" s="480" t="s">
        <v>372</v>
      </c>
      <c r="ORG28" s="96"/>
      <c r="ORJ28" s="480" t="s">
        <v>372</v>
      </c>
      <c r="ORK28" s="96"/>
      <c r="ORN28" s="480" t="s">
        <v>372</v>
      </c>
      <c r="ORO28" s="96"/>
      <c r="ORR28" s="480" t="s">
        <v>372</v>
      </c>
      <c r="ORS28" s="96"/>
      <c r="ORV28" s="480" t="s">
        <v>372</v>
      </c>
      <c r="ORW28" s="96"/>
      <c r="ORZ28" s="480" t="s">
        <v>372</v>
      </c>
      <c r="OSA28" s="96"/>
      <c r="OSD28" s="480" t="s">
        <v>372</v>
      </c>
      <c r="OSE28" s="96"/>
      <c r="OSH28" s="480" t="s">
        <v>372</v>
      </c>
      <c r="OSI28" s="96"/>
      <c r="OSL28" s="480" t="s">
        <v>372</v>
      </c>
      <c r="OSM28" s="96"/>
      <c r="OSP28" s="480" t="s">
        <v>372</v>
      </c>
      <c r="OSQ28" s="96"/>
      <c r="OST28" s="480" t="s">
        <v>372</v>
      </c>
      <c r="OSU28" s="96"/>
      <c r="OSX28" s="480" t="s">
        <v>372</v>
      </c>
      <c r="OSY28" s="96"/>
      <c r="OTB28" s="480" t="s">
        <v>372</v>
      </c>
      <c r="OTC28" s="96"/>
      <c r="OTF28" s="480" t="s">
        <v>372</v>
      </c>
      <c r="OTG28" s="96"/>
      <c r="OTJ28" s="480" t="s">
        <v>372</v>
      </c>
      <c r="OTK28" s="96"/>
      <c r="OTN28" s="480" t="s">
        <v>372</v>
      </c>
      <c r="OTO28" s="96"/>
      <c r="OTR28" s="480" t="s">
        <v>372</v>
      </c>
      <c r="OTS28" s="96"/>
      <c r="OTV28" s="480" t="s">
        <v>372</v>
      </c>
      <c r="OTW28" s="96"/>
      <c r="OTZ28" s="480" t="s">
        <v>372</v>
      </c>
      <c r="OUA28" s="96"/>
      <c r="OUD28" s="480" t="s">
        <v>372</v>
      </c>
      <c r="OUE28" s="96"/>
      <c r="OUH28" s="480" t="s">
        <v>372</v>
      </c>
      <c r="OUI28" s="96"/>
      <c r="OUL28" s="480" t="s">
        <v>372</v>
      </c>
      <c r="OUM28" s="96"/>
      <c r="OUP28" s="480" t="s">
        <v>372</v>
      </c>
      <c r="OUQ28" s="96"/>
      <c r="OUT28" s="480" t="s">
        <v>372</v>
      </c>
      <c r="OUU28" s="96"/>
      <c r="OUX28" s="480" t="s">
        <v>372</v>
      </c>
      <c r="OUY28" s="96"/>
      <c r="OVB28" s="480" t="s">
        <v>372</v>
      </c>
      <c r="OVC28" s="96"/>
      <c r="OVF28" s="480" t="s">
        <v>372</v>
      </c>
      <c r="OVG28" s="96"/>
      <c r="OVJ28" s="480" t="s">
        <v>372</v>
      </c>
      <c r="OVK28" s="96"/>
      <c r="OVN28" s="480" t="s">
        <v>372</v>
      </c>
      <c r="OVO28" s="96"/>
      <c r="OVR28" s="480" t="s">
        <v>372</v>
      </c>
      <c r="OVS28" s="96"/>
      <c r="OVV28" s="480" t="s">
        <v>372</v>
      </c>
      <c r="OVW28" s="96"/>
      <c r="OVZ28" s="480" t="s">
        <v>372</v>
      </c>
      <c r="OWA28" s="96"/>
      <c r="OWD28" s="480" t="s">
        <v>372</v>
      </c>
      <c r="OWE28" s="96"/>
      <c r="OWH28" s="480" t="s">
        <v>372</v>
      </c>
      <c r="OWI28" s="96"/>
      <c r="OWL28" s="480" t="s">
        <v>372</v>
      </c>
      <c r="OWM28" s="96"/>
      <c r="OWP28" s="480" t="s">
        <v>372</v>
      </c>
      <c r="OWQ28" s="96"/>
      <c r="OWT28" s="480" t="s">
        <v>372</v>
      </c>
      <c r="OWU28" s="96"/>
      <c r="OWX28" s="480" t="s">
        <v>372</v>
      </c>
      <c r="OWY28" s="96"/>
      <c r="OXB28" s="480" t="s">
        <v>372</v>
      </c>
      <c r="OXC28" s="96"/>
      <c r="OXF28" s="480" t="s">
        <v>372</v>
      </c>
      <c r="OXG28" s="96"/>
      <c r="OXJ28" s="480" t="s">
        <v>372</v>
      </c>
      <c r="OXK28" s="96"/>
      <c r="OXN28" s="480" t="s">
        <v>372</v>
      </c>
      <c r="OXO28" s="96"/>
      <c r="OXR28" s="480" t="s">
        <v>372</v>
      </c>
      <c r="OXS28" s="96"/>
      <c r="OXV28" s="480" t="s">
        <v>372</v>
      </c>
      <c r="OXW28" s="96"/>
      <c r="OXZ28" s="480" t="s">
        <v>372</v>
      </c>
      <c r="OYA28" s="96"/>
      <c r="OYD28" s="480" t="s">
        <v>372</v>
      </c>
      <c r="OYE28" s="96"/>
      <c r="OYH28" s="480" t="s">
        <v>372</v>
      </c>
      <c r="OYI28" s="96"/>
      <c r="OYL28" s="480" t="s">
        <v>372</v>
      </c>
      <c r="OYM28" s="96"/>
      <c r="OYP28" s="480" t="s">
        <v>372</v>
      </c>
      <c r="OYQ28" s="96"/>
      <c r="OYT28" s="480" t="s">
        <v>372</v>
      </c>
      <c r="OYU28" s="96"/>
      <c r="OYX28" s="480" t="s">
        <v>372</v>
      </c>
      <c r="OYY28" s="96"/>
      <c r="OZB28" s="480" t="s">
        <v>372</v>
      </c>
      <c r="OZC28" s="96"/>
      <c r="OZF28" s="480" t="s">
        <v>372</v>
      </c>
      <c r="OZG28" s="96"/>
      <c r="OZJ28" s="480" t="s">
        <v>372</v>
      </c>
      <c r="OZK28" s="96"/>
      <c r="OZN28" s="480" t="s">
        <v>372</v>
      </c>
      <c r="OZO28" s="96"/>
      <c r="OZR28" s="480" t="s">
        <v>372</v>
      </c>
      <c r="OZS28" s="96"/>
      <c r="OZV28" s="480" t="s">
        <v>372</v>
      </c>
      <c r="OZW28" s="96"/>
      <c r="OZZ28" s="480" t="s">
        <v>372</v>
      </c>
      <c r="PAA28" s="96"/>
      <c r="PAD28" s="480" t="s">
        <v>372</v>
      </c>
      <c r="PAE28" s="96"/>
      <c r="PAH28" s="480" t="s">
        <v>372</v>
      </c>
      <c r="PAI28" s="96"/>
      <c r="PAL28" s="480" t="s">
        <v>372</v>
      </c>
      <c r="PAM28" s="96"/>
      <c r="PAP28" s="480" t="s">
        <v>372</v>
      </c>
      <c r="PAQ28" s="96"/>
      <c r="PAT28" s="480" t="s">
        <v>372</v>
      </c>
      <c r="PAU28" s="96"/>
      <c r="PAX28" s="480" t="s">
        <v>372</v>
      </c>
      <c r="PAY28" s="96"/>
      <c r="PBB28" s="480" t="s">
        <v>372</v>
      </c>
      <c r="PBC28" s="96"/>
      <c r="PBF28" s="480" t="s">
        <v>372</v>
      </c>
      <c r="PBG28" s="96"/>
      <c r="PBJ28" s="480" t="s">
        <v>372</v>
      </c>
      <c r="PBK28" s="96"/>
      <c r="PBN28" s="480" t="s">
        <v>372</v>
      </c>
      <c r="PBO28" s="96"/>
      <c r="PBR28" s="480" t="s">
        <v>372</v>
      </c>
      <c r="PBS28" s="96"/>
      <c r="PBV28" s="480" t="s">
        <v>372</v>
      </c>
      <c r="PBW28" s="96"/>
      <c r="PBZ28" s="480" t="s">
        <v>372</v>
      </c>
      <c r="PCA28" s="96"/>
      <c r="PCD28" s="480" t="s">
        <v>372</v>
      </c>
      <c r="PCE28" s="96"/>
      <c r="PCH28" s="480" t="s">
        <v>372</v>
      </c>
      <c r="PCI28" s="96"/>
      <c r="PCL28" s="480" t="s">
        <v>372</v>
      </c>
      <c r="PCM28" s="96"/>
      <c r="PCP28" s="480" t="s">
        <v>372</v>
      </c>
      <c r="PCQ28" s="96"/>
      <c r="PCT28" s="480" t="s">
        <v>372</v>
      </c>
      <c r="PCU28" s="96"/>
      <c r="PCX28" s="480" t="s">
        <v>372</v>
      </c>
      <c r="PCY28" s="96"/>
      <c r="PDB28" s="480" t="s">
        <v>372</v>
      </c>
      <c r="PDC28" s="96"/>
      <c r="PDF28" s="480" t="s">
        <v>372</v>
      </c>
      <c r="PDG28" s="96"/>
      <c r="PDJ28" s="480" t="s">
        <v>372</v>
      </c>
      <c r="PDK28" s="96"/>
      <c r="PDN28" s="480" t="s">
        <v>372</v>
      </c>
      <c r="PDO28" s="96"/>
      <c r="PDR28" s="480" t="s">
        <v>372</v>
      </c>
      <c r="PDS28" s="96"/>
      <c r="PDV28" s="480" t="s">
        <v>372</v>
      </c>
      <c r="PDW28" s="96"/>
      <c r="PDZ28" s="480" t="s">
        <v>372</v>
      </c>
      <c r="PEA28" s="96"/>
      <c r="PED28" s="480" t="s">
        <v>372</v>
      </c>
      <c r="PEE28" s="96"/>
      <c r="PEH28" s="480" t="s">
        <v>372</v>
      </c>
      <c r="PEI28" s="96"/>
      <c r="PEL28" s="480" t="s">
        <v>372</v>
      </c>
      <c r="PEM28" s="96"/>
      <c r="PEP28" s="480" t="s">
        <v>372</v>
      </c>
      <c r="PEQ28" s="96"/>
      <c r="PET28" s="480" t="s">
        <v>372</v>
      </c>
      <c r="PEU28" s="96"/>
      <c r="PEX28" s="480" t="s">
        <v>372</v>
      </c>
      <c r="PEY28" s="96"/>
      <c r="PFB28" s="480" t="s">
        <v>372</v>
      </c>
      <c r="PFC28" s="96"/>
      <c r="PFF28" s="480" t="s">
        <v>372</v>
      </c>
      <c r="PFG28" s="96"/>
      <c r="PFJ28" s="480" t="s">
        <v>372</v>
      </c>
      <c r="PFK28" s="96"/>
      <c r="PFN28" s="480" t="s">
        <v>372</v>
      </c>
      <c r="PFO28" s="96"/>
      <c r="PFR28" s="480" t="s">
        <v>372</v>
      </c>
      <c r="PFS28" s="96"/>
      <c r="PFV28" s="480" t="s">
        <v>372</v>
      </c>
      <c r="PFW28" s="96"/>
      <c r="PFZ28" s="480" t="s">
        <v>372</v>
      </c>
      <c r="PGA28" s="96"/>
      <c r="PGD28" s="480" t="s">
        <v>372</v>
      </c>
      <c r="PGE28" s="96"/>
      <c r="PGH28" s="480" t="s">
        <v>372</v>
      </c>
      <c r="PGI28" s="96"/>
      <c r="PGL28" s="480" t="s">
        <v>372</v>
      </c>
      <c r="PGM28" s="96"/>
      <c r="PGP28" s="480" t="s">
        <v>372</v>
      </c>
      <c r="PGQ28" s="96"/>
      <c r="PGT28" s="480" t="s">
        <v>372</v>
      </c>
      <c r="PGU28" s="96"/>
      <c r="PGX28" s="480" t="s">
        <v>372</v>
      </c>
      <c r="PGY28" s="96"/>
      <c r="PHB28" s="480" t="s">
        <v>372</v>
      </c>
      <c r="PHC28" s="96"/>
      <c r="PHF28" s="480" t="s">
        <v>372</v>
      </c>
      <c r="PHG28" s="96"/>
      <c r="PHJ28" s="480" t="s">
        <v>372</v>
      </c>
      <c r="PHK28" s="96"/>
      <c r="PHN28" s="480" t="s">
        <v>372</v>
      </c>
      <c r="PHO28" s="96"/>
      <c r="PHR28" s="480" t="s">
        <v>372</v>
      </c>
      <c r="PHS28" s="96"/>
      <c r="PHV28" s="480" t="s">
        <v>372</v>
      </c>
      <c r="PHW28" s="96"/>
      <c r="PHZ28" s="480" t="s">
        <v>372</v>
      </c>
      <c r="PIA28" s="96"/>
      <c r="PID28" s="480" t="s">
        <v>372</v>
      </c>
      <c r="PIE28" s="96"/>
      <c r="PIH28" s="480" t="s">
        <v>372</v>
      </c>
      <c r="PII28" s="96"/>
      <c r="PIL28" s="480" t="s">
        <v>372</v>
      </c>
      <c r="PIM28" s="96"/>
      <c r="PIP28" s="480" t="s">
        <v>372</v>
      </c>
      <c r="PIQ28" s="96"/>
      <c r="PIT28" s="480" t="s">
        <v>372</v>
      </c>
      <c r="PIU28" s="96"/>
      <c r="PIX28" s="480" t="s">
        <v>372</v>
      </c>
      <c r="PIY28" s="96"/>
      <c r="PJB28" s="480" t="s">
        <v>372</v>
      </c>
      <c r="PJC28" s="96"/>
      <c r="PJF28" s="480" t="s">
        <v>372</v>
      </c>
      <c r="PJG28" s="96"/>
      <c r="PJJ28" s="480" t="s">
        <v>372</v>
      </c>
      <c r="PJK28" s="96"/>
      <c r="PJN28" s="480" t="s">
        <v>372</v>
      </c>
      <c r="PJO28" s="96"/>
      <c r="PJR28" s="480" t="s">
        <v>372</v>
      </c>
      <c r="PJS28" s="96"/>
      <c r="PJV28" s="480" t="s">
        <v>372</v>
      </c>
      <c r="PJW28" s="96"/>
      <c r="PJZ28" s="480" t="s">
        <v>372</v>
      </c>
      <c r="PKA28" s="96"/>
      <c r="PKD28" s="480" t="s">
        <v>372</v>
      </c>
      <c r="PKE28" s="96"/>
      <c r="PKH28" s="480" t="s">
        <v>372</v>
      </c>
      <c r="PKI28" s="96"/>
      <c r="PKL28" s="480" t="s">
        <v>372</v>
      </c>
      <c r="PKM28" s="96"/>
      <c r="PKP28" s="480" t="s">
        <v>372</v>
      </c>
      <c r="PKQ28" s="96"/>
      <c r="PKT28" s="480" t="s">
        <v>372</v>
      </c>
      <c r="PKU28" s="96"/>
      <c r="PKX28" s="480" t="s">
        <v>372</v>
      </c>
      <c r="PKY28" s="96"/>
      <c r="PLB28" s="480" t="s">
        <v>372</v>
      </c>
      <c r="PLC28" s="96"/>
      <c r="PLF28" s="480" t="s">
        <v>372</v>
      </c>
      <c r="PLG28" s="96"/>
      <c r="PLJ28" s="480" t="s">
        <v>372</v>
      </c>
      <c r="PLK28" s="96"/>
      <c r="PLN28" s="480" t="s">
        <v>372</v>
      </c>
      <c r="PLO28" s="96"/>
      <c r="PLR28" s="480" t="s">
        <v>372</v>
      </c>
      <c r="PLS28" s="96"/>
      <c r="PLV28" s="480" t="s">
        <v>372</v>
      </c>
      <c r="PLW28" s="96"/>
      <c r="PLZ28" s="480" t="s">
        <v>372</v>
      </c>
      <c r="PMA28" s="96"/>
      <c r="PMD28" s="480" t="s">
        <v>372</v>
      </c>
      <c r="PME28" s="96"/>
      <c r="PMH28" s="480" t="s">
        <v>372</v>
      </c>
      <c r="PMI28" s="96"/>
      <c r="PML28" s="480" t="s">
        <v>372</v>
      </c>
      <c r="PMM28" s="96"/>
      <c r="PMP28" s="480" t="s">
        <v>372</v>
      </c>
      <c r="PMQ28" s="96"/>
      <c r="PMT28" s="480" t="s">
        <v>372</v>
      </c>
      <c r="PMU28" s="96"/>
      <c r="PMX28" s="480" t="s">
        <v>372</v>
      </c>
      <c r="PMY28" s="96"/>
      <c r="PNB28" s="480" t="s">
        <v>372</v>
      </c>
      <c r="PNC28" s="96"/>
      <c r="PNF28" s="480" t="s">
        <v>372</v>
      </c>
      <c r="PNG28" s="96"/>
      <c r="PNJ28" s="480" t="s">
        <v>372</v>
      </c>
      <c r="PNK28" s="96"/>
      <c r="PNN28" s="480" t="s">
        <v>372</v>
      </c>
      <c r="PNO28" s="96"/>
      <c r="PNR28" s="480" t="s">
        <v>372</v>
      </c>
      <c r="PNS28" s="96"/>
      <c r="PNV28" s="480" t="s">
        <v>372</v>
      </c>
      <c r="PNW28" s="96"/>
      <c r="PNZ28" s="480" t="s">
        <v>372</v>
      </c>
      <c r="POA28" s="96"/>
      <c r="POD28" s="480" t="s">
        <v>372</v>
      </c>
      <c r="POE28" s="96"/>
      <c r="POH28" s="480" t="s">
        <v>372</v>
      </c>
      <c r="POI28" s="96"/>
      <c r="POL28" s="480" t="s">
        <v>372</v>
      </c>
      <c r="POM28" s="96"/>
      <c r="POP28" s="480" t="s">
        <v>372</v>
      </c>
      <c r="POQ28" s="96"/>
      <c r="POT28" s="480" t="s">
        <v>372</v>
      </c>
      <c r="POU28" s="96"/>
      <c r="POX28" s="480" t="s">
        <v>372</v>
      </c>
      <c r="POY28" s="96"/>
      <c r="PPB28" s="480" t="s">
        <v>372</v>
      </c>
      <c r="PPC28" s="96"/>
      <c r="PPF28" s="480" t="s">
        <v>372</v>
      </c>
      <c r="PPG28" s="96"/>
      <c r="PPJ28" s="480" t="s">
        <v>372</v>
      </c>
      <c r="PPK28" s="96"/>
      <c r="PPN28" s="480" t="s">
        <v>372</v>
      </c>
      <c r="PPO28" s="96"/>
      <c r="PPR28" s="480" t="s">
        <v>372</v>
      </c>
      <c r="PPS28" s="96"/>
      <c r="PPV28" s="480" t="s">
        <v>372</v>
      </c>
      <c r="PPW28" s="96"/>
      <c r="PPZ28" s="480" t="s">
        <v>372</v>
      </c>
      <c r="PQA28" s="96"/>
      <c r="PQD28" s="480" t="s">
        <v>372</v>
      </c>
      <c r="PQE28" s="96"/>
      <c r="PQH28" s="480" t="s">
        <v>372</v>
      </c>
      <c r="PQI28" s="96"/>
      <c r="PQL28" s="480" t="s">
        <v>372</v>
      </c>
      <c r="PQM28" s="96"/>
      <c r="PQP28" s="480" t="s">
        <v>372</v>
      </c>
      <c r="PQQ28" s="96"/>
      <c r="PQT28" s="480" t="s">
        <v>372</v>
      </c>
      <c r="PQU28" s="96"/>
      <c r="PQX28" s="480" t="s">
        <v>372</v>
      </c>
      <c r="PQY28" s="96"/>
      <c r="PRB28" s="480" t="s">
        <v>372</v>
      </c>
      <c r="PRC28" s="96"/>
      <c r="PRF28" s="480" t="s">
        <v>372</v>
      </c>
      <c r="PRG28" s="96"/>
      <c r="PRJ28" s="480" t="s">
        <v>372</v>
      </c>
      <c r="PRK28" s="96"/>
      <c r="PRN28" s="480" t="s">
        <v>372</v>
      </c>
      <c r="PRO28" s="96"/>
      <c r="PRR28" s="480" t="s">
        <v>372</v>
      </c>
      <c r="PRS28" s="96"/>
      <c r="PRV28" s="480" t="s">
        <v>372</v>
      </c>
      <c r="PRW28" s="96"/>
      <c r="PRZ28" s="480" t="s">
        <v>372</v>
      </c>
      <c r="PSA28" s="96"/>
      <c r="PSD28" s="480" t="s">
        <v>372</v>
      </c>
      <c r="PSE28" s="96"/>
      <c r="PSH28" s="480" t="s">
        <v>372</v>
      </c>
      <c r="PSI28" s="96"/>
      <c r="PSL28" s="480" t="s">
        <v>372</v>
      </c>
      <c r="PSM28" s="96"/>
      <c r="PSP28" s="480" t="s">
        <v>372</v>
      </c>
      <c r="PSQ28" s="96"/>
      <c r="PST28" s="480" t="s">
        <v>372</v>
      </c>
      <c r="PSU28" s="96"/>
      <c r="PSX28" s="480" t="s">
        <v>372</v>
      </c>
      <c r="PSY28" s="96"/>
      <c r="PTB28" s="480" t="s">
        <v>372</v>
      </c>
      <c r="PTC28" s="96"/>
      <c r="PTF28" s="480" t="s">
        <v>372</v>
      </c>
      <c r="PTG28" s="96"/>
      <c r="PTJ28" s="480" t="s">
        <v>372</v>
      </c>
      <c r="PTK28" s="96"/>
      <c r="PTN28" s="480" t="s">
        <v>372</v>
      </c>
      <c r="PTO28" s="96"/>
      <c r="PTR28" s="480" t="s">
        <v>372</v>
      </c>
      <c r="PTS28" s="96"/>
      <c r="PTV28" s="480" t="s">
        <v>372</v>
      </c>
      <c r="PTW28" s="96"/>
      <c r="PTZ28" s="480" t="s">
        <v>372</v>
      </c>
      <c r="PUA28" s="96"/>
      <c r="PUD28" s="480" t="s">
        <v>372</v>
      </c>
      <c r="PUE28" s="96"/>
      <c r="PUH28" s="480" t="s">
        <v>372</v>
      </c>
      <c r="PUI28" s="96"/>
      <c r="PUL28" s="480" t="s">
        <v>372</v>
      </c>
      <c r="PUM28" s="96"/>
      <c r="PUP28" s="480" t="s">
        <v>372</v>
      </c>
      <c r="PUQ28" s="96"/>
      <c r="PUT28" s="480" t="s">
        <v>372</v>
      </c>
      <c r="PUU28" s="96"/>
      <c r="PUX28" s="480" t="s">
        <v>372</v>
      </c>
      <c r="PUY28" s="96"/>
      <c r="PVB28" s="480" t="s">
        <v>372</v>
      </c>
      <c r="PVC28" s="96"/>
      <c r="PVF28" s="480" t="s">
        <v>372</v>
      </c>
      <c r="PVG28" s="96"/>
      <c r="PVJ28" s="480" t="s">
        <v>372</v>
      </c>
      <c r="PVK28" s="96"/>
      <c r="PVN28" s="480" t="s">
        <v>372</v>
      </c>
      <c r="PVO28" s="96"/>
      <c r="PVR28" s="480" t="s">
        <v>372</v>
      </c>
      <c r="PVS28" s="96"/>
      <c r="PVV28" s="480" t="s">
        <v>372</v>
      </c>
      <c r="PVW28" s="96"/>
      <c r="PVZ28" s="480" t="s">
        <v>372</v>
      </c>
      <c r="PWA28" s="96"/>
      <c r="PWD28" s="480" t="s">
        <v>372</v>
      </c>
      <c r="PWE28" s="96"/>
      <c r="PWH28" s="480" t="s">
        <v>372</v>
      </c>
      <c r="PWI28" s="96"/>
      <c r="PWL28" s="480" t="s">
        <v>372</v>
      </c>
      <c r="PWM28" s="96"/>
      <c r="PWP28" s="480" t="s">
        <v>372</v>
      </c>
      <c r="PWQ28" s="96"/>
      <c r="PWT28" s="480" t="s">
        <v>372</v>
      </c>
      <c r="PWU28" s="96"/>
      <c r="PWX28" s="480" t="s">
        <v>372</v>
      </c>
      <c r="PWY28" s="96"/>
      <c r="PXB28" s="480" t="s">
        <v>372</v>
      </c>
      <c r="PXC28" s="96"/>
      <c r="PXF28" s="480" t="s">
        <v>372</v>
      </c>
      <c r="PXG28" s="96"/>
      <c r="PXJ28" s="480" t="s">
        <v>372</v>
      </c>
      <c r="PXK28" s="96"/>
      <c r="PXN28" s="480" t="s">
        <v>372</v>
      </c>
      <c r="PXO28" s="96"/>
      <c r="PXR28" s="480" t="s">
        <v>372</v>
      </c>
      <c r="PXS28" s="96"/>
      <c r="PXV28" s="480" t="s">
        <v>372</v>
      </c>
      <c r="PXW28" s="96"/>
      <c r="PXZ28" s="480" t="s">
        <v>372</v>
      </c>
      <c r="PYA28" s="96"/>
      <c r="PYD28" s="480" t="s">
        <v>372</v>
      </c>
      <c r="PYE28" s="96"/>
      <c r="PYH28" s="480" t="s">
        <v>372</v>
      </c>
      <c r="PYI28" s="96"/>
      <c r="PYL28" s="480" t="s">
        <v>372</v>
      </c>
      <c r="PYM28" s="96"/>
      <c r="PYP28" s="480" t="s">
        <v>372</v>
      </c>
      <c r="PYQ28" s="96"/>
      <c r="PYT28" s="480" t="s">
        <v>372</v>
      </c>
      <c r="PYU28" s="96"/>
      <c r="PYX28" s="480" t="s">
        <v>372</v>
      </c>
      <c r="PYY28" s="96"/>
      <c r="PZB28" s="480" t="s">
        <v>372</v>
      </c>
      <c r="PZC28" s="96"/>
      <c r="PZF28" s="480" t="s">
        <v>372</v>
      </c>
      <c r="PZG28" s="96"/>
      <c r="PZJ28" s="480" t="s">
        <v>372</v>
      </c>
      <c r="PZK28" s="96"/>
      <c r="PZN28" s="480" t="s">
        <v>372</v>
      </c>
      <c r="PZO28" s="96"/>
      <c r="PZR28" s="480" t="s">
        <v>372</v>
      </c>
      <c r="PZS28" s="96"/>
      <c r="PZV28" s="480" t="s">
        <v>372</v>
      </c>
      <c r="PZW28" s="96"/>
      <c r="PZZ28" s="480" t="s">
        <v>372</v>
      </c>
      <c r="QAA28" s="96"/>
      <c r="QAD28" s="480" t="s">
        <v>372</v>
      </c>
      <c r="QAE28" s="96"/>
      <c r="QAH28" s="480" t="s">
        <v>372</v>
      </c>
      <c r="QAI28" s="96"/>
      <c r="QAL28" s="480" t="s">
        <v>372</v>
      </c>
      <c r="QAM28" s="96"/>
      <c r="QAP28" s="480" t="s">
        <v>372</v>
      </c>
      <c r="QAQ28" s="96"/>
      <c r="QAT28" s="480" t="s">
        <v>372</v>
      </c>
      <c r="QAU28" s="96"/>
      <c r="QAX28" s="480" t="s">
        <v>372</v>
      </c>
      <c r="QAY28" s="96"/>
      <c r="QBB28" s="480" t="s">
        <v>372</v>
      </c>
      <c r="QBC28" s="96"/>
      <c r="QBF28" s="480" t="s">
        <v>372</v>
      </c>
      <c r="QBG28" s="96"/>
      <c r="QBJ28" s="480" t="s">
        <v>372</v>
      </c>
      <c r="QBK28" s="96"/>
      <c r="QBN28" s="480" t="s">
        <v>372</v>
      </c>
      <c r="QBO28" s="96"/>
      <c r="QBR28" s="480" t="s">
        <v>372</v>
      </c>
      <c r="QBS28" s="96"/>
      <c r="QBV28" s="480" t="s">
        <v>372</v>
      </c>
      <c r="QBW28" s="96"/>
      <c r="QBZ28" s="480" t="s">
        <v>372</v>
      </c>
      <c r="QCA28" s="96"/>
      <c r="QCD28" s="480" t="s">
        <v>372</v>
      </c>
      <c r="QCE28" s="96"/>
      <c r="QCH28" s="480" t="s">
        <v>372</v>
      </c>
      <c r="QCI28" s="96"/>
      <c r="QCL28" s="480" t="s">
        <v>372</v>
      </c>
      <c r="QCM28" s="96"/>
      <c r="QCP28" s="480" t="s">
        <v>372</v>
      </c>
      <c r="QCQ28" s="96"/>
      <c r="QCT28" s="480" t="s">
        <v>372</v>
      </c>
      <c r="QCU28" s="96"/>
      <c r="QCX28" s="480" t="s">
        <v>372</v>
      </c>
      <c r="QCY28" s="96"/>
      <c r="QDB28" s="480" t="s">
        <v>372</v>
      </c>
      <c r="QDC28" s="96"/>
      <c r="QDF28" s="480" t="s">
        <v>372</v>
      </c>
      <c r="QDG28" s="96"/>
      <c r="QDJ28" s="480" t="s">
        <v>372</v>
      </c>
      <c r="QDK28" s="96"/>
      <c r="QDN28" s="480" t="s">
        <v>372</v>
      </c>
      <c r="QDO28" s="96"/>
      <c r="QDR28" s="480" t="s">
        <v>372</v>
      </c>
      <c r="QDS28" s="96"/>
      <c r="QDV28" s="480" t="s">
        <v>372</v>
      </c>
      <c r="QDW28" s="96"/>
      <c r="QDZ28" s="480" t="s">
        <v>372</v>
      </c>
      <c r="QEA28" s="96"/>
      <c r="QED28" s="480" t="s">
        <v>372</v>
      </c>
      <c r="QEE28" s="96"/>
      <c r="QEH28" s="480" t="s">
        <v>372</v>
      </c>
      <c r="QEI28" s="96"/>
      <c r="QEL28" s="480" t="s">
        <v>372</v>
      </c>
      <c r="QEM28" s="96"/>
      <c r="QEP28" s="480" t="s">
        <v>372</v>
      </c>
      <c r="QEQ28" s="96"/>
      <c r="QET28" s="480" t="s">
        <v>372</v>
      </c>
      <c r="QEU28" s="96"/>
      <c r="QEX28" s="480" t="s">
        <v>372</v>
      </c>
      <c r="QEY28" s="96"/>
      <c r="QFB28" s="480" t="s">
        <v>372</v>
      </c>
      <c r="QFC28" s="96"/>
      <c r="QFF28" s="480" t="s">
        <v>372</v>
      </c>
      <c r="QFG28" s="96"/>
      <c r="QFJ28" s="480" t="s">
        <v>372</v>
      </c>
      <c r="QFK28" s="96"/>
      <c r="QFN28" s="480" t="s">
        <v>372</v>
      </c>
      <c r="QFO28" s="96"/>
      <c r="QFR28" s="480" t="s">
        <v>372</v>
      </c>
      <c r="QFS28" s="96"/>
      <c r="QFV28" s="480" t="s">
        <v>372</v>
      </c>
      <c r="QFW28" s="96"/>
      <c r="QFZ28" s="480" t="s">
        <v>372</v>
      </c>
      <c r="QGA28" s="96"/>
      <c r="QGD28" s="480" t="s">
        <v>372</v>
      </c>
      <c r="QGE28" s="96"/>
      <c r="QGH28" s="480" t="s">
        <v>372</v>
      </c>
      <c r="QGI28" s="96"/>
      <c r="QGL28" s="480" t="s">
        <v>372</v>
      </c>
      <c r="QGM28" s="96"/>
      <c r="QGP28" s="480" t="s">
        <v>372</v>
      </c>
      <c r="QGQ28" s="96"/>
      <c r="QGT28" s="480" t="s">
        <v>372</v>
      </c>
      <c r="QGU28" s="96"/>
      <c r="QGX28" s="480" t="s">
        <v>372</v>
      </c>
      <c r="QGY28" s="96"/>
      <c r="QHB28" s="480" t="s">
        <v>372</v>
      </c>
      <c r="QHC28" s="96"/>
      <c r="QHF28" s="480" t="s">
        <v>372</v>
      </c>
      <c r="QHG28" s="96"/>
      <c r="QHJ28" s="480" t="s">
        <v>372</v>
      </c>
      <c r="QHK28" s="96"/>
      <c r="QHN28" s="480" t="s">
        <v>372</v>
      </c>
      <c r="QHO28" s="96"/>
      <c r="QHR28" s="480" t="s">
        <v>372</v>
      </c>
      <c r="QHS28" s="96"/>
      <c r="QHV28" s="480" t="s">
        <v>372</v>
      </c>
      <c r="QHW28" s="96"/>
      <c r="QHZ28" s="480" t="s">
        <v>372</v>
      </c>
      <c r="QIA28" s="96"/>
      <c r="QID28" s="480" t="s">
        <v>372</v>
      </c>
      <c r="QIE28" s="96"/>
      <c r="QIH28" s="480" t="s">
        <v>372</v>
      </c>
      <c r="QII28" s="96"/>
      <c r="QIL28" s="480" t="s">
        <v>372</v>
      </c>
      <c r="QIM28" s="96"/>
      <c r="QIP28" s="480" t="s">
        <v>372</v>
      </c>
      <c r="QIQ28" s="96"/>
      <c r="QIT28" s="480" t="s">
        <v>372</v>
      </c>
      <c r="QIU28" s="96"/>
      <c r="QIX28" s="480" t="s">
        <v>372</v>
      </c>
      <c r="QIY28" s="96"/>
      <c r="QJB28" s="480" t="s">
        <v>372</v>
      </c>
      <c r="QJC28" s="96"/>
      <c r="QJF28" s="480" t="s">
        <v>372</v>
      </c>
      <c r="QJG28" s="96"/>
      <c r="QJJ28" s="480" t="s">
        <v>372</v>
      </c>
      <c r="QJK28" s="96"/>
      <c r="QJN28" s="480" t="s">
        <v>372</v>
      </c>
      <c r="QJO28" s="96"/>
      <c r="QJR28" s="480" t="s">
        <v>372</v>
      </c>
      <c r="QJS28" s="96"/>
      <c r="QJV28" s="480" t="s">
        <v>372</v>
      </c>
      <c r="QJW28" s="96"/>
      <c r="QJZ28" s="480" t="s">
        <v>372</v>
      </c>
      <c r="QKA28" s="96"/>
      <c r="QKD28" s="480" t="s">
        <v>372</v>
      </c>
      <c r="QKE28" s="96"/>
      <c r="QKH28" s="480" t="s">
        <v>372</v>
      </c>
      <c r="QKI28" s="96"/>
      <c r="QKL28" s="480" t="s">
        <v>372</v>
      </c>
      <c r="QKM28" s="96"/>
      <c r="QKP28" s="480" t="s">
        <v>372</v>
      </c>
      <c r="QKQ28" s="96"/>
      <c r="QKT28" s="480" t="s">
        <v>372</v>
      </c>
      <c r="QKU28" s="96"/>
      <c r="QKX28" s="480" t="s">
        <v>372</v>
      </c>
      <c r="QKY28" s="96"/>
      <c r="QLB28" s="480" t="s">
        <v>372</v>
      </c>
      <c r="QLC28" s="96"/>
      <c r="QLF28" s="480" t="s">
        <v>372</v>
      </c>
      <c r="QLG28" s="96"/>
      <c r="QLJ28" s="480" t="s">
        <v>372</v>
      </c>
      <c r="QLK28" s="96"/>
      <c r="QLN28" s="480" t="s">
        <v>372</v>
      </c>
      <c r="QLO28" s="96"/>
      <c r="QLR28" s="480" t="s">
        <v>372</v>
      </c>
      <c r="QLS28" s="96"/>
      <c r="QLV28" s="480" t="s">
        <v>372</v>
      </c>
      <c r="QLW28" s="96"/>
      <c r="QLZ28" s="480" t="s">
        <v>372</v>
      </c>
      <c r="QMA28" s="96"/>
      <c r="QMD28" s="480" t="s">
        <v>372</v>
      </c>
      <c r="QME28" s="96"/>
      <c r="QMH28" s="480" t="s">
        <v>372</v>
      </c>
      <c r="QMI28" s="96"/>
      <c r="QML28" s="480" t="s">
        <v>372</v>
      </c>
      <c r="QMM28" s="96"/>
      <c r="QMP28" s="480" t="s">
        <v>372</v>
      </c>
      <c r="QMQ28" s="96"/>
      <c r="QMT28" s="480" t="s">
        <v>372</v>
      </c>
      <c r="QMU28" s="96"/>
      <c r="QMX28" s="480" t="s">
        <v>372</v>
      </c>
      <c r="QMY28" s="96"/>
      <c r="QNB28" s="480" t="s">
        <v>372</v>
      </c>
      <c r="QNC28" s="96"/>
      <c r="QNF28" s="480" t="s">
        <v>372</v>
      </c>
      <c r="QNG28" s="96"/>
      <c r="QNJ28" s="480" t="s">
        <v>372</v>
      </c>
      <c r="QNK28" s="96"/>
      <c r="QNN28" s="480" t="s">
        <v>372</v>
      </c>
      <c r="QNO28" s="96"/>
      <c r="QNR28" s="480" t="s">
        <v>372</v>
      </c>
      <c r="QNS28" s="96"/>
      <c r="QNV28" s="480" t="s">
        <v>372</v>
      </c>
      <c r="QNW28" s="96"/>
      <c r="QNZ28" s="480" t="s">
        <v>372</v>
      </c>
      <c r="QOA28" s="96"/>
      <c r="QOD28" s="480" t="s">
        <v>372</v>
      </c>
      <c r="QOE28" s="96"/>
      <c r="QOH28" s="480" t="s">
        <v>372</v>
      </c>
      <c r="QOI28" s="96"/>
      <c r="QOL28" s="480" t="s">
        <v>372</v>
      </c>
      <c r="QOM28" s="96"/>
      <c r="QOP28" s="480" t="s">
        <v>372</v>
      </c>
      <c r="QOQ28" s="96"/>
      <c r="QOT28" s="480" t="s">
        <v>372</v>
      </c>
      <c r="QOU28" s="96"/>
      <c r="QOX28" s="480" t="s">
        <v>372</v>
      </c>
      <c r="QOY28" s="96"/>
      <c r="QPB28" s="480" t="s">
        <v>372</v>
      </c>
      <c r="QPC28" s="96"/>
      <c r="QPF28" s="480" t="s">
        <v>372</v>
      </c>
      <c r="QPG28" s="96"/>
      <c r="QPJ28" s="480" t="s">
        <v>372</v>
      </c>
      <c r="QPK28" s="96"/>
      <c r="QPN28" s="480" t="s">
        <v>372</v>
      </c>
      <c r="QPO28" s="96"/>
      <c r="QPR28" s="480" t="s">
        <v>372</v>
      </c>
      <c r="QPS28" s="96"/>
      <c r="QPV28" s="480" t="s">
        <v>372</v>
      </c>
      <c r="QPW28" s="96"/>
      <c r="QPZ28" s="480" t="s">
        <v>372</v>
      </c>
      <c r="QQA28" s="96"/>
      <c r="QQD28" s="480" t="s">
        <v>372</v>
      </c>
      <c r="QQE28" s="96"/>
      <c r="QQH28" s="480" t="s">
        <v>372</v>
      </c>
      <c r="QQI28" s="96"/>
      <c r="QQL28" s="480" t="s">
        <v>372</v>
      </c>
      <c r="QQM28" s="96"/>
      <c r="QQP28" s="480" t="s">
        <v>372</v>
      </c>
      <c r="QQQ28" s="96"/>
      <c r="QQT28" s="480" t="s">
        <v>372</v>
      </c>
      <c r="QQU28" s="96"/>
      <c r="QQX28" s="480" t="s">
        <v>372</v>
      </c>
      <c r="QQY28" s="96"/>
      <c r="QRB28" s="480" t="s">
        <v>372</v>
      </c>
      <c r="QRC28" s="96"/>
      <c r="QRF28" s="480" t="s">
        <v>372</v>
      </c>
      <c r="QRG28" s="96"/>
      <c r="QRJ28" s="480" t="s">
        <v>372</v>
      </c>
      <c r="QRK28" s="96"/>
      <c r="QRN28" s="480" t="s">
        <v>372</v>
      </c>
      <c r="QRO28" s="96"/>
      <c r="QRR28" s="480" t="s">
        <v>372</v>
      </c>
      <c r="QRS28" s="96"/>
      <c r="QRV28" s="480" t="s">
        <v>372</v>
      </c>
      <c r="QRW28" s="96"/>
      <c r="QRZ28" s="480" t="s">
        <v>372</v>
      </c>
      <c r="QSA28" s="96"/>
      <c r="QSD28" s="480" t="s">
        <v>372</v>
      </c>
      <c r="QSE28" s="96"/>
      <c r="QSH28" s="480" t="s">
        <v>372</v>
      </c>
      <c r="QSI28" s="96"/>
      <c r="QSL28" s="480" t="s">
        <v>372</v>
      </c>
      <c r="QSM28" s="96"/>
      <c r="QSP28" s="480" t="s">
        <v>372</v>
      </c>
      <c r="QSQ28" s="96"/>
      <c r="QST28" s="480" t="s">
        <v>372</v>
      </c>
      <c r="QSU28" s="96"/>
      <c r="QSX28" s="480" t="s">
        <v>372</v>
      </c>
      <c r="QSY28" s="96"/>
      <c r="QTB28" s="480" t="s">
        <v>372</v>
      </c>
      <c r="QTC28" s="96"/>
      <c r="QTF28" s="480" t="s">
        <v>372</v>
      </c>
      <c r="QTG28" s="96"/>
      <c r="QTJ28" s="480" t="s">
        <v>372</v>
      </c>
      <c r="QTK28" s="96"/>
      <c r="QTN28" s="480" t="s">
        <v>372</v>
      </c>
      <c r="QTO28" s="96"/>
      <c r="QTR28" s="480" t="s">
        <v>372</v>
      </c>
      <c r="QTS28" s="96"/>
      <c r="QTV28" s="480" t="s">
        <v>372</v>
      </c>
      <c r="QTW28" s="96"/>
      <c r="QTZ28" s="480" t="s">
        <v>372</v>
      </c>
      <c r="QUA28" s="96"/>
      <c r="QUD28" s="480" t="s">
        <v>372</v>
      </c>
      <c r="QUE28" s="96"/>
      <c r="QUH28" s="480" t="s">
        <v>372</v>
      </c>
      <c r="QUI28" s="96"/>
      <c r="QUL28" s="480" t="s">
        <v>372</v>
      </c>
      <c r="QUM28" s="96"/>
      <c r="QUP28" s="480" t="s">
        <v>372</v>
      </c>
      <c r="QUQ28" s="96"/>
      <c r="QUT28" s="480" t="s">
        <v>372</v>
      </c>
      <c r="QUU28" s="96"/>
      <c r="QUX28" s="480" t="s">
        <v>372</v>
      </c>
      <c r="QUY28" s="96"/>
      <c r="QVB28" s="480" t="s">
        <v>372</v>
      </c>
      <c r="QVC28" s="96"/>
      <c r="QVF28" s="480" t="s">
        <v>372</v>
      </c>
      <c r="QVG28" s="96"/>
      <c r="QVJ28" s="480" t="s">
        <v>372</v>
      </c>
      <c r="QVK28" s="96"/>
      <c r="QVN28" s="480" t="s">
        <v>372</v>
      </c>
      <c r="QVO28" s="96"/>
      <c r="QVR28" s="480" t="s">
        <v>372</v>
      </c>
      <c r="QVS28" s="96"/>
      <c r="QVV28" s="480" t="s">
        <v>372</v>
      </c>
      <c r="QVW28" s="96"/>
      <c r="QVZ28" s="480" t="s">
        <v>372</v>
      </c>
      <c r="QWA28" s="96"/>
      <c r="QWD28" s="480" t="s">
        <v>372</v>
      </c>
      <c r="QWE28" s="96"/>
      <c r="QWH28" s="480" t="s">
        <v>372</v>
      </c>
      <c r="QWI28" s="96"/>
      <c r="QWL28" s="480" t="s">
        <v>372</v>
      </c>
      <c r="QWM28" s="96"/>
      <c r="QWP28" s="480" t="s">
        <v>372</v>
      </c>
      <c r="QWQ28" s="96"/>
      <c r="QWT28" s="480" t="s">
        <v>372</v>
      </c>
      <c r="QWU28" s="96"/>
      <c r="QWX28" s="480" t="s">
        <v>372</v>
      </c>
      <c r="QWY28" s="96"/>
      <c r="QXB28" s="480" t="s">
        <v>372</v>
      </c>
      <c r="QXC28" s="96"/>
      <c r="QXF28" s="480" t="s">
        <v>372</v>
      </c>
      <c r="QXG28" s="96"/>
      <c r="QXJ28" s="480" t="s">
        <v>372</v>
      </c>
      <c r="QXK28" s="96"/>
      <c r="QXN28" s="480" t="s">
        <v>372</v>
      </c>
      <c r="QXO28" s="96"/>
      <c r="QXR28" s="480" t="s">
        <v>372</v>
      </c>
      <c r="QXS28" s="96"/>
      <c r="QXV28" s="480" t="s">
        <v>372</v>
      </c>
      <c r="QXW28" s="96"/>
      <c r="QXZ28" s="480" t="s">
        <v>372</v>
      </c>
      <c r="QYA28" s="96"/>
      <c r="QYD28" s="480" t="s">
        <v>372</v>
      </c>
      <c r="QYE28" s="96"/>
      <c r="QYH28" s="480" t="s">
        <v>372</v>
      </c>
      <c r="QYI28" s="96"/>
      <c r="QYL28" s="480" t="s">
        <v>372</v>
      </c>
      <c r="QYM28" s="96"/>
      <c r="QYP28" s="480" t="s">
        <v>372</v>
      </c>
      <c r="QYQ28" s="96"/>
      <c r="QYT28" s="480" t="s">
        <v>372</v>
      </c>
      <c r="QYU28" s="96"/>
      <c r="QYX28" s="480" t="s">
        <v>372</v>
      </c>
      <c r="QYY28" s="96"/>
      <c r="QZB28" s="480" t="s">
        <v>372</v>
      </c>
      <c r="QZC28" s="96"/>
      <c r="QZF28" s="480" t="s">
        <v>372</v>
      </c>
      <c r="QZG28" s="96"/>
      <c r="QZJ28" s="480" t="s">
        <v>372</v>
      </c>
      <c r="QZK28" s="96"/>
      <c r="QZN28" s="480" t="s">
        <v>372</v>
      </c>
      <c r="QZO28" s="96"/>
      <c r="QZR28" s="480" t="s">
        <v>372</v>
      </c>
      <c r="QZS28" s="96"/>
      <c r="QZV28" s="480" t="s">
        <v>372</v>
      </c>
      <c r="QZW28" s="96"/>
      <c r="QZZ28" s="480" t="s">
        <v>372</v>
      </c>
      <c r="RAA28" s="96"/>
      <c r="RAD28" s="480" t="s">
        <v>372</v>
      </c>
      <c r="RAE28" s="96"/>
      <c r="RAH28" s="480" t="s">
        <v>372</v>
      </c>
      <c r="RAI28" s="96"/>
      <c r="RAL28" s="480" t="s">
        <v>372</v>
      </c>
      <c r="RAM28" s="96"/>
      <c r="RAP28" s="480" t="s">
        <v>372</v>
      </c>
      <c r="RAQ28" s="96"/>
      <c r="RAT28" s="480" t="s">
        <v>372</v>
      </c>
      <c r="RAU28" s="96"/>
      <c r="RAX28" s="480" t="s">
        <v>372</v>
      </c>
      <c r="RAY28" s="96"/>
      <c r="RBB28" s="480" t="s">
        <v>372</v>
      </c>
      <c r="RBC28" s="96"/>
      <c r="RBF28" s="480" t="s">
        <v>372</v>
      </c>
      <c r="RBG28" s="96"/>
      <c r="RBJ28" s="480" t="s">
        <v>372</v>
      </c>
      <c r="RBK28" s="96"/>
      <c r="RBN28" s="480" t="s">
        <v>372</v>
      </c>
      <c r="RBO28" s="96"/>
      <c r="RBR28" s="480" t="s">
        <v>372</v>
      </c>
      <c r="RBS28" s="96"/>
      <c r="RBV28" s="480" t="s">
        <v>372</v>
      </c>
      <c r="RBW28" s="96"/>
      <c r="RBZ28" s="480" t="s">
        <v>372</v>
      </c>
      <c r="RCA28" s="96"/>
      <c r="RCD28" s="480" t="s">
        <v>372</v>
      </c>
      <c r="RCE28" s="96"/>
      <c r="RCH28" s="480" t="s">
        <v>372</v>
      </c>
      <c r="RCI28" s="96"/>
      <c r="RCL28" s="480" t="s">
        <v>372</v>
      </c>
      <c r="RCM28" s="96"/>
      <c r="RCP28" s="480" t="s">
        <v>372</v>
      </c>
      <c r="RCQ28" s="96"/>
      <c r="RCT28" s="480" t="s">
        <v>372</v>
      </c>
      <c r="RCU28" s="96"/>
      <c r="RCX28" s="480" t="s">
        <v>372</v>
      </c>
      <c r="RCY28" s="96"/>
      <c r="RDB28" s="480" t="s">
        <v>372</v>
      </c>
      <c r="RDC28" s="96"/>
      <c r="RDF28" s="480" t="s">
        <v>372</v>
      </c>
      <c r="RDG28" s="96"/>
      <c r="RDJ28" s="480" t="s">
        <v>372</v>
      </c>
      <c r="RDK28" s="96"/>
      <c r="RDN28" s="480" t="s">
        <v>372</v>
      </c>
      <c r="RDO28" s="96"/>
      <c r="RDR28" s="480" t="s">
        <v>372</v>
      </c>
      <c r="RDS28" s="96"/>
      <c r="RDV28" s="480" t="s">
        <v>372</v>
      </c>
      <c r="RDW28" s="96"/>
      <c r="RDZ28" s="480" t="s">
        <v>372</v>
      </c>
      <c r="REA28" s="96"/>
      <c r="RED28" s="480" t="s">
        <v>372</v>
      </c>
      <c r="REE28" s="96"/>
      <c r="REH28" s="480" t="s">
        <v>372</v>
      </c>
      <c r="REI28" s="96"/>
      <c r="REL28" s="480" t="s">
        <v>372</v>
      </c>
      <c r="REM28" s="96"/>
      <c r="REP28" s="480" t="s">
        <v>372</v>
      </c>
      <c r="REQ28" s="96"/>
      <c r="RET28" s="480" t="s">
        <v>372</v>
      </c>
      <c r="REU28" s="96"/>
      <c r="REX28" s="480" t="s">
        <v>372</v>
      </c>
      <c r="REY28" s="96"/>
      <c r="RFB28" s="480" t="s">
        <v>372</v>
      </c>
      <c r="RFC28" s="96"/>
      <c r="RFF28" s="480" t="s">
        <v>372</v>
      </c>
      <c r="RFG28" s="96"/>
      <c r="RFJ28" s="480" t="s">
        <v>372</v>
      </c>
      <c r="RFK28" s="96"/>
      <c r="RFN28" s="480" t="s">
        <v>372</v>
      </c>
      <c r="RFO28" s="96"/>
      <c r="RFR28" s="480" t="s">
        <v>372</v>
      </c>
      <c r="RFS28" s="96"/>
      <c r="RFV28" s="480" t="s">
        <v>372</v>
      </c>
      <c r="RFW28" s="96"/>
      <c r="RFZ28" s="480" t="s">
        <v>372</v>
      </c>
      <c r="RGA28" s="96"/>
      <c r="RGD28" s="480" t="s">
        <v>372</v>
      </c>
      <c r="RGE28" s="96"/>
      <c r="RGH28" s="480" t="s">
        <v>372</v>
      </c>
      <c r="RGI28" s="96"/>
      <c r="RGL28" s="480" t="s">
        <v>372</v>
      </c>
      <c r="RGM28" s="96"/>
      <c r="RGP28" s="480" t="s">
        <v>372</v>
      </c>
      <c r="RGQ28" s="96"/>
      <c r="RGT28" s="480" t="s">
        <v>372</v>
      </c>
      <c r="RGU28" s="96"/>
      <c r="RGX28" s="480" t="s">
        <v>372</v>
      </c>
      <c r="RGY28" s="96"/>
      <c r="RHB28" s="480" t="s">
        <v>372</v>
      </c>
      <c r="RHC28" s="96"/>
      <c r="RHF28" s="480" t="s">
        <v>372</v>
      </c>
      <c r="RHG28" s="96"/>
      <c r="RHJ28" s="480" t="s">
        <v>372</v>
      </c>
      <c r="RHK28" s="96"/>
      <c r="RHN28" s="480" t="s">
        <v>372</v>
      </c>
      <c r="RHO28" s="96"/>
      <c r="RHR28" s="480" t="s">
        <v>372</v>
      </c>
      <c r="RHS28" s="96"/>
      <c r="RHV28" s="480" t="s">
        <v>372</v>
      </c>
      <c r="RHW28" s="96"/>
      <c r="RHZ28" s="480" t="s">
        <v>372</v>
      </c>
      <c r="RIA28" s="96"/>
      <c r="RID28" s="480" t="s">
        <v>372</v>
      </c>
      <c r="RIE28" s="96"/>
      <c r="RIH28" s="480" t="s">
        <v>372</v>
      </c>
      <c r="RII28" s="96"/>
      <c r="RIL28" s="480" t="s">
        <v>372</v>
      </c>
      <c r="RIM28" s="96"/>
      <c r="RIP28" s="480" t="s">
        <v>372</v>
      </c>
      <c r="RIQ28" s="96"/>
      <c r="RIT28" s="480" t="s">
        <v>372</v>
      </c>
      <c r="RIU28" s="96"/>
      <c r="RIX28" s="480" t="s">
        <v>372</v>
      </c>
      <c r="RIY28" s="96"/>
      <c r="RJB28" s="480" t="s">
        <v>372</v>
      </c>
      <c r="RJC28" s="96"/>
      <c r="RJF28" s="480" t="s">
        <v>372</v>
      </c>
      <c r="RJG28" s="96"/>
      <c r="RJJ28" s="480" t="s">
        <v>372</v>
      </c>
      <c r="RJK28" s="96"/>
      <c r="RJN28" s="480" t="s">
        <v>372</v>
      </c>
      <c r="RJO28" s="96"/>
      <c r="RJR28" s="480" t="s">
        <v>372</v>
      </c>
      <c r="RJS28" s="96"/>
      <c r="RJV28" s="480" t="s">
        <v>372</v>
      </c>
      <c r="RJW28" s="96"/>
      <c r="RJZ28" s="480" t="s">
        <v>372</v>
      </c>
      <c r="RKA28" s="96"/>
      <c r="RKD28" s="480" t="s">
        <v>372</v>
      </c>
      <c r="RKE28" s="96"/>
      <c r="RKH28" s="480" t="s">
        <v>372</v>
      </c>
      <c r="RKI28" s="96"/>
      <c r="RKL28" s="480" t="s">
        <v>372</v>
      </c>
      <c r="RKM28" s="96"/>
      <c r="RKP28" s="480" t="s">
        <v>372</v>
      </c>
      <c r="RKQ28" s="96"/>
      <c r="RKT28" s="480" t="s">
        <v>372</v>
      </c>
      <c r="RKU28" s="96"/>
      <c r="RKX28" s="480" t="s">
        <v>372</v>
      </c>
      <c r="RKY28" s="96"/>
      <c r="RLB28" s="480" t="s">
        <v>372</v>
      </c>
      <c r="RLC28" s="96"/>
      <c r="RLF28" s="480" t="s">
        <v>372</v>
      </c>
      <c r="RLG28" s="96"/>
      <c r="RLJ28" s="480" t="s">
        <v>372</v>
      </c>
      <c r="RLK28" s="96"/>
      <c r="RLN28" s="480" t="s">
        <v>372</v>
      </c>
      <c r="RLO28" s="96"/>
      <c r="RLR28" s="480" t="s">
        <v>372</v>
      </c>
      <c r="RLS28" s="96"/>
      <c r="RLV28" s="480" t="s">
        <v>372</v>
      </c>
      <c r="RLW28" s="96"/>
      <c r="RLZ28" s="480" t="s">
        <v>372</v>
      </c>
      <c r="RMA28" s="96"/>
      <c r="RMD28" s="480" t="s">
        <v>372</v>
      </c>
      <c r="RME28" s="96"/>
      <c r="RMH28" s="480" t="s">
        <v>372</v>
      </c>
      <c r="RMI28" s="96"/>
      <c r="RML28" s="480" t="s">
        <v>372</v>
      </c>
      <c r="RMM28" s="96"/>
      <c r="RMP28" s="480" t="s">
        <v>372</v>
      </c>
      <c r="RMQ28" s="96"/>
      <c r="RMT28" s="480" t="s">
        <v>372</v>
      </c>
      <c r="RMU28" s="96"/>
      <c r="RMX28" s="480" t="s">
        <v>372</v>
      </c>
      <c r="RMY28" s="96"/>
      <c r="RNB28" s="480" t="s">
        <v>372</v>
      </c>
      <c r="RNC28" s="96"/>
      <c r="RNF28" s="480" t="s">
        <v>372</v>
      </c>
      <c r="RNG28" s="96"/>
      <c r="RNJ28" s="480" t="s">
        <v>372</v>
      </c>
      <c r="RNK28" s="96"/>
      <c r="RNN28" s="480" t="s">
        <v>372</v>
      </c>
      <c r="RNO28" s="96"/>
      <c r="RNR28" s="480" t="s">
        <v>372</v>
      </c>
      <c r="RNS28" s="96"/>
      <c r="RNV28" s="480" t="s">
        <v>372</v>
      </c>
      <c r="RNW28" s="96"/>
      <c r="RNZ28" s="480" t="s">
        <v>372</v>
      </c>
      <c r="ROA28" s="96"/>
      <c r="ROD28" s="480" t="s">
        <v>372</v>
      </c>
      <c r="ROE28" s="96"/>
      <c r="ROH28" s="480" t="s">
        <v>372</v>
      </c>
      <c r="ROI28" s="96"/>
      <c r="ROL28" s="480" t="s">
        <v>372</v>
      </c>
      <c r="ROM28" s="96"/>
      <c r="ROP28" s="480" t="s">
        <v>372</v>
      </c>
      <c r="ROQ28" s="96"/>
      <c r="ROT28" s="480" t="s">
        <v>372</v>
      </c>
      <c r="ROU28" s="96"/>
      <c r="ROX28" s="480" t="s">
        <v>372</v>
      </c>
      <c r="ROY28" s="96"/>
      <c r="RPB28" s="480" t="s">
        <v>372</v>
      </c>
      <c r="RPC28" s="96"/>
      <c r="RPF28" s="480" t="s">
        <v>372</v>
      </c>
      <c r="RPG28" s="96"/>
      <c r="RPJ28" s="480" t="s">
        <v>372</v>
      </c>
      <c r="RPK28" s="96"/>
      <c r="RPN28" s="480" t="s">
        <v>372</v>
      </c>
      <c r="RPO28" s="96"/>
      <c r="RPR28" s="480" t="s">
        <v>372</v>
      </c>
      <c r="RPS28" s="96"/>
      <c r="RPV28" s="480" t="s">
        <v>372</v>
      </c>
      <c r="RPW28" s="96"/>
      <c r="RPZ28" s="480" t="s">
        <v>372</v>
      </c>
      <c r="RQA28" s="96"/>
      <c r="RQD28" s="480" t="s">
        <v>372</v>
      </c>
      <c r="RQE28" s="96"/>
      <c r="RQH28" s="480" t="s">
        <v>372</v>
      </c>
      <c r="RQI28" s="96"/>
      <c r="RQL28" s="480" t="s">
        <v>372</v>
      </c>
      <c r="RQM28" s="96"/>
      <c r="RQP28" s="480" t="s">
        <v>372</v>
      </c>
      <c r="RQQ28" s="96"/>
      <c r="RQT28" s="480" t="s">
        <v>372</v>
      </c>
      <c r="RQU28" s="96"/>
      <c r="RQX28" s="480" t="s">
        <v>372</v>
      </c>
      <c r="RQY28" s="96"/>
      <c r="RRB28" s="480" t="s">
        <v>372</v>
      </c>
      <c r="RRC28" s="96"/>
      <c r="RRF28" s="480" t="s">
        <v>372</v>
      </c>
      <c r="RRG28" s="96"/>
      <c r="RRJ28" s="480" t="s">
        <v>372</v>
      </c>
      <c r="RRK28" s="96"/>
      <c r="RRN28" s="480" t="s">
        <v>372</v>
      </c>
      <c r="RRO28" s="96"/>
      <c r="RRR28" s="480" t="s">
        <v>372</v>
      </c>
      <c r="RRS28" s="96"/>
      <c r="RRV28" s="480" t="s">
        <v>372</v>
      </c>
      <c r="RRW28" s="96"/>
      <c r="RRZ28" s="480" t="s">
        <v>372</v>
      </c>
      <c r="RSA28" s="96"/>
      <c r="RSD28" s="480" t="s">
        <v>372</v>
      </c>
      <c r="RSE28" s="96"/>
      <c r="RSH28" s="480" t="s">
        <v>372</v>
      </c>
      <c r="RSI28" s="96"/>
      <c r="RSL28" s="480" t="s">
        <v>372</v>
      </c>
      <c r="RSM28" s="96"/>
      <c r="RSP28" s="480" t="s">
        <v>372</v>
      </c>
      <c r="RSQ28" s="96"/>
      <c r="RST28" s="480" t="s">
        <v>372</v>
      </c>
      <c r="RSU28" s="96"/>
      <c r="RSX28" s="480" t="s">
        <v>372</v>
      </c>
      <c r="RSY28" s="96"/>
      <c r="RTB28" s="480" t="s">
        <v>372</v>
      </c>
      <c r="RTC28" s="96"/>
      <c r="RTF28" s="480" t="s">
        <v>372</v>
      </c>
      <c r="RTG28" s="96"/>
      <c r="RTJ28" s="480" t="s">
        <v>372</v>
      </c>
      <c r="RTK28" s="96"/>
      <c r="RTN28" s="480" t="s">
        <v>372</v>
      </c>
      <c r="RTO28" s="96"/>
      <c r="RTR28" s="480" t="s">
        <v>372</v>
      </c>
      <c r="RTS28" s="96"/>
      <c r="RTV28" s="480" t="s">
        <v>372</v>
      </c>
      <c r="RTW28" s="96"/>
      <c r="RTZ28" s="480" t="s">
        <v>372</v>
      </c>
      <c r="RUA28" s="96"/>
      <c r="RUD28" s="480" t="s">
        <v>372</v>
      </c>
      <c r="RUE28" s="96"/>
      <c r="RUH28" s="480" t="s">
        <v>372</v>
      </c>
      <c r="RUI28" s="96"/>
      <c r="RUL28" s="480" t="s">
        <v>372</v>
      </c>
      <c r="RUM28" s="96"/>
      <c r="RUP28" s="480" t="s">
        <v>372</v>
      </c>
      <c r="RUQ28" s="96"/>
      <c r="RUT28" s="480" t="s">
        <v>372</v>
      </c>
      <c r="RUU28" s="96"/>
      <c r="RUX28" s="480" t="s">
        <v>372</v>
      </c>
      <c r="RUY28" s="96"/>
      <c r="RVB28" s="480" t="s">
        <v>372</v>
      </c>
      <c r="RVC28" s="96"/>
      <c r="RVF28" s="480" t="s">
        <v>372</v>
      </c>
      <c r="RVG28" s="96"/>
      <c r="RVJ28" s="480" t="s">
        <v>372</v>
      </c>
      <c r="RVK28" s="96"/>
      <c r="RVN28" s="480" t="s">
        <v>372</v>
      </c>
      <c r="RVO28" s="96"/>
      <c r="RVR28" s="480" t="s">
        <v>372</v>
      </c>
      <c r="RVS28" s="96"/>
      <c r="RVV28" s="480" t="s">
        <v>372</v>
      </c>
      <c r="RVW28" s="96"/>
      <c r="RVZ28" s="480" t="s">
        <v>372</v>
      </c>
      <c r="RWA28" s="96"/>
      <c r="RWD28" s="480" t="s">
        <v>372</v>
      </c>
      <c r="RWE28" s="96"/>
      <c r="RWH28" s="480" t="s">
        <v>372</v>
      </c>
      <c r="RWI28" s="96"/>
      <c r="RWL28" s="480" t="s">
        <v>372</v>
      </c>
      <c r="RWM28" s="96"/>
      <c r="RWP28" s="480" t="s">
        <v>372</v>
      </c>
      <c r="RWQ28" s="96"/>
      <c r="RWT28" s="480" t="s">
        <v>372</v>
      </c>
      <c r="RWU28" s="96"/>
      <c r="RWX28" s="480" t="s">
        <v>372</v>
      </c>
      <c r="RWY28" s="96"/>
      <c r="RXB28" s="480" t="s">
        <v>372</v>
      </c>
      <c r="RXC28" s="96"/>
      <c r="RXF28" s="480" t="s">
        <v>372</v>
      </c>
      <c r="RXG28" s="96"/>
      <c r="RXJ28" s="480" t="s">
        <v>372</v>
      </c>
      <c r="RXK28" s="96"/>
      <c r="RXN28" s="480" t="s">
        <v>372</v>
      </c>
      <c r="RXO28" s="96"/>
      <c r="RXR28" s="480" t="s">
        <v>372</v>
      </c>
      <c r="RXS28" s="96"/>
      <c r="RXV28" s="480" t="s">
        <v>372</v>
      </c>
      <c r="RXW28" s="96"/>
      <c r="RXZ28" s="480" t="s">
        <v>372</v>
      </c>
      <c r="RYA28" s="96"/>
      <c r="RYD28" s="480" t="s">
        <v>372</v>
      </c>
      <c r="RYE28" s="96"/>
      <c r="RYH28" s="480" t="s">
        <v>372</v>
      </c>
      <c r="RYI28" s="96"/>
      <c r="RYL28" s="480" t="s">
        <v>372</v>
      </c>
      <c r="RYM28" s="96"/>
      <c r="RYP28" s="480" t="s">
        <v>372</v>
      </c>
      <c r="RYQ28" s="96"/>
      <c r="RYT28" s="480" t="s">
        <v>372</v>
      </c>
      <c r="RYU28" s="96"/>
      <c r="RYX28" s="480" t="s">
        <v>372</v>
      </c>
      <c r="RYY28" s="96"/>
      <c r="RZB28" s="480" t="s">
        <v>372</v>
      </c>
      <c r="RZC28" s="96"/>
      <c r="RZF28" s="480" t="s">
        <v>372</v>
      </c>
      <c r="RZG28" s="96"/>
      <c r="RZJ28" s="480" t="s">
        <v>372</v>
      </c>
      <c r="RZK28" s="96"/>
      <c r="RZN28" s="480" t="s">
        <v>372</v>
      </c>
      <c r="RZO28" s="96"/>
      <c r="RZR28" s="480" t="s">
        <v>372</v>
      </c>
      <c r="RZS28" s="96"/>
      <c r="RZV28" s="480" t="s">
        <v>372</v>
      </c>
      <c r="RZW28" s="96"/>
      <c r="RZZ28" s="480" t="s">
        <v>372</v>
      </c>
      <c r="SAA28" s="96"/>
      <c r="SAD28" s="480" t="s">
        <v>372</v>
      </c>
      <c r="SAE28" s="96"/>
      <c r="SAH28" s="480" t="s">
        <v>372</v>
      </c>
      <c r="SAI28" s="96"/>
      <c r="SAL28" s="480" t="s">
        <v>372</v>
      </c>
      <c r="SAM28" s="96"/>
      <c r="SAP28" s="480" t="s">
        <v>372</v>
      </c>
      <c r="SAQ28" s="96"/>
      <c r="SAT28" s="480" t="s">
        <v>372</v>
      </c>
      <c r="SAU28" s="96"/>
      <c r="SAX28" s="480" t="s">
        <v>372</v>
      </c>
      <c r="SAY28" s="96"/>
      <c r="SBB28" s="480" t="s">
        <v>372</v>
      </c>
      <c r="SBC28" s="96"/>
      <c r="SBF28" s="480" t="s">
        <v>372</v>
      </c>
      <c r="SBG28" s="96"/>
      <c r="SBJ28" s="480" t="s">
        <v>372</v>
      </c>
      <c r="SBK28" s="96"/>
      <c r="SBN28" s="480" t="s">
        <v>372</v>
      </c>
      <c r="SBO28" s="96"/>
      <c r="SBR28" s="480" t="s">
        <v>372</v>
      </c>
      <c r="SBS28" s="96"/>
      <c r="SBV28" s="480" t="s">
        <v>372</v>
      </c>
      <c r="SBW28" s="96"/>
      <c r="SBZ28" s="480" t="s">
        <v>372</v>
      </c>
      <c r="SCA28" s="96"/>
      <c r="SCD28" s="480" t="s">
        <v>372</v>
      </c>
      <c r="SCE28" s="96"/>
      <c r="SCH28" s="480" t="s">
        <v>372</v>
      </c>
      <c r="SCI28" s="96"/>
      <c r="SCL28" s="480" t="s">
        <v>372</v>
      </c>
      <c r="SCM28" s="96"/>
      <c r="SCP28" s="480" t="s">
        <v>372</v>
      </c>
      <c r="SCQ28" s="96"/>
      <c r="SCT28" s="480" t="s">
        <v>372</v>
      </c>
      <c r="SCU28" s="96"/>
      <c r="SCX28" s="480" t="s">
        <v>372</v>
      </c>
      <c r="SCY28" s="96"/>
      <c r="SDB28" s="480" t="s">
        <v>372</v>
      </c>
      <c r="SDC28" s="96"/>
      <c r="SDF28" s="480" t="s">
        <v>372</v>
      </c>
      <c r="SDG28" s="96"/>
      <c r="SDJ28" s="480" t="s">
        <v>372</v>
      </c>
      <c r="SDK28" s="96"/>
      <c r="SDN28" s="480" t="s">
        <v>372</v>
      </c>
      <c r="SDO28" s="96"/>
      <c r="SDR28" s="480" t="s">
        <v>372</v>
      </c>
      <c r="SDS28" s="96"/>
      <c r="SDV28" s="480" t="s">
        <v>372</v>
      </c>
      <c r="SDW28" s="96"/>
      <c r="SDZ28" s="480" t="s">
        <v>372</v>
      </c>
      <c r="SEA28" s="96"/>
      <c r="SED28" s="480" t="s">
        <v>372</v>
      </c>
      <c r="SEE28" s="96"/>
      <c r="SEH28" s="480" t="s">
        <v>372</v>
      </c>
      <c r="SEI28" s="96"/>
      <c r="SEL28" s="480" t="s">
        <v>372</v>
      </c>
      <c r="SEM28" s="96"/>
      <c r="SEP28" s="480" t="s">
        <v>372</v>
      </c>
      <c r="SEQ28" s="96"/>
      <c r="SET28" s="480" t="s">
        <v>372</v>
      </c>
      <c r="SEU28" s="96"/>
      <c r="SEX28" s="480" t="s">
        <v>372</v>
      </c>
      <c r="SEY28" s="96"/>
      <c r="SFB28" s="480" t="s">
        <v>372</v>
      </c>
      <c r="SFC28" s="96"/>
      <c r="SFF28" s="480" t="s">
        <v>372</v>
      </c>
      <c r="SFG28" s="96"/>
      <c r="SFJ28" s="480" t="s">
        <v>372</v>
      </c>
      <c r="SFK28" s="96"/>
      <c r="SFN28" s="480" t="s">
        <v>372</v>
      </c>
      <c r="SFO28" s="96"/>
      <c r="SFR28" s="480" t="s">
        <v>372</v>
      </c>
      <c r="SFS28" s="96"/>
      <c r="SFV28" s="480" t="s">
        <v>372</v>
      </c>
      <c r="SFW28" s="96"/>
      <c r="SFZ28" s="480" t="s">
        <v>372</v>
      </c>
      <c r="SGA28" s="96"/>
      <c r="SGD28" s="480" t="s">
        <v>372</v>
      </c>
      <c r="SGE28" s="96"/>
      <c r="SGH28" s="480" t="s">
        <v>372</v>
      </c>
      <c r="SGI28" s="96"/>
      <c r="SGL28" s="480" t="s">
        <v>372</v>
      </c>
      <c r="SGM28" s="96"/>
      <c r="SGP28" s="480" t="s">
        <v>372</v>
      </c>
      <c r="SGQ28" s="96"/>
      <c r="SGT28" s="480" t="s">
        <v>372</v>
      </c>
      <c r="SGU28" s="96"/>
      <c r="SGX28" s="480" t="s">
        <v>372</v>
      </c>
      <c r="SGY28" s="96"/>
      <c r="SHB28" s="480" t="s">
        <v>372</v>
      </c>
      <c r="SHC28" s="96"/>
      <c r="SHF28" s="480" t="s">
        <v>372</v>
      </c>
      <c r="SHG28" s="96"/>
      <c r="SHJ28" s="480" t="s">
        <v>372</v>
      </c>
      <c r="SHK28" s="96"/>
      <c r="SHN28" s="480" t="s">
        <v>372</v>
      </c>
      <c r="SHO28" s="96"/>
      <c r="SHR28" s="480" t="s">
        <v>372</v>
      </c>
      <c r="SHS28" s="96"/>
      <c r="SHV28" s="480" t="s">
        <v>372</v>
      </c>
      <c r="SHW28" s="96"/>
      <c r="SHZ28" s="480" t="s">
        <v>372</v>
      </c>
      <c r="SIA28" s="96"/>
      <c r="SID28" s="480" t="s">
        <v>372</v>
      </c>
      <c r="SIE28" s="96"/>
      <c r="SIH28" s="480" t="s">
        <v>372</v>
      </c>
      <c r="SII28" s="96"/>
      <c r="SIL28" s="480" t="s">
        <v>372</v>
      </c>
      <c r="SIM28" s="96"/>
      <c r="SIP28" s="480" t="s">
        <v>372</v>
      </c>
      <c r="SIQ28" s="96"/>
      <c r="SIT28" s="480" t="s">
        <v>372</v>
      </c>
      <c r="SIU28" s="96"/>
      <c r="SIX28" s="480" t="s">
        <v>372</v>
      </c>
      <c r="SIY28" s="96"/>
      <c r="SJB28" s="480" t="s">
        <v>372</v>
      </c>
      <c r="SJC28" s="96"/>
      <c r="SJF28" s="480" t="s">
        <v>372</v>
      </c>
      <c r="SJG28" s="96"/>
      <c r="SJJ28" s="480" t="s">
        <v>372</v>
      </c>
      <c r="SJK28" s="96"/>
      <c r="SJN28" s="480" t="s">
        <v>372</v>
      </c>
      <c r="SJO28" s="96"/>
      <c r="SJR28" s="480" t="s">
        <v>372</v>
      </c>
      <c r="SJS28" s="96"/>
      <c r="SJV28" s="480" t="s">
        <v>372</v>
      </c>
      <c r="SJW28" s="96"/>
      <c r="SJZ28" s="480" t="s">
        <v>372</v>
      </c>
      <c r="SKA28" s="96"/>
      <c r="SKD28" s="480" t="s">
        <v>372</v>
      </c>
      <c r="SKE28" s="96"/>
      <c r="SKH28" s="480" t="s">
        <v>372</v>
      </c>
      <c r="SKI28" s="96"/>
      <c r="SKL28" s="480" t="s">
        <v>372</v>
      </c>
      <c r="SKM28" s="96"/>
      <c r="SKP28" s="480" t="s">
        <v>372</v>
      </c>
      <c r="SKQ28" s="96"/>
      <c r="SKT28" s="480" t="s">
        <v>372</v>
      </c>
      <c r="SKU28" s="96"/>
      <c r="SKX28" s="480" t="s">
        <v>372</v>
      </c>
      <c r="SKY28" s="96"/>
      <c r="SLB28" s="480" t="s">
        <v>372</v>
      </c>
      <c r="SLC28" s="96"/>
      <c r="SLF28" s="480" t="s">
        <v>372</v>
      </c>
      <c r="SLG28" s="96"/>
      <c r="SLJ28" s="480" t="s">
        <v>372</v>
      </c>
      <c r="SLK28" s="96"/>
      <c r="SLN28" s="480" t="s">
        <v>372</v>
      </c>
      <c r="SLO28" s="96"/>
      <c r="SLR28" s="480" t="s">
        <v>372</v>
      </c>
      <c r="SLS28" s="96"/>
      <c r="SLV28" s="480" t="s">
        <v>372</v>
      </c>
      <c r="SLW28" s="96"/>
      <c r="SLZ28" s="480" t="s">
        <v>372</v>
      </c>
      <c r="SMA28" s="96"/>
      <c r="SMD28" s="480" t="s">
        <v>372</v>
      </c>
      <c r="SME28" s="96"/>
      <c r="SMH28" s="480" t="s">
        <v>372</v>
      </c>
      <c r="SMI28" s="96"/>
      <c r="SML28" s="480" t="s">
        <v>372</v>
      </c>
      <c r="SMM28" s="96"/>
      <c r="SMP28" s="480" t="s">
        <v>372</v>
      </c>
      <c r="SMQ28" s="96"/>
      <c r="SMT28" s="480" t="s">
        <v>372</v>
      </c>
      <c r="SMU28" s="96"/>
      <c r="SMX28" s="480" t="s">
        <v>372</v>
      </c>
      <c r="SMY28" s="96"/>
      <c r="SNB28" s="480" t="s">
        <v>372</v>
      </c>
      <c r="SNC28" s="96"/>
      <c r="SNF28" s="480" t="s">
        <v>372</v>
      </c>
      <c r="SNG28" s="96"/>
      <c r="SNJ28" s="480" t="s">
        <v>372</v>
      </c>
      <c r="SNK28" s="96"/>
      <c r="SNN28" s="480" t="s">
        <v>372</v>
      </c>
      <c r="SNO28" s="96"/>
      <c r="SNR28" s="480" t="s">
        <v>372</v>
      </c>
      <c r="SNS28" s="96"/>
      <c r="SNV28" s="480" t="s">
        <v>372</v>
      </c>
      <c r="SNW28" s="96"/>
      <c r="SNZ28" s="480" t="s">
        <v>372</v>
      </c>
      <c r="SOA28" s="96"/>
      <c r="SOD28" s="480" t="s">
        <v>372</v>
      </c>
      <c r="SOE28" s="96"/>
      <c r="SOH28" s="480" t="s">
        <v>372</v>
      </c>
      <c r="SOI28" s="96"/>
      <c r="SOL28" s="480" t="s">
        <v>372</v>
      </c>
      <c r="SOM28" s="96"/>
      <c r="SOP28" s="480" t="s">
        <v>372</v>
      </c>
      <c r="SOQ28" s="96"/>
      <c r="SOT28" s="480" t="s">
        <v>372</v>
      </c>
      <c r="SOU28" s="96"/>
      <c r="SOX28" s="480" t="s">
        <v>372</v>
      </c>
      <c r="SOY28" s="96"/>
      <c r="SPB28" s="480" t="s">
        <v>372</v>
      </c>
      <c r="SPC28" s="96"/>
      <c r="SPF28" s="480" t="s">
        <v>372</v>
      </c>
      <c r="SPG28" s="96"/>
      <c r="SPJ28" s="480" t="s">
        <v>372</v>
      </c>
      <c r="SPK28" s="96"/>
      <c r="SPN28" s="480" t="s">
        <v>372</v>
      </c>
      <c r="SPO28" s="96"/>
      <c r="SPR28" s="480" t="s">
        <v>372</v>
      </c>
      <c r="SPS28" s="96"/>
      <c r="SPV28" s="480" t="s">
        <v>372</v>
      </c>
      <c r="SPW28" s="96"/>
      <c r="SPZ28" s="480" t="s">
        <v>372</v>
      </c>
      <c r="SQA28" s="96"/>
      <c r="SQD28" s="480" t="s">
        <v>372</v>
      </c>
      <c r="SQE28" s="96"/>
      <c r="SQH28" s="480" t="s">
        <v>372</v>
      </c>
      <c r="SQI28" s="96"/>
      <c r="SQL28" s="480" t="s">
        <v>372</v>
      </c>
      <c r="SQM28" s="96"/>
      <c r="SQP28" s="480" t="s">
        <v>372</v>
      </c>
      <c r="SQQ28" s="96"/>
      <c r="SQT28" s="480" t="s">
        <v>372</v>
      </c>
      <c r="SQU28" s="96"/>
      <c r="SQX28" s="480" t="s">
        <v>372</v>
      </c>
      <c r="SQY28" s="96"/>
      <c r="SRB28" s="480" t="s">
        <v>372</v>
      </c>
      <c r="SRC28" s="96"/>
      <c r="SRF28" s="480" t="s">
        <v>372</v>
      </c>
      <c r="SRG28" s="96"/>
      <c r="SRJ28" s="480" t="s">
        <v>372</v>
      </c>
      <c r="SRK28" s="96"/>
      <c r="SRN28" s="480" t="s">
        <v>372</v>
      </c>
      <c r="SRO28" s="96"/>
      <c r="SRR28" s="480" t="s">
        <v>372</v>
      </c>
      <c r="SRS28" s="96"/>
      <c r="SRV28" s="480" t="s">
        <v>372</v>
      </c>
      <c r="SRW28" s="96"/>
      <c r="SRZ28" s="480" t="s">
        <v>372</v>
      </c>
      <c r="SSA28" s="96"/>
      <c r="SSD28" s="480" t="s">
        <v>372</v>
      </c>
      <c r="SSE28" s="96"/>
      <c r="SSH28" s="480" t="s">
        <v>372</v>
      </c>
      <c r="SSI28" s="96"/>
      <c r="SSL28" s="480" t="s">
        <v>372</v>
      </c>
      <c r="SSM28" s="96"/>
      <c r="SSP28" s="480" t="s">
        <v>372</v>
      </c>
      <c r="SSQ28" s="96"/>
      <c r="SST28" s="480" t="s">
        <v>372</v>
      </c>
      <c r="SSU28" s="96"/>
      <c r="SSX28" s="480" t="s">
        <v>372</v>
      </c>
      <c r="SSY28" s="96"/>
      <c r="STB28" s="480" t="s">
        <v>372</v>
      </c>
      <c r="STC28" s="96"/>
      <c r="STF28" s="480" t="s">
        <v>372</v>
      </c>
      <c r="STG28" s="96"/>
      <c r="STJ28" s="480" t="s">
        <v>372</v>
      </c>
      <c r="STK28" s="96"/>
      <c r="STN28" s="480" t="s">
        <v>372</v>
      </c>
      <c r="STO28" s="96"/>
      <c r="STR28" s="480" t="s">
        <v>372</v>
      </c>
      <c r="STS28" s="96"/>
      <c r="STV28" s="480" t="s">
        <v>372</v>
      </c>
      <c r="STW28" s="96"/>
      <c r="STZ28" s="480" t="s">
        <v>372</v>
      </c>
      <c r="SUA28" s="96"/>
      <c r="SUD28" s="480" t="s">
        <v>372</v>
      </c>
      <c r="SUE28" s="96"/>
      <c r="SUH28" s="480" t="s">
        <v>372</v>
      </c>
      <c r="SUI28" s="96"/>
      <c r="SUL28" s="480" t="s">
        <v>372</v>
      </c>
      <c r="SUM28" s="96"/>
      <c r="SUP28" s="480" t="s">
        <v>372</v>
      </c>
      <c r="SUQ28" s="96"/>
      <c r="SUT28" s="480" t="s">
        <v>372</v>
      </c>
      <c r="SUU28" s="96"/>
      <c r="SUX28" s="480" t="s">
        <v>372</v>
      </c>
      <c r="SUY28" s="96"/>
      <c r="SVB28" s="480" t="s">
        <v>372</v>
      </c>
      <c r="SVC28" s="96"/>
      <c r="SVF28" s="480" t="s">
        <v>372</v>
      </c>
      <c r="SVG28" s="96"/>
      <c r="SVJ28" s="480" t="s">
        <v>372</v>
      </c>
      <c r="SVK28" s="96"/>
      <c r="SVN28" s="480" t="s">
        <v>372</v>
      </c>
      <c r="SVO28" s="96"/>
      <c r="SVR28" s="480" t="s">
        <v>372</v>
      </c>
      <c r="SVS28" s="96"/>
      <c r="SVV28" s="480" t="s">
        <v>372</v>
      </c>
      <c r="SVW28" s="96"/>
      <c r="SVZ28" s="480" t="s">
        <v>372</v>
      </c>
      <c r="SWA28" s="96"/>
      <c r="SWD28" s="480" t="s">
        <v>372</v>
      </c>
      <c r="SWE28" s="96"/>
      <c r="SWH28" s="480" t="s">
        <v>372</v>
      </c>
      <c r="SWI28" s="96"/>
      <c r="SWL28" s="480" t="s">
        <v>372</v>
      </c>
      <c r="SWM28" s="96"/>
      <c r="SWP28" s="480" t="s">
        <v>372</v>
      </c>
      <c r="SWQ28" s="96"/>
      <c r="SWT28" s="480" t="s">
        <v>372</v>
      </c>
      <c r="SWU28" s="96"/>
      <c r="SWX28" s="480" t="s">
        <v>372</v>
      </c>
      <c r="SWY28" s="96"/>
      <c r="SXB28" s="480" t="s">
        <v>372</v>
      </c>
      <c r="SXC28" s="96"/>
      <c r="SXF28" s="480" t="s">
        <v>372</v>
      </c>
      <c r="SXG28" s="96"/>
      <c r="SXJ28" s="480" t="s">
        <v>372</v>
      </c>
      <c r="SXK28" s="96"/>
      <c r="SXN28" s="480" t="s">
        <v>372</v>
      </c>
      <c r="SXO28" s="96"/>
      <c r="SXR28" s="480" t="s">
        <v>372</v>
      </c>
      <c r="SXS28" s="96"/>
      <c r="SXV28" s="480" t="s">
        <v>372</v>
      </c>
      <c r="SXW28" s="96"/>
      <c r="SXZ28" s="480" t="s">
        <v>372</v>
      </c>
      <c r="SYA28" s="96"/>
      <c r="SYD28" s="480" t="s">
        <v>372</v>
      </c>
      <c r="SYE28" s="96"/>
      <c r="SYH28" s="480" t="s">
        <v>372</v>
      </c>
      <c r="SYI28" s="96"/>
      <c r="SYL28" s="480" t="s">
        <v>372</v>
      </c>
      <c r="SYM28" s="96"/>
      <c r="SYP28" s="480" t="s">
        <v>372</v>
      </c>
      <c r="SYQ28" s="96"/>
      <c r="SYT28" s="480" t="s">
        <v>372</v>
      </c>
      <c r="SYU28" s="96"/>
      <c r="SYX28" s="480" t="s">
        <v>372</v>
      </c>
      <c r="SYY28" s="96"/>
      <c r="SZB28" s="480" t="s">
        <v>372</v>
      </c>
      <c r="SZC28" s="96"/>
      <c r="SZF28" s="480" t="s">
        <v>372</v>
      </c>
      <c r="SZG28" s="96"/>
      <c r="SZJ28" s="480" t="s">
        <v>372</v>
      </c>
      <c r="SZK28" s="96"/>
      <c r="SZN28" s="480" t="s">
        <v>372</v>
      </c>
      <c r="SZO28" s="96"/>
      <c r="SZR28" s="480" t="s">
        <v>372</v>
      </c>
      <c r="SZS28" s="96"/>
      <c r="SZV28" s="480" t="s">
        <v>372</v>
      </c>
      <c r="SZW28" s="96"/>
      <c r="SZZ28" s="480" t="s">
        <v>372</v>
      </c>
      <c r="TAA28" s="96"/>
      <c r="TAD28" s="480" t="s">
        <v>372</v>
      </c>
      <c r="TAE28" s="96"/>
      <c r="TAH28" s="480" t="s">
        <v>372</v>
      </c>
      <c r="TAI28" s="96"/>
      <c r="TAL28" s="480" t="s">
        <v>372</v>
      </c>
      <c r="TAM28" s="96"/>
      <c r="TAP28" s="480" t="s">
        <v>372</v>
      </c>
      <c r="TAQ28" s="96"/>
      <c r="TAT28" s="480" t="s">
        <v>372</v>
      </c>
      <c r="TAU28" s="96"/>
      <c r="TAX28" s="480" t="s">
        <v>372</v>
      </c>
      <c r="TAY28" s="96"/>
      <c r="TBB28" s="480" t="s">
        <v>372</v>
      </c>
      <c r="TBC28" s="96"/>
      <c r="TBF28" s="480" t="s">
        <v>372</v>
      </c>
      <c r="TBG28" s="96"/>
      <c r="TBJ28" s="480" t="s">
        <v>372</v>
      </c>
      <c r="TBK28" s="96"/>
      <c r="TBN28" s="480" t="s">
        <v>372</v>
      </c>
      <c r="TBO28" s="96"/>
      <c r="TBR28" s="480" t="s">
        <v>372</v>
      </c>
      <c r="TBS28" s="96"/>
      <c r="TBV28" s="480" t="s">
        <v>372</v>
      </c>
      <c r="TBW28" s="96"/>
      <c r="TBZ28" s="480" t="s">
        <v>372</v>
      </c>
      <c r="TCA28" s="96"/>
      <c r="TCD28" s="480" t="s">
        <v>372</v>
      </c>
      <c r="TCE28" s="96"/>
      <c r="TCH28" s="480" t="s">
        <v>372</v>
      </c>
      <c r="TCI28" s="96"/>
      <c r="TCL28" s="480" t="s">
        <v>372</v>
      </c>
      <c r="TCM28" s="96"/>
      <c r="TCP28" s="480" t="s">
        <v>372</v>
      </c>
      <c r="TCQ28" s="96"/>
      <c r="TCT28" s="480" t="s">
        <v>372</v>
      </c>
      <c r="TCU28" s="96"/>
      <c r="TCX28" s="480" t="s">
        <v>372</v>
      </c>
      <c r="TCY28" s="96"/>
      <c r="TDB28" s="480" t="s">
        <v>372</v>
      </c>
      <c r="TDC28" s="96"/>
      <c r="TDF28" s="480" t="s">
        <v>372</v>
      </c>
      <c r="TDG28" s="96"/>
      <c r="TDJ28" s="480" t="s">
        <v>372</v>
      </c>
      <c r="TDK28" s="96"/>
      <c r="TDN28" s="480" t="s">
        <v>372</v>
      </c>
      <c r="TDO28" s="96"/>
      <c r="TDR28" s="480" t="s">
        <v>372</v>
      </c>
      <c r="TDS28" s="96"/>
      <c r="TDV28" s="480" t="s">
        <v>372</v>
      </c>
      <c r="TDW28" s="96"/>
      <c r="TDZ28" s="480" t="s">
        <v>372</v>
      </c>
      <c r="TEA28" s="96"/>
      <c r="TED28" s="480" t="s">
        <v>372</v>
      </c>
      <c r="TEE28" s="96"/>
      <c r="TEH28" s="480" t="s">
        <v>372</v>
      </c>
      <c r="TEI28" s="96"/>
      <c r="TEL28" s="480" t="s">
        <v>372</v>
      </c>
      <c r="TEM28" s="96"/>
      <c r="TEP28" s="480" t="s">
        <v>372</v>
      </c>
      <c r="TEQ28" s="96"/>
      <c r="TET28" s="480" t="s">
        <v>372</v>
      </c>
      <c r="TEU28" s="96"/>
      <c r="TEX28" s="480" t="s">
        <v>372</v>
      </c>
      <c r="TEY28" s="96"/>
      <c r="TFB28" s="480" t="s">
        <v>372</v>
      </c>
      <c r="TFC28" s="96"/>
      <c r="TFF28" s="480" t="s">
        <v>372</v>
      </c>
      <c r="TFG28" s="96"/>
      <c r="TFJ28" s="480" t="s">
        <v>372</v>
      </c>
      <c r="TFK28" s="96"/>
      <c r="TFN28" s="480" t="s">
        <v>372</v>
      </c>
      <c r="TFO28" s="96"/>
      <c r="TFR28" s="480" t="s">
        <v>372</v>
      </c>
      <c r="TFS28" s="96"/>
      <c r="TFV28" s="480" t="s">
        <v>372</v>
      </c>
      <c r="TFW28" s="96"/>
      <c r="TFZ28" s="480" t="s">
        <v>372</v>
      </c>
      <c r="TGA28" s="96"/>
      <c r="TGD28" s="480" t="s">
        <v>372</v>
      </c>
      <c r="TGE28" s="96"/>
      <c r="TGH28" s="480" t="s">
        <v>372</v>
      </c>
      <c r="TGI28" s="96"/>
      <c r="TGL28" s="480" t="s">
        <v>372</v>
      </c>
      <c r="TGM28" s="96"/>
      <c r="TGP28" s="480" t="s">
        <v>372</v>
      </c>
      <c r="TGQ28" s="96"/>
      <c r="TGT28" s="480" t="s">
        <v>372</v>
      </c>
      <c r="TGU28" s="96"/>
      <c r="TGX28" s="480" t="s">
        <v>372</v>
      </c>
      <c r="TGY28" s="96"/>
      <c r="THB28" s="480" t="s">
        <v>372</v>
      </c>
      <c r="THC28" s="96"/>
      <c r="THF28" s="480" t="s">
        <v>372</v>
      </c>
      <c r="THG28" s="96"/>
      <c r="THJ28" s="480" t="s">
        <v>372</v>
      </c>
      <c r="THK28" s="96"/>
      <c r="THN28" s="480" t="s">
        <v>372</v>
      </c>
      <c r="THO28" s="96"/>
      <c r="THR28" s="480" t="s">
        <v>372</v>
      </c>
      <c r="THS28" s="96"/>
      <c r="THV28" s="480" t="s">
        <v>372</v>
      </c>
      <c r="THW28" s="96"/>
      <c r="THZ28" s="480" t="s">
        <v>372</v>
      </c>
      <c r="TIA28" s="96"/>
      <c r="TID28" s="480" t="s">
        <v>372</v>
      </c>
      <c r="TIE28" s="96"/>
      <c r="TIH28" s="480" t="s">
        <v>372</v>
      </c>
      <c r="TII28" s="96"/>
      <c r="TIL28" s="480" t="s">
        <v>372</v>
      </c>
      <c r="TIM28" s="96"/>
      <c r="TIP28" s="480" t="s">
        <v>372</v>
      </c>
      <c r="TIQ28" s="96"/>
      <c r="TIT28" s="480" t="s">
        <v>372</v>
      </c>
      <c r="TIU28" s="96"/>
      <c r="TIX28" s="480" t="s">
        <v>372</v>
      </c>
      <c r="TIY28" s="96"/>
      <c r="TJB28" s="480" t="s">
        <v>372</v>
      </c>
      <c r="TJC28" s="96"/>
      <c r="TJF28" s="480" t="s">
        <v>372</v>
      </c>
      <c r="TJG28" s="96"/>
      <c r="TJJ28" s="480" t="s">
        <v>372</v>
      </c>
      <c r="TJK28" s="96"/>
      <c r="TJN28" s="480" t="s">
        <v>372</v>
      </c>
      <c r="TJO28" s="96"/>
      <c r="TJR28" s="480" t="s">
        <v>372</v>
      </c>
      <c r="TJS28" s="96"/>
      <c r="TJV28" s="480" t="s">
        <v>372</v>
      </c>
      <c r="TJW28" s="96"/>
      <c r="TJZ28" s="480" t="s">
        <v>372</v>
      </c>
      <c r="TKA28" s="96"/>
      <c r="TKD28" s="480" t="s">
        <v>372</v>
      </c>
      <c r="TKE28" s="96"/>
      <c r="TKH28" s="480" t="s">
        <v>372</v>
      </c>
      <c r="TKI28" s="96"/>
      <c r="TKL28" s="480" t="s">
        <v>372</v>
      </c>
      <c r="TKM28" s="96"/>
      <c r="TKP28" s="480" t="s">
        <v>372</v>
      </c>
      <c r="TKQ28" s="96"/>
      <c r="TKT28" s="480" t="s">
        <v>372</v>
      </c>
      <c r="TKU28" s="96"/>
      <c r="TKX28" s="480" t="s">
        <v>372</v>
      </c>
      <c r="TKY28" s="96"/>
      <c r="TLB28" s="480" t="s">
        <v>372</v>
      </c>
      <c r="TLC28" s="96"/>
      <c r="TLF28" s="480" t="s">
        <v>372</v>
      </c>
      <c r="TLG28" s="96"/>
      <c r="TLJ28" s="480" t="s">
        <v>372</v>
      </c>
      <c r="TLK28" s="96"/>
      <c r="TLN28" s="480" t="s">
        <v>372</v>
      </c>
      <c r="TLO28" s="96"/>
      <c r="TLR28" s="480" t="s">
        <v>372</v>
      </c>
      <c r="TLS28" s="96"/>
      <c r="TLV28" s="480" t="s">
        <v>372</v>
      </c>
      <c r="TLW28" s="96"/>
      <c r="TLZ28" s="480" t="s">
        <v>372</v>
      </c>
      <c r="TMA28" s="96"/>
      <c r="TMD28" s="480" t="s">
        <v>372</v>
      </c>
      <c r="TME28" s="96"/>
      <c r="TMH28" s="480" t="s">
        <v>372</v>
      </c>
      <c r="TMI28" s="96"/>
      <c r="TML28" s="480" t="s">
        <v>372</v>
      </c>
      <c r="TMM28" s="96"/>
      <c r="TMP28" s="480" t="s">
        <v>372</v>
      </c>
      <c r="TMQ28" s="96"/>
      <c r="TMT28" s="480" t="s">
        <v>372</v>
      </c>
      <c r="TMU28" s="96"/>
      <c r="TMX28" s="480" t="s">
        <v>372</v>
      </c>
      <c r="TMY28" s="96"/>
      <c r="TNB28" s="480" t="s">
        <v>372</v>
      </c>
      <c r="TNC28" s="96"/>
      <c r="TNF28" s="480" t="s">
        <v>372</v>
      </c>
      <c r="TNG28" s="96"/>
      <c r="TNJ28" s="480" t="s">
        <v>372</v>
      </c>
      <c r="TNK28" s="96"/>
      <c r="TNN28" s="480" t="s">
        <v>372</v>
      </c>
      <c r="TNO28" s="96"/>
      <c r="TNR28" s="480" t="s">
        <v>372</v>
      </c>
      <c r="TNS28" s="96"/>
      <c r="TNV28" s="480" t="s">
        <v>372</v>
      </c>
      <c r="TNW28" s="96"/>
      <c r="TNZ28" s="480" t="s">
        <v>372</v>
      </c>
      <c r="TOA28" s="96"/>
      <c r="TOD28" s="480" t="s">
        <v>372</v>
      </c>
      <c r="TOE28" s="96"/>
      <c r="TOH28" s="480" t="s">
        <v>372</v>
      </c>
      <c r="TOI28" s="96"/>
      <c r="TOL28" s="480" t="s">
        <v>372</v>
      </c>
      <c r="TOM28" s="96"/>
      <c r="TOP28" s="480" t="s">
        <v>372</v>
      </c>
      <c r="TOQ28" s="96"/>
      <c r="TOT28" s="480" t="s">
        <v>372</v>
      </c>
      <c r="TOU28" s="96"/>
      <c r="TOX28" s="480" t="s">
        <v>372</v>
      </c>
      <c r="TOY28" s="96"/>
      <c r="TPB28" s="480" t="s">
        <v>372</v>
      </c>
      <c r="TPC28" s="96"/>
      <c r="TPF28" s="480" t="s">
        <v>372</v>
      </c>
      <c r="TPG28" s="96"/>
      <c r="TPJ28" s="480" t="s">
        <v>372</v>
      </c>
      <c r="TPK28" s="96"/>
      <c r="TPN28" s="480" t="s">
        <v>372</v>
      </c>
      <c r="TPO28" s="96"/>
      <c r="TPR28" s="480" t="s">
        <v>372</v>
      </c>
      <c r="TPS28" s="96"/>
      <c r="TPV28" s="480" t="s">
        <v>372</v>
      </c>
      <c r="TPW28" s="96"/>
      <c r="TPZ28" s="480" t="s">
        <v>372</v>
      </c>
      <c r="TQA28" s="96"/>
      <c r="TQD28" s="480" t="s">
        <v>372</v>
      </c>
      <c r="TQE28" s="96"/>
      <c r="TQH28" s="480" t="s">
        <v>372</v>
      </c>
      <c r="TQI28" s="96"/>
      <c r="TQL28" s="480" t="s">
        <v>372</v>
      </c>
      <c r="TQM28" s="96"/>
      <c r="TQP28" s="480" t="s">
        <v>372</v>
      </c>
      <c r="TQQ28" s="96"/>
      <c r="TQT28" s="480" t="s">
        <v>372</v>
      </c>
      <c r="TQU28" s="96"/>
      <c r="TQX28" s="480" t="s">
        <v>372</v>
      </c>
      <c r="TQY28" s="96"/>
      <c r="TRB28" s="480" t="s">
        <v>372</v>
      </c>
      <c r="TRC28" s="96"/>
      <c r="TRF28" s="480" t="s">
        <v>372</v>
      </c>
      <c r="TRG28" s="96"/>
      <c r="TRJ28" s="480" t="s">
        <v>372</v>
      </c>
      <c r="TRK28" s="96"/>
      <c r="TRN28" s="480" t="s">
        <v>372</v>
      </c>
      <c r="TRO28" s="96"/>
      <c r="TRR28" s="480" t="s">
        <v>372</v>
      </c>
      <c r="TRS28" s="96"/>
      <c r="TRV28" s="480" t="s">
        <v>372</v>
      </c>
      <c r="TRW28" s="96"/>
      <c r="TRZ28" s="480" t="s">
        <v>372</v>
      </c>
      <c r="TSA28" s="96"/>
      <c r="TSD28" s="480" t="s">
        <v>372</v>
      </c>
      <c r="TSE28" s="96"/>
      <c r="TSH28" s="480" t="s">
        <v>372</v>
      </c>
      <c r="TSI28" s="96"/>
      <c r="TSL28" s="480" t="s">
        <v>372</v>
      </c>
      <c r="TSM28" s="96"/>
      <c r="TSP28" s="480" t="s">
        <v>372</v>
      </c>
      <c r="TSQ28" s="96"/>
      <c r="TST28" s="480" t="s">
        <v>372</v>
      </c>
      <c r="TSU28" s="96"/>
      <c r="TSX28" s="480" t="s">
        <v>372</v>
      </c>
      <c r="TSY28" s="96"/>
      <c r="TTB28" s="480" t="s">
        <v>372</v>
      </c>
      <c r="TTC28" s="96"/>
      <c r="TTF28" s="480" t="s">
        <v>372</v>
      </c>
      <c r="TTG28" s="96"/>
      <c r="TTJ28" s="480" t="s">
        <v>372</v>
      </c>
      <c r="TTK28" s="96"/>
      <c r="TTN28" s="480" t="s">
        <v>372</v>
      </c>
      <c r="TTO28" s="96"/>
      <c r="TTR28" s="480" t="s">
        <v>372</v>
      </c>
      <c r="TTS28" s="96"/>
      <c r="TTV28" s="480" t="s">
        <v>372</v>
      </c>
      <c r="TTW28" s="96"/>
      <c r="TTZ28" s="480" t="s">
        <v>372</v>
      </c>
      <c r="TUA28" s="96"/>
      <c r="TUD28" s="480" t="s">
        <v>372</v>
      </c>
      <c r="TUE28" s="96"/>
      <c r="TUH28" s="480" t="s">
        <v>372</v>
      </c>
      <c r="TUI28" s="96"/>
      <c r="TUL28" s="480" t="s">
        <v>372</v>
      </c>
      <c r="TUM28" s="96"/>
      <c r="TUP28" s="480" t="s">
        <v>372</v>
      </c>
      <c r="TUQ28" s="96"/>
      <c r="TUT28" s="480" t="s">
        <v>372</v>
      </c>
      <c r="TUU28" s="96"/>
      <c r="TUX28" s="480" t="s">
        <v>372</v>
      </c>
      <c r="TUY28" s="96"/>
      <c r="TVB28" s="480" t="s">
        <v>372</v>
      </c>
      <c r="TVC28" s="96"/>
      <c r="TVF28" s="480" t="s">
        <v>372</v>
      </c>
      <c r="TVG28" s="96"/>
      <c r="TVJ28" s="480" t="s">
        <v>372</v>
      </c>
      <c r="TVK28" s="96"/>
      <c r="TVN28" s="480" t="s">
        <v>372</v>
      </c>
      <c r="TVO28" s="96"/>
      <c r="TVR28" s="480" t="s">
        <v>372</v>
      </c>
      <c r="TVS28" s="96"/>
      <c r="TVV28" s="480" t="s">
        <v>372</v>
      </c>
      <c r="TVW28" s="96"/>
      <c r="TVZ28" s="480" t="s">
        <v>372</v>
      </c>
      <c r="TWA28" s="96"/>
      <c r="TWD28" s="480" t="s">
        <v>372</v>
      </c>
      <c r="TWE28" s="96"/>
      <c r="TWH28" s="480" t="s">
        <v>372</v>
      </c>
      <c r="TWI28" s="96"/>
      <c r="TWL28" s="480" t="s">
        <v>372</v>
      </c>
      <c r="TWM28" s="96"/>
      <c r="TWP28" s="480" t="s">
        <v>372</v>
      </c>
      <c r="TWQ28" s="96"/>
      <c r="TWT28" s="480" t="s">
        <v>372</v>
      </c>
      <c r="TWU28" s="96"/>
      <c r="TWX28" s="480" t="s">
        <v>372</v>
      </c>
      <c r="TWY28" s="96"/>
      <c r="TXB28" s="480" t="s">
        <v>372</v>
      </c>
      <c r="TXC28" s="96"/>
      <c r="TXF28" s="480" t="s">
        <v>372</v>
      </c>
      <c r="TXG28" s="96"/>
      <c r="TXJ28" s="480" t="s">
        <v>372</v>
      </c>
      <c r="TXK28" s="96"/>
      <c r="TXN28" s="480" t="s">
        <v>372</v>
      </c>
      <c r="TXO28" s="96"/>
      <c r="TXR28" s="480" t="s">
        <v>372</v>
      </c>
      <c r="TXS28" s="96"/>
      <c r="TXV28" s="480" t="s">
        <v>372</v>
      </c>
      <c r="TXW28" s="96"/>
      <c r="TXZ28" s="480" t="s">
        <v>372</v>
      </c>
      <c r="TYA28" s="96"/>
      <c r="TYD28" s="480" t="s">
        <v>372</v>
      </c>
      <c r="TYE28" s="96"/>
      <c r="TYH28" s="480" t="s">
        <v>372</v>
      </c>
      <c r="TYI28" s="96"/>
      <c r="TYL28" s="480" t="s">
        <v>372</v>
      </c>
      <c r="TYM28" s="96"/>
      <c r="TYP28" s="480" t="s">
        <v>372</v>
      </c>
      <c r="TYQ28" s="96"/>
      <c r="TYT28" s="480" t="s">
        <v>372</v>
      </c>
      <c r="TYU28" s="96"/>
      <c r="TYX28" s="480" t="s">
        <v>372</v>
      </c>
      <c r="TYY28" s="96"/>
      <c r="TZB28" s="480" t="s">
        <v>372</v>
      </c>
      <c r="TZC28" s="96"/>
      <c r="TZF28" s="480" t="s">
        <v>372</v>
      </c>
      <c r="TZG28" s="96"/>
      <c r="TZJ28" s="480" t="s">
        <v>372</v>
      </c>
      <c r="TZK28" s="96"/>
      <c r="TZN28" s="480" t="s">
        <v>372</v>
      </c>
      <c r="TZO28" s="96"/>
      <c r="TZR28" s="480" t="s">
        <v>372</v>
      </c>
      <c r="TZS28" s="96"/>
      <c r="TZV28" s="480" t="s">
        <v>372</v>
      </c>
      <c r="TZW28" s="96"/>
      <c r="TZZ28" s="480" t="s">
        <v>372</v>
      </c>
      <c r="UAA28" s="96"/>
      <c r="UAD28" s="480" t="s">
        <v>372</v>
      </c>
      <c r="UAE28" s="96"/>
      <c r="UAH28" s="480" t="s">
        <v>372</v>
      </c>
      <c r="UAI28" s="96"/>
      <c r="UAL28" s="480" t="s">
        <v>372</v>
      </c>
      <c r="UAM28" s="96"/>
      <c r="UAP28" s="480" t="s">
        <v>372</v>
      </c>
      <c r="UAQ28" s="96"/>
      <c r="UAT28" s="480" t="s">
        <v>372</v>
      </c>
      <c r="UAU28" s="96"/>
      <c r="UAX28" s="480" t="s">
        <v>372</v>
      </c>
      <c r="UAY28" s="96"/>
      <c r="UBB28" s="480" t="s">
        <v>372</v>
      </c>
      <c r="UBC28" s="96"/>
      <c r="UBF28" s="480" t="s">
        <v>372</v>
      </c>
      <c r="UBG28" s="96"/>
      <c r="UBJ28" s="480" t="s">
        <v>372</v>
      </c>
      <c r="UBK28" s="96"/>
      <c r="UBN28" s="480" t="s">
        <v>372</v>
      </c>
      <c r="UBO28" s="96"/>
      <c r="UBR28" s="480" t="s">
        <v>372</v>
      </c>
      <c r="UBS28" s="96"/>
      <c r="UBV28" s="480" t="s">
        <v>372</v>
      </c>
      <c r="UBW28" s="96"/>
      <c r="UBZ28" s="480" t="s">
        <v>372</v>
      </c>
      <c r="UCA28" s="96"/>
      <c r="UCD28" s="480" t="s">
        <v>372</v>
      </c>
      <c r="UCE28" s="96"/>
      <c r="UCH28" s="480" t="s">
        <v>372</v>
      </c>
      <c r="UCI28" s="96"/>
      <c r="UCL28" s="480" t="s">
        <v>372</v>
      </c>
      <c r="UCM28" s="96"/>
      <c r="UCP28" s="480" t="s">
        <v>372</v>
      </c>
      <c r="UCQ28" s="96"/>
      <c r="UCT28" s="480" t="s">
        <v>372</v>
      </c>
      <c r="UCU28" s="96"/>
      <c r="UCX28" s="480" t="s">
        <v>372</v>
      </c>
      <c r="UCY28" s="96"/>
      <c r="UDB28" s="480" t="s">
        <v>372</v>
      </c>
      <c r="UDC28" s="96"/>
      <c r="UDF28" s="480" t="s">
        <v>372</v>
      </c>
      <c r="UDG28" s="96"/>
      <c r="UDJ28" s="480" t="s">
        <v>372</v>
      </c>
      <c r="UDK28" s="96"/>
      <c r="UDN28" s="480" t="s">
        <v>372</v>
      </c>
      <c r="UDO28" s="96"/>
      <c r="UDR28" s="480" t="s">
        <v>372</v>
      </c>
      <c r="UDS28" s="96"/>
      <c r="UDV28" s="480" t="s">
        <v>372</v>
      </c>
      <c r="UDW28" s="96"/>
      <c r="UDZ28" s="480" t="s">
        <v>372</v>
      </c>
      <c r="UEA28" s="96"/>
      <c r="UED28" s="480" t="s">
        <v>372</v>
      </c>
      <c r="UEE28" s="96"/>
      <c r="UEH28" s="480" t="s">
        <v>372</v>
      </c>
      <c r="UEI28" s="96"/>
      <c r="UEL28" s="480" t="s">
        <v>372</v>
      </c>
      <c r="UEM28" s="96"/>
      <c r="UEP28" s="480" t="s">
        <v>372</v>
      </c>
      <c r="UEQ28" s="96"/>
      <c r="UET28" s="480" t="s">
        <v>372</v>
      </c>
      <c r="UEU28" s="96"/>
      <c r="UEX28" s="480" t="s">
        <v>372</v>
      </c>
      <c r="UEY28" s="96"/>
      <c r="UFB28" s="480" t="s">
        <v>372</v>
      </c>
      <c r="UFC28" s="96"/>
      <c r="UFF28" s="480" t="s">
        <v>372</v>
      </c>
      <c r="UFG28" s="96"/>
      <c r="UFJ28" s="480" t="s">
        <v>372</v>
      </c>
      <c r="UFK28" s="96"/>
      <c r="UFN28" s="480" t="s">
        <v>372</v>
      </c>
      <c r="UFO28" s="96"/>
      <c r="UFR28" s="480" t="s">
        <v>372</v>
      </c>
      <c r="UFS28" s="96"/>
      <c r="UFV28" s="480" t="s">
        <v>372</v>
      </c>
      <c r="UFW28" s="96"/>
      <c r="UFZ28" s="480" t="s">
        <v>372</v>
      </c>
      <c r="UGA28" s="96"/>
      <c r="UGD28" s="480" t="s">
        <v>372</v>
      </c>
      <c r="UGE28" s="96"/>
      <c r="UGH28" s="480" t="s">
        <v>372</v>
      </c>
      <c r="UGI28" s="96"/>
      <c r="UGL28" s="480" t="s">
        <v>372</v>
      </c>
      <c r="UGM28" s="96"/>
      <c r="UGP28" s="480" t="s">
        <v>372</v>
      </c>
      <c r="UGQ28" s="96"/>
      <c r="UGT28" s="480" t="s">
        <v>372</v>
      </c>
      <c r="UGU28" s="96"/>
      <c r="UGX28" s="480" t="s">
        <v>372</v>
      </c>
      <c r="UGY28" s="96"/>
      <c r="UHB28" s="480" t="s">
        <v>372</v>
      </c>
      <c r="UHC28" s="96"/>
      <c r="UHF28" s="480" t="s">
        <v>372</v>
      </c>
      <c r="UHG28" s="96"/>
      <c r="UHJ28" s="480" t="s">
        <v>372</v>
      </c>
      <c r="UHK28" s="96"/>
      <c r="UHN28" s="480" t="s">
        <v>372</v>
      </c>
      <c r="UHO28" s="96"/>
      <c r="UHR28" s="480" t="s">
        <v>372</v>
      </c>
      <c r="UHS28" s="96"/>
      <c r="UHV28" s="480" t="s">
        <v>372</v>
      </c>
      <c r="UHW28" s="96"/>
      <c r="UHZ28" s="480" t="s">
        <v>372</v>
      </c>
      <c r="UIA28" s="96"/>
      <c r="UID28" s="480" t="s">
        <v>372</v>
      </c>
      <c r="UIE28" s="96"/>
      <c r="UIH28" s="480" t="s">
        <v>372</v>
      </c>
      <c r="UII28" s="96"/>
      <c r="UIL28" s="480" t="s">
        <v>372</v>
      </c>
      <c r="UIM28" s="96"/>
      <c r="UIP28" s="480" t="s">
        <v>372</v>
      </c>
      <c r="UIQ28" s="96"/>
      <c r="UIT28" s="480" t="s">
        <v>372</v>
      </c>
      <c r="UIU28" s="96"/>
      <c r="UIX28" s="480" t="s">
        <v>372</v>
      </c>
      <c r="UIY28" s="96"/>
      <c r="UJB28" s="480" t="s">
        <v>372</v>
      </c>
      <c r="UJC28" s="96"/>
      <c r="UJF28" s="480" t="s">
        <v>372</v>
      </c>
      <c r="UJG28" s="96"/>
      <c r="UJJ28" s="480" t="s">
        <v>372</v>
      </c>
      <c r="UJK28" s="96"/>
      <c r="UJN28" s="480" t="s">
        <v>372</v>
      </c>
      <c r="UJO28" s="96"/>
      <c r="UJR28" s="480" t="s">
        <v>372</v>
      </c>
      <c r="UJS28" s="96"/>
      <c r="UJV28" s="480" t="s">
        <v>372</v>
      </c>
      <c r="UJW28" s="96"/>
      <c r="UJZ28" s="480" t="s">
        <v>372</v>
      </c>
      <c r="UKA28" s="96"/>
      <c r="UKD28" s="480" t="s">
        <v>372</v>
      </c>
      <c r="UKE28" s="96"/>
      <c r="UKH28" s="480" t="s">
        <v>372</v>
      </c>
      <c r="UKI28" s="96"/>
      <c r="UKL28" s="480" t="s">
        <v>372</v>
      </c>
      <c r="UKM28" s="96"/>
      <c r="UKP28" s="480" t="s">
        <v>372</v>
      </c>
      <c r="UKQ28" s="96"/>
      <c r="UKT28" s="480" t="s">
        <v>372</v>
      </c>
      <c r="UKU28" s="96"/>
      <c r="UKX28" s="480" t="s">
        <v>372</v>
      </c>
      <c r="UKY28" s="96"/>
      <c r="ULB28" s="480" t="s">
        <v>372</v>
      </c>
      <c r="ULC28" s="96"/>
      <c r="ULF28" s="480" t="s">
        <v>372</v>
      </c>
      <c r="ULG28" s="96"/>
      <c r="ULJ28" s="480" t="s">
        <v>372</v>
      </c>
      <c r="ULK28" s="96"/>
      <c r="ULN28" s="480" t="s">
        <v>372</v>
      </c>
      <c r="ULO28" s="96"/>
      <c r="ULR28" s="480" t="s">
        <v>372</v>
      </c>
      <c r="ULS28" s="96"/>
      <c r="ULV28" s="480" t="s">
        <v>372</v>
      </c>
      <c r="ULW28" s="96"/>
      <c r="ULZ28" s="480" t="s">
        <v>372</v>
      </c>
      <c r="UMA28" s="96"/>
      <c r="UMD28" s="480" t="s">
        <v>372</v>
      </c>
      <c r="UME28" s="96"/>
      <c r="UMH28" s="480" t="s">
        <v>372</v>
      </c>
      <c r="UMI28" s="96"/>
      <c r="UML28" s="480" t="s">
        <v>372</v>
      </c>
      <c r="UMM28" s="96"/>
      <c r="UMP28" s="480" t="s">
        <v>372</v>
      </c>
      <c r="UMQ28" s="96"/>
      <c r="UMT28" s="480" t="s">
        <v>372</v>
      </c>
      <c r="UMU28" s="96"/>
      <c r="UMX28" s="480" t="s">
        <v>372</v>
      </c>
      <c r="UMY28" s="96"/>
      <c r="UNB28" s="480" t="s">
        <v>372</v>
      </c>
      <c r="UNC28" s="96"/>
      <c r="UNF28" s="480" t="s">
        <v>372</v>
      </c>
      <c r="UNG28" s="96"/>
      <c r="UNJ28" s="480" t="s">
        <v>372</v>
      </c>
      <c r="UNK28" s="96"/>
      <c r="UNN28" s="480" t="s">
        <v>372</v>
      </c>
      <c r="UNO28" s="96"/>
      <c r="UNR28" s="480" t="s">
        <v>372</v>
      </c>
      <c r="UNS28" s="96"/>
      <c r="UNV28" s="480" t="s">
        <v>372</v>
      </c>
      <c r="UNW28" s="96"/>
      <c r="UNZ28" s="480" t="s">
        <v>372</v>
      </c>
      <c r="UOA28" s="96"/>
      <c r="UOD28" s="480" t="s">
        <v>372</v>
      </c>
      <c r="UOE28" s="96"/>
      <c r="UOH28" s="480" t="s">
        <v>372</v>
      </c>
      <c r="UOI28" s="96"/>
      <c r="UOL28" s="480" t="s">
        <v>372</v>
      </c>
      <c r="UOM28" s="96"/>
      <c r="UOP28" s="480" t="s">
        <v>372</v>
      </c>
      <c r="UOQ28" s="96"/>
      <c r="UOT28" s="480" t="s">
        <v>372</v>
      </c>
      <c r="UOU28" s="96"/>
      <c r="UOX28" s="480" t="s">
        <v>372</v>
      </c>
      <c r="UOY28" s="96"/>
      <c r="UPB28" s="480" t="s">
        <v>372</v>
      </c>
      <c r="UPC28" s="96"/>
      <c r="UPF28" s="480" t="s">
        <v>372</v>
      </c>
      <c r="UPG28" s="96"/>
      <c r="UPJ28" s="480" t="s">
        <v>372</v>
      </c>
      <c r="UPK28" s="96"/>
      <c r="UPN28" s="480" t="s">
        <v>372</v>
      </c>
      <c r="UPO28" s="96"/>
      <c r="UPR28" s="480" t="s">
        <v>372</v>
      </c>
      <c r="UPS28" s="96"/>
      <c r="UPV28" s="480" t="s">
        <v>372</v>
      </c>
      <c r="UPW28" s="96"/>
      <c r="UPZ28" s="480" t="s">
        <v>372</v>
      </c>
      <c r="UQA28" s="96"/>
      <c r="UQD28" s="480" t="s">
        <v>372</v>
      </c>
      <c r="UQE28" s="96"/>
      <c r="UQH28" s="480" t="s">
        <v>372</v>
      </c>
      <c r="UQI28" s="96"/>
      <c r="UQL28" s="480" t="s">
        <v>372</v>
      </c>
      <c r="UQM28" s="96"/>
      <c r="UQP28" s="480" t="s">
        <v>372</v>
      </c>
      <c r="UQQ28" s="96"/>
      <c r="UQT28" s="480" t="s">
        <v>372</v>
      </c>
      <c r="UQU28" s="96"/>
      <c r="UQX28" s="480" t="s">
        <v>372</v>
      </c>
      <c r="UQY28" s="96"/>
      <c r="URB28" s="480" t="s">
        <v>372</v>
      </c>
      <c r="URC28" s="96"/>
      <c r="URF28" s="480" t="s">
        <v>372</v>
      </c>
      <c r="URG28" s="96"/>
      <c r="URJ28" s="480" t="s">
        <v>372</v>
      </c>
      <c r="URK28" s="96"/>
      <c r="URN28" s="480" t="s">
        <v>372</v>
      </c>
      <c r="URO28" s="96"/>
      <c r="URR28" s="480" t="s">
        <v>372</v>
      </c>
      <c r="URS28" s="96"/>
      <c r="URV28" s="480" t="s">
        <v>372</v>
      </c>
      <c r="URW28" s="96"/>
      <c r="URZ28" s="480" t="s">
        <v>372</v>
      </c>
      <c r="USA28" s="96"/>
      <c r="USD28" s="480" t="s">
        <v>372</v>
      </c>
      <c r="USE28" s="96"/>
      <c r="USH28" s="480" t="s">
        <v>372</v>
      </c>
      <c r="USI28" s="96"/>
      <c r="USL28" s="480" t="s">
        <v>372</v>
      </c>
      <c r="USM28" s="96"/>
      <c r="USP28" s="480" t="s">
        <v>372</v>
      </c>
      <c r="USQ28" s="96"/>
      <c r="UST28" s="480" t="s">
        <v>372</v>
      </c>
      <c r="USU28" s="96"/>
      <c r="USX28" s="480" t="s">
        <v>372</v>
      </c>
      <c r="USY28" s="96"/>
      <c r="UTB28" s="480" t="s">
        <v>372</v>
      </c>
      <c r="UTC28" s="96"/>
      <c r="UTF28" s="480" t="s">
        <v>372</v>
      </c>
      <c r="UTG28" s="96"/>
      <c r="UTJ28" s="480" t="s">
        <v>372</v>
      </c>
      <c r="UTK28" s="96"/>
      <c r="UTN28" s="480" t="s">
        <v>372</v>
      </c>
      <c r="UTO28" s="96"/>
      <c r="UTR28" s="480" t="s">
        <v>372</v>
      </c>
      <c r="UTS28" s="96"/>
      <c r="UTV28" s="480" t="s">
        <v>372</v>
      </c>
      <c r="UTW28" s="96"/>
      <c r="UTZ28" s="480" t="s">
        <v>372</v>
      </c>
      <c r="UUA28" s="96"/>
      <c r="UUD28" s="480" t="s">
        <v>372</v>
      </c>
      <c r="UUE28" s="96"/>
      <c r="UUH28" s="480" t="s">
        <v>372</v>
      </c>
      <c r="UUI28" s="96"/>
      <c r="UUL28" s="480" t="s">
        <v>372</v>
      </c>
      <c r="UUM28" s="96"/>
      <c r="UUP28" s="480" t="s">
        <v>372</v>
      </c>
      <c r="UUQ28" s="96"/>
      <c r="UUT28" s="480" t="s">
        <v>372</v>
      </c>
      <c r="UUU28" s="96"/>
      <c r="UUX28" s="480" t="s">
        <v>372</v>
      </c>
      <c r="UUY28" s="96"/>
      <c r="UVB28" s="480" t="s">
        <v>372</v>
      </c>
      <c r="UVC28" s="96"/>
      <c r="UVF28" s="480" t="s">
        <v>372</v>
      </c>
      <c r="UVG28" s="96"/>
      <c r="UVJ28" s="480" t="s">
        <v>372</v>
      </c>
      <c r="UVK28" s="96"/>
      <c r="UVN28" s="480" t="s">
        <v>372</v>
      </c>
      <c r="UVO28" s="96"/>
      <c r="UVR28" s="480" t="s">
        <v>372</v>
      </c>
      <c r="UVS28" s="96"/>
      <c r="UVV28" s="480" t="s">
        <v>372</v>
      </c>
      <c r="UVW28" s="96"/>
      <c r="UVZ28" s="480" t="s">
        <v>372</v>
      </c>
      <c r="UWA28" s="96"/>
      <c r="UWD28" s="480" t="s">
        <v>372</v>
      </c>
      <c r="UWE28" s="96"/>
      <c r="UWH28" s="480" t="s">
        <v>372</v>
      </c>
      <c r="UWI28" s="96"/>
      <c r="UWL28" s="480" t="s">
        <v>372</v>
      </c>
      <c r="UWM28" s="96"/>
      <c r="UWP28" s="480" t="s">
        <v>372</v>
      </c>
      <c r="UWQ28" s="96"/>
      <c r="UWT28" s="480" t="s">
        <v>372</v>
      </c>
      <c r="UWU28" s="96"/>
      <c r="UWX28" s="480" t="s">
        <v>372</v>
      </c>
      <c r="UWY28" s="96"/>
      <c r="UXB28" s="480" t="s">
        <v>372</v>
      </c>
      <c r="UXC28" s="96"/>
      <c r="UXF28" s="480" t="s">
        <v>372</v>
      </c>
      <c r="UXG28" s="96"/>
      <c r="UXJ28" s="480" t="s">
        <v>372</v>
      </c>
      <c r="UXK28" s="96"/>
      <c r="UXN28" s="480" t="s">
        <v>372</v>
      </c>
      <c r="UXO28" s="96"/>
      <c r="UXR28" s="480" t="s">
        <v>372</v>
      </c>
      <c r="UXS28" s="96"/>
      <c r="UXV28" s="480" t="s">
        <v>372</v>
      </c>
      <c r="UXW28" s="96"/>
      <c r="UXZ28" s="480" t="s">
        <v>372</v>
      </c>
      <c r="UYA28" s="96"/>
      <c r="UYD28" s="480" t="s">
        <v>372</v>
      </c>
      <c r="UYE28" s="96"/>
      <c r="UYH28" s="480" t="s">
        <v>372</v>
      </c>
      <c r="UYI28" s="96"/>
      <c r="UYL28" s="480" t="s">
        <v>372</v>
      </c>
      <c r="UYM28" s="96"/>
      <c r="UYP28" s="480" t="s">
        <v>372</v>
      </c>
      <c r="UYQ28" s="96"/>
      <c r="UYT28" s="480" t="s">
        <v>372</v>
      </c>
      <c r="UYU28" s="96"/>
      <c r="UYX28" s="480" t="s">
        <v>372</v>
      </c>
      <c r="UYY28" s="96"/>
      <c r="UZB28" s="480" t="s">
        <v>372</v>
      </c>
      <c r="UZC28" s="96"/>
      <c r="UZF28" s="480" t="s">
        <v>372</v>
      </c>
      <c r="UZG28" s="96"/>
      <c r="UZJ28" s="480" t="s">
        <v>372</v>
      </c>
      <c r="UZK28" s="96"/>
      <c r="UZN28" s="480" t="s">
        <v>372</v>
      </c>
      <c r="UZO28" s="96"/>
      <c r="UZR28" s="480" t="s">
        <v>372</v>
      </c>
      <c r="UZS28" s="96"/>
      <c r="UZV28" s="480" t="s">
        <v>372</v>
      </c>
      <c r="UZW28" s="96"/>
      <c r="UZZ28" s="480" t="s">
        <v>372</v>
      </c>
      <c r="VAA28" s="96"/>
      <c r="VAD28" s="480" t="s">
        <v>372</v>
      </c>
      <c r="VAE28" s="96"/>
      <c r="VAH28" s="480" t="s">
        <v>372</v>
      </c>
      <c r="VAI28" s="96"/>
      <c r="VAL28" s="480" t="s">
        <v>372</v>
      </c>
      <c r="VAM28" s="96"/>
      <c r="VAP28" s="480" t="s">
        <v>372</v>
      </c>
      <c r="VAQ28" s="96"/>
      <c r="VAT28" s="480" t="s">
        <v>372</v>
      </c>
      <c r="VAU28" s="96"/>
      <c r="VAX28" s="480" t="s">
        <v>372</v>
      </c>
      <c r="VAY28" s="96"/>
      <c r="VBB28" s="480" t="s">
        <v>372</v>
      </c>
      <c r="VBC28" s="96"/>
      <c r="VBF28" s="480" t="s">
        <v>372</v>
      </c>
      <c r="VBG28" s="96"/>
      <c r="VBJ28" s="480" t="s">
        <v>372</v>
      </c>
      <c r="VBK28" s="96"/>
      <c r="VBN28" s="480" t="s">
        <v>372</v>
      </c>
      <c r="VBO28" s="96"/>
      <c r="VBR28" s="480" t="s">
        <v>372</v>
      </c>
      <c r="VBS28" s="96"/>
      <c r="VBV28" s="480" t="s">
        <v>372</v>
      </c>
      <c r="VBW28" s="96"/>
      <c r="VBZ28" s="480" t="s">
        <v>372</v>
      </c>
      <c r="VCA28" s="96"/>
      <c r="VCD28" s="480" t="s">
        <v>372</v>
      </c>
      <c r="VCE28" s="96"/>
      <c r="VCH28" s="480" t="s">
        <v>372</v>
      </c>
      <c r="VCI28" s="96"/>
      <c r="VCL28" s="480" t="s">
        <v>372</v>
      </c>
      <c r="VCM28" s="96"/>
      <c r="VCP28" s="480" t="s">
        <v>372</v>
      </c>
      <c r="VCQ28" s="96"/>
      <c r="VCT28" s="480" t="s">
        <v>372</v>
      </c>
      <c r="VCU28" s="96"/>
      <c r="VCX28" s="480" t="s">
        <v>372</v>
      </c>
      <c r="VCY28" s="96"/>
      <c r="VDB28" s="480" t="s">
        <v>372</v>
      </c>
      <c r="VDC28" s="96"/>
      <c r="VDF28" s="480" t="s">
        <v>372</v>
      </c>
      <c r="VDG28" s="96"/>
      <c r="VDJ28" s="480" t="s">
        <v>372</v>
      </c>
      <c r="VDK28" s="96"/>
      <c r="VDN28" s="480" t="s">
        <v>372</v>
      </c>
      <c r="VDO28" s="96"/>
      <c r="VDR28" s="480" t="s">
        <v>372</v>
      </c>
      <c r="VDS28" s="96"/>
      <c r="VDV28" s="480" t="s">
        <v>372</v>
      </c>
      <c r="VDW28" s="96"/>
      <c r="VDZ28" s="480" t="s">
        <v>372</v>
      </c>
      <c r="VEA28" s="96"/>
      <c r="VED28" s="480" t="s">
        <v>372</v>
      </c>
      <c r="VEE28" s="96"/>
      <c r="VEH28" s="480" t="s">
        <v>372</v>
      </c>
      <c r="VEI28" s="96"/>
      <c r="VEL28" s="480" t="s">
        <v>372</v>
      </c>
      <c r="VEM28" s="96"/>
      <c r="VEP28" s="480" t="s">
        <v>372</v>
      </c>
      <c r="VEQ28" s="96"/>
      <c r="VET28" s="480" t="s">
        <v>372</v>
      </c>
      <c r="VEU28" s="96"/>
      <c r="VEX28" s="480" t="s">
        <v>372</v>
      </c>
      <c r="VEY28" s="96"/>
      <c r="VFB28" s="480" t="s">
        <v>372</v>
      </c>
      <c r="VFC28" s="96"/>
      <c r="VFF28" s="480" t="s">
        <v>372</v>
      </c>
      <c r="VFG28" s="96"/>
      <c r="VFJ28" s="480" t="s">
        <v>372</v>
      </c>
      <c r="VFK28" s="96"/>
      <c r="VFN28" s="480" t="s">
        <v>372</v>
      </c>
      <c r="VFO28" s="96"/>
      <c r="VFR28" s="480" t="s">
        <v>372</v>
      </c>
      <c r="VFS28" s="96"/>
      <c r="VFV28" s="480" t="s">
        <v>372</v>
      </c>
      <c r="VFW28" s="96"/>
      <c r="VFZ28" s="480" t="s">
        <v>372</v>
      </c>
      <c r="VGA28" s="96"/>
      <c r="VGD28" s="480" t="s">
        <v>372</v>
      </c>
      <c r="VGE28" s="96"/>
      <c r="VGH28" s="480" t="s">
        <v>372</v>
      </c>
      <c r="VGI28" s="96"/>
      <c r="VGL28" s="480" t="s">
        <v>372</v>
      </c>
      <c r="VGM28" s="96"/>
      <c r="VGP28" s="480" t="s">
        <v>372</v>
      </c>
      <c r="VGQ28" s="96"/>
      <c r="VGT28" s="480" t="s">
        <v>372</v>
      </c>
      <c r="VGU28" s="96"/>
      <c r="VGX28" s="480" t="s">
        <v>372</v>
      </c>
      <c r="VGY28" s="96"/>
      <c r="VHB28" s="480" t="s">
        <v>372</v>
      </c>
      <c r="VHC28" s="96"/>
      <c r="VHF28" s="480" t="s">
        <v>372</v>
      </c>
      <c r="VHG28" s="96"/>
      <c r="VHJ28" s="480" t="s">
        <v>372</v>
      </c>
      <c r="VHK28" s="96"/>
      <c r="VHN28" s="480" t="s">
        <v>372</v>
      </c>
      <c r="VHO28" s="96"/>
      <c r="VHR28" s="480" t="s">
        <v>372</v>
      </c>
      <c r="VHS28" s="96"/>
      <c r="VHV28" s="480" t="s">
        <v>372</v>
      </c>
      <c r="VHW28" s="96"/>
      <c r="VHZ28" s="480" t="s">
        <v>372</v>
      </c>
      <c r="VIA28" s="96"/>
      <c r="VID28" s="480" t="s">
        <v>372</v>
      </c>
      <c r="VIE28" s="96"/>
      <c r="VIH28" s="480" t="s">
        <v>372</v>
      </c>
      <c r="VII28" s="96"/>
      <c r="VIL28" s="480" t="s">
        <v>372</v>
      </c>
      <c r="VIM28" s="96"/>
      <c r="VIP28" s="480" t="s">
        <v>372</v>
      </c>
      <c r="VIQ28" s="96"/>
      <c r="VIT28" s="480" t="s">
        <v>372</v>
      </c>
      <c r="VIU28" s="96"/>
      <c r="VIX28" s="480" t="s">
        <v>372</v>
      </c>
      <c r="VIY28" s="96"/>
      <c r="VJB28" s="480" t="s">
        <v>372</v>
      </c>
      <c r="VJC28" s="96"/>
      <c r="VJF28" s="480" t="s">
        <v>372</v>
      </c>
      <c r="VJG28" s="96"/>
      <c r="VJJ28" s="480" t="s">
        <v>372</v>
      </c>
      <c r="VJK28" s="96"/>
      <c r="VJN28" s="480" t="s">
        <v>372</v>
      </c>
      <c r="VJO28" s="96"/>
      <c r="VJR28" s="480" t="s">
        <v>372</v>
      </c>
      <c r="VJS28" s="96"/>
      <c r="VJV28" s="480" t="s">
        <v>372</v>
      </c>
      <c r="VJW28" s="96"/>
      <c r="VJZ28" s="480" t="s">
        <v>372</v>
      </c>
      <c r="VKA28" s="96"/>
      <c r="VKD28" s="480" t="s">
        <v>372</v>
      </c>
      <c r="VKE28" s="96"/>
      <c r="VKH28" s="480" t="s">
        <v>372</v>
      </c>
      <c r="VKI28" s="96"/>
      <c r="VKL28" s="480" t="s">
        <v>372</v>
      </c>
      <c r="VKM28" s="96"/>
      <c r="VKP28" s="480" t="s">
        <v>372</v>
      </c>
      <c r="VKQ28" s="96"/>
      <c r="VKT28" s="480" t="s">
        <v>372</v>
      </c>
      <c r="VKU28" s="96"/>
      <c r="VKX28" s="480" t="s">
        <v>372</v>
      </c>
      <c r="VKY28" s="96"/>
      <c r="VLB28" s="480" t="s">
        <v>372</v>
      </c>
      <c r="VLC28" s="96"/>
      <c r="VLF28" s="480" t="s">
        <v>372</v>
      </c>
      <c r="VLG28" s="96"/>
      <c r="VLJ28" s="480" t="s">
        <v>372</v>
      </c>
      <c r="VLK28" s="96"/>
      <c r="VLN28" s="480" t="s">
        <v>372</v>
      </c>
      <c r="VLO28" s="96"/>
      <c r="VLR28" s="480" t="s">
        <v>372</v>
      </c>
      <c r="VLS28" s="96"/>
      <c r="VLV28" s="480" t="s">
        <v>372</v>
      </c>
      <c r="VLW28" s="96"/>
      <c r="VLZ28" s="480" t="s">
        <v>372</v>
      </c>
      <c r="VMA28" s="96"/>
      <c r="VMD28" s="480" t="s">
        <v>372</v>
      </c>
      <c r="VME28" s="96"/>
      <c r="VMH28" s="480" t="s">
        <v>372</v>
      </c>
      <c r="VMI28" s="96"/>
      <c r="VML28" s="480" t="s">
        <v>372</v>
      </c>
      <c r="VMM28" s="96"/>
      <c r="VMP28" s="480" t="s">
        <v>372</v>
      </c>
      <c r="VMQ28" s="96"/>
      <c r="VMT28" s="480" t="s">
        <v>372</v>
      </c>
      <c r="VMU28" s="96"/>
      <c r="VMX28" s="480" t="s">
        <v>372</v>
      </c>
      <c r="VMY28" s="96"/>
      <c r="VNB28" s="480" t="s">
        <v>372</v>
      </c>
      <c r="VNC28" s="96"/>
      <c r="VNF28" s="480" t="s">
        <v>372</v>
      </c>
      <c r="VNG28" s="96"/>
      <c r="VNJ28" s="480" t="s">
        <v>372</v>
      </c>
      <c r="VNK28" s="96"/>
      <c r="VNN28" s="480" t="s">
        <v>372</v>
      </c>
      <c r="VNO28" s="96"/>
      <c r="VNR28" s="480" t="s">
        <v>372</v>
      </c>
      <c r="VNS28" s="96"/>
      <c r="VNV28" s="480" t="s">
        <v>372</v>
      </c>
      <c r="VNW28" s="96"/>
      <c r="VNZ28" s="480" t="s">
        <v>372</v>
      </c>
      <c r="VOA28" s="96"/>
      <c r="VOD28" s="480" t="s">
        <v>372</v>
      </c>
      <c r="VOE28" s="96"/>
      <c r="VOH28" s="480" t="s">
        <v>372</v>
      </c>
      <c r="VOI28" s="96"/>
      <c r="VOL28" s="480" t="s">
        <v>372</v>
      </c>
      <c r="VOM28" s="96"/>
      <c r="VOP28" s="480" t="s">
        <v>372</v>
      </c>
      <c r="VOQ28" s="96"/>
      <c r="VOT28" s="480" t="s">
        <v>372</v>
      </c>
      <c r="VOU28" s="96"/>
      <c r="VOX28" s="480" t="s">
        <v>372</v>
      </c>
      <c r="VOY28" s="96"/>
      <c r="VPB28" s="480" t="s">
        <v>372</v>
      </c>
      <c r="VPC28" s="96"/>
      <c r="VPF28" s="480" t="s">
        <v>372</v>
      </c>
      <c r="VPG28" s="96"/>
      <c r="VPJ28" s="480" t="s">
        <v>372</v>
      </c>
      <c r="VPK28" s="96"/>
      <c r="VPN28" s="480" t="s">
        <v>372</v>
      </c>
      <c r="VPO28" s="96"/>
      <c r="VPR28" s="480" t="s">
        <v>372</v>
      </c>
      <c r="VPS28" s="96"/>
      <c r="VPV28" s="480" t="s">
        <v>372</v>
      </c>
      <c r="VPW28" s="96"/>
      <c r="VPZ28" s="480" t="s">
        <v>372</v>
      </c>
      <c r="VQA28" s="96"/>
      <c r="VQD28" s="480" t="s">
        <v>372</v>
      </c>
      <c r="VQE28" s="96"/>
      <c r="VQH28" s="480" t="s">
        <v>372</v>
      </c>
      <c r="VQI28" s="96"/>
      <c r="VQL28" s="480" t="s">
        <v>372</v>
      </c>
      <c r="VQM28" s="96"/>
      <c r="VQP28" s="480" t="s">
        <v>372</v>
      </c>
      <c r="VQQ28" s="96"/>
      <c r="VQT28" s="480" t="s">
        <v>372</v>
      </c>
      <c r="VQU28" s="96"/>
      <c r="VQX28" s="480" t="s">
        <v>372</v>
      </c>
      <c r="VQY28" s="96"/>
      <c r="VRB28" s="480" t="s">
        <v>372</v>
      </c>
      <c r="VRC28" s="96"/>
      <c r="VRF28" s="480" t="s">
        <v>372</v>
      </c>
      <c r="VRG28" s="96"/>
      <c r="VRJ28" s="480" t="s">
        <v>372</v>
      </c>
      <c r="VRK28" s="96"/>
      <c r="VRN28" s="480" t="s">
        <v>372</v>
      </c>
      <c r="VRO28" s="96"/>
      <c r="VRR28" s="480" t="s">
        <v>372</v>
      </c>
      <c r="VRS28" s="96"/>
      <c r="VRV28" s="480" t="s">
        <v>372</v>
      </c>
      <c r="VRW28" s="96"/>
      <c r="VRZ28" s="480" t="s">
        <v>372</v>
      </c>
      <c r="VSA28" s="96"/>
      <c r="VSD28" s="480" t="s">
        <v>372</v>
      </c>
      <c r="VSE28" s="96"/>
      <c r="VSH28" s="480" t="s">
        <v>372</v>
      </c>
      <c r="VSI28" s="96"/>
      <c r="VSL28" s="480" t="s">
        <v>372</v>
      </c>
      <c r="VSM28" s="96"/>
      <c r="VSP28" s="480" t="s">
        <v>372</v>
      </c>
      <c r="VSQ28" s="96"/>
      <c r="VST28" s="480" t="s">
        <v>372</v>
      </c>
      <c r="VSU28" s="96"/>
      <c r="VSX28" s="480" t="s">
        <v>372</v>
      </c>
      <c r="VSY28" s="96"/>
      <c r="VTB28" s="480" t="s">
        <v>372</v>
      </c>
      <c r="VTC28" s="96"/>
      <c r="VTF28" s="480" t="s">
        <v>372</v>
      </c>
      <c r="VTG28" s="96"/>
      <c r="VTJ28" s="480" t="s">
        <v>372</v>
      </c>
      <c r="VTK28" s="96"/>
      <c r="VTN28" s="480" t="s">
        <v>372</v>
      </c>
      <c r="VTO28" s="96"/>
      <c r="VTR28" s="480" t="s">
        <v>372</v>
      </c>
      <c r="VTS28" s="96"/>
      <c r="VTV28" s="480" t="s">
        <v>372</v>
      </c>
      <c r="VTW28" s="96"/>
      <c r="VTZ28" s="480" t="s">
        <v>372</v>
      </c>
      <c r="VUA28" s="96"/>
      <c r="VUD28" s="480" t="s">
        <v>372</v>
      </c>
      <c r="VUE28" s="96"/>
      <c r="VUH28" s="480" t="s">
        <v>372</v>
      </c>
      <c r="VUI28" s="96"/>
      <c r="VUL28" s="480" t="s">
        <v>372</v>
      </c>
      <c r="VUM28" s="96"/>
      <c r="VUP28" s="480" t="s">
        <v>372</v>
      </c>
      <c r="VUQ28" s="96"/>
      <c r="VUT28" s="480" t="s">
        <v>372</v>
      </c>
      <c r="VUU28" s="96"/>
      <c r="VUX28" s="480" t="s">
        <v>372</v>
      </c>
      <c r="VUY28" s="96"/>
      <c r="VVB28" s="480" t="s">
        <v>372</v>
      </c>
      <c r="VVC28" s="96"/>
      <c r="VVF28" s="480" t="s">
        <v>372</v>
      </c>
      <c r="VVG28" s="96"/>
      <c r="VVJ28" s="480" t="s">
        <v>372</v>
      </c>
      <c r="VVK28" s="96"/>
      <c r="VVN28" s="480" t="s">
        <v>372</v>
      </c>
      <c r="VVO28" s="96"/>
      <c r="VVR28" s="480" t="s">
        <v>372</v>
      </c>
      <c r="VVS28" s="96"/>
      <c r="VVV28" s="480" t="s">
        <v>372</v>
      </c>
      <c r="VVW28" s="96"/>
      <c r="VVZ28" s="480" t="s">
        <v>372</v>
      </c>
      <c r="VWA28" s="96"/>
      <c r="VWD28" s="480" t="s">
        <v>372</v>
      </c>
      <c r="VWE28" s="96"/>
      <c r="VWH28" s="480" t="s">
        <v>372</v>
      </c>
      <c r="VWI28" s="96"/>
      <c r="VWL28" s="480" t="s">
        <v>372</v>
      </c>
      <c r="VWM28" s="96"/>
      <c r="VWP28" s="480" t="s">
        <v>372</v>
      </c>
      <c r="VWQ28" s="96"/>
      <c r="VWT28" s="480" t="s">
        <v>372</v>
      </c>
      <c r="VWU28" s="96"/>
      <c r="VWX28" s="480" t="s">
        <v>372</v>
      </c>
      <c r="VWY28" s="96"/>
      <c r="VXB28" s="480" t="s">
        <v>372</v>
      </c>
      <c r="VXC28" s="96"/>
      <c r="VXF28" s="480" t="s">
        <v>372</v>
      </c>
      <c r="VXG28" s="96"/>
      <c r="VXJ28" s="480" t="s">
        <v>372</v>
      </c>
      <c r="VXK28" s="96"/>
      <c r="VXN28" s="480" t="s">
        <v>372</v>
      </c>
      <c r="VXO28" s="96"/>
      <c r="VXR28" s="480" t="s">
        <v>372</v>
      </c>
      <c r="VXS28" s="96"/>
      <c r="VXV28" s="480" t="s">
        <v>372</v>
      </c>
      <c r="VXW28" s="96"/>
      <c r="VXZ28" s="480" t="s">
        <v>372</v>
      </c>
      <c r="VYA28" s="96"/>
      <c r="VYD28" s="480" t="s">
        <v>372</v>
      </c>
      <c r="VYE28" s="96"/>
      <c r="VYH28" s="480" t="s">
        <v>372</v>
      </c>
      <c r="VYI28" s="96"/>
      <c r="VYL28" s="480" t="s">
        <v>372</v>
      </c>
      <c r="VYM28" s="96"/>
      <c r="VYP28" s="480" t="s">
        <v>372</v>
      </c>
      <c r="VYQ28" s="96"/>
      <c r="VYT28" s="480" t="s">
        <v>372</v>
      </c>
      <c r="VYU28" s="96"/>
      <c r="VYX28" s="480" t="s">
        <v>372</v>
      </c>
      <c r="VYY28" s="96"/>
      <c r="VZB28" s="480" t="s">
        <v>372</v>
      </c>
      <c r="VZC28" s="96"/>
      <c r="VZF28" s="480" t="s">
        <v>372</v>
      </c>
      <c r="VZG28" s="96"/>
      <c r="VZJ28" s="480" t="s">
        <v>372</v>
      </c>
      <c r="VZK28" s="96"/>
      <c r="VZN28" s="480" t="s">
        <v>372</v>
      </c>
      <c r="VZO28" s="96"/>
      <c r="VZR28" s="480" t="s">
        <v>372</v>
      </c>
      <c r="VZS28" s="96"/>
      <c r="VZV28" s="480" t="s">
        <v>372</v>
      </c>
      <c r="VZW28" s="96"/>
      <c r="VZZ28" s="480" t="s">
        <v>372</v>
      </c>
      <c r="WAA28" s="96"/>
      <c r="WAD28" s="480" t="s">
        <v>372</v>
      </c>
      <c r="WAE28" s="96"/>
      <c r="WAH28" s="480" t="s">
        <v>372</v>
      </c>
      <c r="WAI28" s="96"/>
      <c r="WAL28" s="480" t="s">
        <v>372</v>
      </c>
      <c r="WAM28" s="96"/>
      <c r="WAP28" s="480" t="s">
        <v>372</v>
      </c>
      <c r="WAQ28" s="96"/>
      <c r="WAT28" s="480" t="s">
        <v>372</v>
      </c>
      <c r="WAU28" s="96"/>
      <c r="WAX28" s="480" t="s">
        <v>372</v>
      </c>
      <c r="WAY28" s="96"/>
      <c r="WBB28" s="480" t="s">
        <v>372</v>
      </c>
      <c r="WBC28" s="96"/>
      <c r="WBF28" s="480" t="s">
        <v>372</v>
      </c>
      <c r="WBG28" s="96"/>
      <c r="WBJ28" s="480" t="s">
        <v>372</v>
      </c>
      <c r="WBK28" s="96"/>
      <c r="WBN28" s="480" t="s">
        <v>372</v>
      </c>
      <c r="WBO28" s="96"/>
      <c r="WBR28" s="480" t="s">
        <v>372</v>
      </c>
      <c r="WBS28" s="96"/>
      <c r="WBV28" s="480" t="s">
        <v>372</v>
      </c>
      <c r="WBW28" s="96"/>
      <c r="WBZ28" s="480" t="s">
        <v>372</v>
      </c>
      <c r="WCA28" s="96"/>
      <c r="WCD28" s="480" t="s">
        <v>372</v>
      </c>
      <c r="WCE28" s="96"/>
      <c r="WCH28" s="480" t="s">
        <v>372</v>
      </c>
      <c r="WCI28" s="96"/>
      <c r="WCL28" s="480" t="s">
        <v>372</v>
      </c>
      <c r="WCM28" s="96"/>
      <c r="WCP28" s="480" t="s">
        <v>372</v>
      </c>
      <c r="WCQ28" s="96"/>
      <c r="WCT28" s="480" t="s">
        <v>372</v>
      </c>
      <c r="WCU28" s="96"/>
      <c r="WCX28" s="480" t="s">
        <v>372</v>
      </c>
      <c r="WCY28" s="96"/>
      <c r="WDB28" s="480" t="s">
        <v>372</v>
      </c>
      <c r="WDC28" s="96"/>
      <c r="WDF28" s="480" t="s">
        <v>372</v>
      </c>
      <c r="WDG28" s="96"/>
      <c r="WDJ28" s="480" t="s">
        <v>372</v>
      </c>
      <c r="WDK28" s="96"/>
      <c r="WDN28" s="480" t="s">
        <v>372</v>
      </c>
      <c r="WDO28" s="96"/>
      <c r="WDR28" s="480" t="s">
        <v>372</v>
      </c>
      <c r="WDS28" s="96"/>
      <c r="WDV28" s="480" t="s">
        <v>372</v>
      </c>
      <c r="WDW28" s="96"/>
      <c r="WDZ28" s="480" t="s">
        <v>372</v>
      </c>
      <c r="WEA28" s="96"/>
      <c r="WED28" s="480" t="s">
        <v>372</v>
      </c>
      <c r="WEE28" s="96"/>
      <c r="WEH28" s="480" t="s">
        <v>372</v>
      </c>
      <c r="WEI28" s="96"/>
      <c r="WEL28" s="480" t="s">
        <v>372</v>
      </c>
      <c r="WEM28" s="96"/>
      <c r="WEP28" s="480" t="s">
        <v>372</v>
      </c>
      <c r="WEQ28" s="96"/>
      <c r="WET28" s="480" t="s">
        <v>372</v>
      </c>
      <c r="WEU28" s="96"/>
      <c r="WEX28" s="480" t="s">
        <v>372</v>
      </c>
      <c r="WEY28" s="96"/>
      <c r="WFB28" s="480" t="s">
        <v>372</v>
      </c>
      <c r="WFC28" s="96"/>
      <c r="WFF28" s="480" t="s">
        <v>372</v>
      </c>
      <c r="WFG28" s="96"/>
      <c r="WFJ28" s="480" t="s">
        <v>372</v>
      </c>
      <c r="WFK28" s="96"/>
      <c r="WFN28" s="480" t="s">
        <v>372</v>
      </c>
      <c r="WFO28" s="96"/>
      <c r="WFR28" s="480" t="s">
        <v>372</v>
      </c>
      <c r="WFS28" s="96"/>
      <c r="WFV28" s="480" t="s">
        <v>372</v>
      </c>
      <c r="WFW28" s="96"/>
      <c r="WFZ28" s="480" t="s">
        <v>372</v>
      </c>
      <c r="WGA28" s="96"/>
      <c r="WGD28" s="480" t="s">
        <v>372</v>
      </c>
      <c r="WGE28" s="96"/>
      <c r="WGH28" s="480" t="s">
        <v>372</v>
      </c>
      <c r="WGI28" s="96"/>
      <c r="WGL28" s="480" t="s">
        <v>372</v>
      </c>
      <c r="WGM28" s="96"/>
      <c r="WGP28" s="480" t="s">
        <v>372</v>
      </c>
      <c r="WGQ28" s="96"/>
      <c r="WGT28" s="480" t="s">
        <v>372</v>
      </c>
      <c r="WGU28" s="96"/>
      <c r="WGX28" s="480" t="s">
        <v>372</v>
      </c>
      <c r="WGY28" s="96"/>
      <c r="WHB28" s="480" t="s">
        <v>372</v>
      </c>
      <c r="WHC28" s="96"/>
      <c r="WHF28" s="480" t="s">
        <v>372</v>
      </c>
      <c r="WHG28" s="96"/>
      <c r="WHJ28" s="480" t="s">
        <v>372</v>
      </c>
      <c r="WHK28" s="96"/>
      <c r="WHN28" s="480" t="s">
        <v>372</v>
      </c>
      <c r="WHO28" s="96"/>
      <c r="WHR28" s="480" t="s">
        <v>372</v>
      </c>
      <c r="WHS28" s="96"/>
      <c r="WHV28" s="480" t="s">
        <v>372</v>
      </c>
      <c r="WHW28" s="96"/>
      <c r="WHZ28" s="480" t="s">
        <v>372</v>
      </c>
      <c r="WIA28" s="96"/>
      <c r="WID28" s="480" t="s">
        <v>372</v>
      </c>
      <c r="WIE28" s="96"/>
      <c r="WIH28" s="480" t="s">
        <v>372</v>
      </c>
      <c r="WII28" s="96"/>
      <c r="WIL28" s="480" t="s">
        <v>372</v>
      </c>
      <c r="WIM28" s="96"/>
      <c r="WIP28" s="480" t="s">
        <v>372</v>
      </c>
      <c r="WIQ28" s="96"/>
      <c r="WIT28" s="480" t="s">
        <v>372</v>
      </c>
      <c r="WIU28" s="96"/>
      <c r="WIX28" s="480" t="s">
        <v>372</v>
      </c>
      <c r="WIY28" s="96"/>
      <c r="WJB28" s="480" t="s">
        <v>372</v>
      </c>
      <c r="WJC28" s="96"/>
      <c r="WJF28" s="480" t="s">
        <v>372</v>
      </c>
      <c r="WJG28" s="96"/>
      <c r="WJJ28" s="480" t="s">
        <v>372</v>
      </c>
      <c r="WJK28" s="96"/>
      <c r="WJN28" s="480" t="s">
        <v>372</v>
      </c>
      <c r="WJO28" s="96"/>
      <c r="WJR28" s="480" t="s">
        <v>372</v>
      </c>
      <c r="WJS28" s="96"/>
      <c r="WJV28" s="480" t="s">
        <v>372</v>
      </c>
      <c r="WJW28" s="96"/>
      <c r="WJZ28" s="480" t="s">
        <v>372</v>
      </c>
      <c r="WKA28" s="96"/>
      <c r="WKD28" s="480" t="s">
        <v>372</v>
      </c>
      <c r="WKE28" s="96"/>
      <c r="WKH28" s="480" t="s">
        <v>372</v>
      </c>
      <c r="WKI28" s="96"/>
      <c r="WKL28" s="480" t="s">
        <v>372</v>
      </c>
      <c r="WKM28" s="96"/>
      <c r="WKP28" s="480" t="s">
        <v>372</v>
      </c>
      <c r="WKQ28" s="96"/>
      <c r="WKT28" s="480" t="s">
        <v>372</v>
      </c>
      <c r="WKU28" s="96"/>
      <c r="WKX28" s="480" t="s">
        <v>372</v>
      </c>
      <c r="WKY28" s="96"/>
      <c r="WLB28" s="480" t="s">
        <v>372</v>
      </c>
      <c r="WLC28" s="96"/>
      <c r="WLF28" s="480" t="s">
        <v>372</v>
      </c>
      <c r="WLG28" s="96"/>
      <c r="WLJ28" s="480" t="s">
        <v>372</v>
      </c>
      <c r="WLK28" s="96"/>
      <c r="WLN28" s="480" t="s">
        <v>372</v>
      </c>
      <c r="WLO28" s="96"/>
      <c r="WLR28" s="480" t="s">
        <v>372</v>
      </c>
      <c r="WLS28" s="96"/>
      <c r="WLV28" s="480" t="s">
        <v>372</v>
      </c>
      <c r="WLW28" s="96"/>
      <c r="WLZ28" s="480" t="s">
        <v>372</v>
      </c>
      <c r="WMA28" s="96"/>
      <c r="WMD28" s="480" t="s">
        <v>372</v>
      </c>
      <c r="WME28" s="96"/>
      <c r="WMH28" s="480" t="s">
        <v>372</v>
      </c>
      <c r="WMI28" s="96"/>
      <c r="WML28" s="480" t="s">
        <v>372</v>
      </c>
      <c r="WMM28" s="96"/>
      <c r="WMP28" s="480" t="s">
        <v>372</v>
      </c>
      <c r="WMQ28" s="96"/>
      <c r="WMT28" s="480" t="s">
        <v>372</v>
      </c>
      <c r="WMU28" s="96"/>
      <c r="WMX28" s="480" t="s">
        <v>372</v>
      </c>
      <c r="WMY28" s="96"/>
      <c r="WNB28" s="480" t="s">
        <v>372</v>
      </c>
      <c r="WNC28" s="96"/>
      <c r="WNF28" s="480" t="s">
        <v>372</v>
      </c>
      <c r="WNG28" s="96"/>
      <c r="WNJ28" s="480" t="s">
        <v>372</v>
      </c>
      <c r="WNK28" s="96"/>
      <c r="WNN28" s="480" t="s">
        <v>372</v>
      </c>
      <c r="WNO28" s="96"/>
      <c r="WNR28" s="480" t="s">
        <v>372</v>
      </c>
      <c r="WNS28" s="96"/>
      <c r="WNV28" s="480" t="s">
        <v>372</v>
      </c>
      <c r="WNW28" s="96"/>
      <c r="WNZ28" s="480" t="s">
        <v>372</v>
      </c>
      <c r="WOA28" s="96"/>
      <c r="WOD28" s="480" t="s">
        <v>372</v>
      </c>
      <c r="WOE28" s="96"/>
      <c r="WOH28" s="480" t="s">
        <v>372</v>
      </c>
      <c r="WOI28" s="96"/>
      <c r="WOL28" s="480" t="s">
        <v>372</v>
      </c>
      <c r="WOM28" s="96"/>
      <c r="WOP28" s="480" t="s">
        <v>372</v>
      </c>
      <c r="WOQ28" s="96"/>
      <c r="WOT28" s="480" t="s">
        <v>372</v>
      </c>
      <c r="WOU28" s="96"/>
      <c r="WOX28" s="480" t="s">
        <v>372</v>
      </c>
      <c r="WOY28" s="96"/>
      <c r="WPB28" s="480" t="s">
        <v>372</v>
      </c>
      <c r="WPC28" s="96"/>
      <c r="WPF28" s="480" t="s">
        <v>372</v>
      </c>
      <c r="WPG28" s="96"/>
      <c r="WPJ28" s="480" t="s">
        <v>372</v>
      </c>
      <c r="WPK28" s="96"/>
      <c r="WPN28" s="480" t="s">
        <v>372</v>
      </c>
      <c r="WPO28" s="96"/>
      <c r="WPR28" s="480" t="s">
        <v>372</v>
      </c>
      <c r="WPS28" s="96"/>
      <c r="WPV28" s="480" t="s">
        <v>372</v>
      </c>
      <c r="WPW28" s="96"/>
      <c r="WPZ28" s="480" t="s">
        <v>372</v>
      </c>
      <c r="WQA28" s="96"/>
      <c r="WQD28" s="480" t="s">
        <v>372</v>
      </c>
      <c r="WQE28" s="96"/>
      <c r="WQH28" s="480" t="s">
        <v>372</v>
      </c>
      <c r="WQI28" s="96"/>
      <c r="WQL28" s="480" t="s">
        <v>372</v>
      </c>
      <c r="WQM28" s="96"/>
      <c r="WQP28" s="480" t="s">
        <v>372</v>
      </c>
      <c r="WQQ28" s="96"/>
      <c r="WQT28" s="480" t="s">
        <v>372</v>
      </c>
      <c r="WQU28" s="96"/>
      <c r="WQX28" s="480" t="s">
        <v>372</v>
      </c>
      <c r="WQY28" s="96"/>
      <c r="WRB28" s="480" t="s">
        <v>372</v>
      </c>
      <c r="WRC28" s="96"/>
      <c r="WRF28" s="480" t="s">
        <v>372</v>
      </c>
      <c r="WRG28" s="96"/>
      <c r="WRJ28" s="480" t="s">
        <v>372</v>
      </c>
      <c r="WRK28" s="96"/>
      <c r="WRN28" s="480" t="s">
        <v>372</v>
      </c>
      <c r="WRO28" s="96"/>
      <c r="WRR28" s="480" t="s">
        <v>372</v>
      </c>
      <c r="WRS28" s="96"/>
      <c r="WRV28" s="480" t="s">
        <v>372</v>
      </c>
      <c r="WRW28" s="96"/>
      <c r="WRZ28" s="480" t="s">
        <v>372</v>
      </c>
      <c r="WSA28" s="96"/>
      <c r="WSD28" s="480" t="s">
        <v>372</v>
      </c>
      <c r="WSE28" s="96"/>
      <c r="WSH28" s="480" t="s">
        <v>372</v>
      </c>
      <c r="WSI28" s="96"/>
      <c r="WSL28" s="480" t="s">
        <v>372</v>
      </c>
      <c r="WSM28" s="96"/>
      <c r="WSP28" s="480" t="s">
        <v>372</v>
      </c>
      <c r="WSQ28" s="96"/>
      <c r="WST28" s="480" t="s">
        <v>372</v>
      </c>
      <c r="WSU28" s="96"/>
      <c r="WSX28" s="480" t="s">
        <v>372</v>
      </c>
      <c r="WSY28" s="96"/>
      <c r="WTB28" s="480" t="s">
        <v>372</v>
      </c>
      <c r="WTC28" s="96"/>
      <c r="WTF28" s="480" t="s">
        <v>372</v>
      </c>
      <c r="WTG28" s="96"/>
      <c r="WTJ28" s="480" t="s">
        <v>372</v>
      </c>
      <c r="WTK28" s="96"/>
      <c r="WTN28" s="480" t="s">
        <v>372</v>
      </c>
      <c r="WTO28" s="96"/>
      <c r="WTR28" s="480" t="s">
        <v>372</v>
      </c>
      <c r="WTS28" s="96"/>
      <c r="WTV28" s="480" t="s">
        <v>372</v>
      </c>
      <c r="WTW28" s="96"/>
      <c r="WTZ28" s="480" t="s">
        <v>372</v>
      </c>
      <c r="WUA28" s="96"/>
      <c r="WUD28" s="480" t="s">
        <v>372</v>
      </c>
      <c r="WUE28" s="96"/>
      <c r="WUH28" s="480" t="s">
        <v>372</v>
      </c>
      <c r="WUI28" s="96"/>
      <c r="WUL28" s="480" t="s">
        <v>372</v>
      </c>
      <c r="WUM28" s="96"/>
      <c r="WUP28" s="480" t="s">
        <v>372</v>
      </c>
      <c r="WUQ28" s="96"/>
      <c r="WUT28" s="480" t="s">
        <v>372</v>
      </c>
      <c r="WUU28" s="96"/>
      <c r="WUX28" s="480" t="s">
        <v>372</v>
      </c>
      <c r="WUY28" s="96"/>
      <c r="WVB28" s="480" t="s">
        <v>372</v>
      </c>
      <c r="WVC28" s="96"/>
      <c r="WVF28" s="480" t="s">
        <v>372</v>
      </c>
      <c r="WVG28" s="96"/>
      <c r="WVJ28" s="480" t="s">
        <v>372</v>
      </c>
      <c r="WVK28" s="96"/>
      <c r="WVN28" s="480" t="s">
        <v>372</v>
      </c>
      <c r="WVO28" s="96"/>
      <c r="WVR28" s="480" t="s">
        <v>372</v>
      </c>
      <c r="WVS28" s="96"/>
      <c r="WVV28" s="480" t="s">
        <v>372</v>
      </c>
      <c r="WVW28" s="96"/>
      <c r="WVZ28" s="480" t="s">
        <v>372</v>
      </c>
      <c r="WWA28" s="96"/>
      <c r="WWD28" s="480" t="s">
        <v>372</v>
      </c>
      <c r="WWE28" s="96"/>
      <c r="WWH28" s="480" t="s">
        <v>372</v>
      </c>
      <c r="WWI28" s="96"/>
      <c r="WWL28" s="480" t="s">
        <v>372</v>
      </c>
      <c r="WWM28" s="96"/>
      <c r="WWP28" s="480" t="s">
        <v>372</v>
      </c>
      <c r="WWQ28" s="96"/>
      <c r="WWT28" s="480" t="s">
        <v>372</v>
      </c>
      <c r="WWU28" s="96"/>
      <c r="WWX28" s="480" t="s">
        <v>372</v>
      </c>
      <c r="WWY28" s="96"/>
      <c r="WXB28" s="480" t="s">
        <v>372</v>
      </c>
      <c r="WXC28" s="96"/>
      <c r="WXF28" s="480" t="s">
        <v>372</v>
      </c>
      <c r="WXG28" s="96"/>
      <c r="WXJ28" s="480" t="s">
        <v>372</v>
      </c>
      <c r="WXK28" s="96"/>
      <c r="WXN28" s="480" t="s">
        <v>372</v>
      </c>
      <c r="WXO28" s="96"/>
      <c r="WXR28" s="480" t="s">
        <v>372</v>
      </c>
      <c r="WXS28" s="96"/>
      <c r="WXV28" s="480" t="s">
        <v>372</v>
      </c>
      <c r="WXW28" s="96"/>
      <c r="WXZ28" s="480" t="s">
        <v>372</v>
      </c>
      <c r="WYA28" s="96"/>
      <c r="WYD28" s="480" t="s">
        <v>372</v>
      </c>
      <c r="WYE28" s="96"/>
      <c r="WYH28" s="480" t="s">
        <v>372</v>
      </c>
      <c r="WYI28" s="96"/>
      <c r="WYL28" s="480" t="s">
        <v>372</v>
      </c>
      <c r="WYM28" s="96"/>
      <c r="WYP28" s="480" t="s">
        <v>372</v>
      </c>
      <c r="WYQ28" s="96"/>
      <c r="WYT28" s="480" t="s">
        <v>372</v>
      </c>
      <c r="WYU28" s="96"/>
      <c r="WYX28" s="480" t="s">
        <v>372</v>
      </c>
      <c r="WYY28" s="96"/>
      <c r="WZB28" s="480" t="s">
        <v>372</v>
      </c>
      <c r="WZC28" s="96"/>
      <c r="WZF28" s="480" t="s">
        <v>372</v>
      </c>
      <c r="WZG28" s="96"/>
      <c r="WZJ28" s="480" t="s">
        <v>372</v>
      </c>
      <c r="WZK28" s="96"/>
      <c r="WZN28" s="480" t="s">
        <v>372</v>
      </c>
      <c r="WZO28" s="96"/>
      <c r="WZR28" s="480" t="s">
        <v>372</v>
      </c>
      <c r="WZS28" s="96"/>
      <c r="WZV28" s="480" t="s">
        <v>372</v>
      </c>
      <c r="WZW28" s="96"/>
      <c r="WZZ28" s="480" t="s">
        <v>372</v>
      </c>
      <c r="XAA28" s="96"/>
      <c r="XAD28" s="480" t="s">
        <v>372</v>
      </c>
      <c r="XAE28" s="96"/>
      <c r="XAH28" s="480" t="s">
        <v>372</v>
      </c>
      <c r="XAI28" s="96"/>
      <c r="XAL28" s="480" t="s">
        <v>372</v>
      </c>
      <c r="XAM28" s="96"/>
      <c r="XAP28" s="480" t="s">
        <v>372</v>
      </c>
      <c r="XAQ28" s="96"/>
      <c r="XAT28" s="480" t="s">
        <v>372</v>
      </c>
      <c r="XAU28" s="96"/>
      <c r="XAX28" s="480" t="s">
        <v>372</v>
      </c>
      <c r="XAY28" s="96"/>
      <c r="XBB28" s="480" t="s">
        <v>372</v>
      </c>
      <c r="XBC28" s="96"/>
      <c r="XBF28" s="480" t="s">
        <v>372</v>
      </c>
      <c r="XBG28" s="96"/>
      <c r="XBJ28" s="480" t="s">
        <v>372</v>
      </c>
      <c r="XBK28" s="96"/>
      <c r="XBN28" s="480" t="s">
        <v>372</v>
      </c>
      <c r="XBO28" s="96"/>
      <c r="XBR28" s="480" t="s">
        <v>372</v>
      </c>
      <c r="XBS28" s="96"/>
      <c r="XBV28" s="480" t="s">
        <v>372</v>
      </c>
      <c r="XBW28" s="96"/>
      <c r="XBZ28" s="480" t="s">
        <v>372</v>
      </c>
      <c r="XCA28" s="96"/>
      <c r="XCD28" s="480" t="s">
        <v>372</v>
      </c>
      <c r="XCE28" s="96"/>
      <c r="XCH28" s="480" t="s">
        <v>372</v>
      </c>
      <c r="XCI28" s="96"/>
      <c r="XCL28" s="480" t="s">
        <v>372</v>
      </c>
      <c r="XCM28" s="96"/>
      <c r="XCP28" s="480" t="s">
        <v>372</v>
      </c>
      <c r="XCQ28" s="96"/>
      <c r="XCT28" s="480" t="s">
        <v>372</v>
      </c>
      <c r="XCU28" s="96"/>
      <c r="XCX28" s="480" t="s">
        <v>372</v>
      </c>
      <c r="XCY28" s="96"/>
      <c r="XDB28" s="480" t="s">
        <v>372</v>
      </c>
      <c r="XDC28" s="96"/>
      <c r="XDF28" s="480" t="s">
        <v>372</v>
      </c>
      <c r="XDG28" s="96"/>
      <c r="XDJ28" s="480" t="s">
        <v>372</v>
      </c>
      <c r="XDK28" s="96"/>
      <c r="XDN28" s="480" t="s">
        <v>372</v>
      </c>
      <c r="XDO28" s="96"/>
      <c r="XDR28" s="480" t="s">
        <v>372</v>
      </c>
      <c r="XDS28" s="96"/>
      <c r="XDV28" s="480" t="s">
        <v>372</v>
      </c>
      <c r="XDW28" s="96"/>
      <c r="XDZ28" s="480" t="s">
        <v>372</v>
      </c>
      <c r="XEA28" s="96"/>
      <c r="XED28" s="480" t="s">
        <v>372</v>
      </c>
      <c r="XEE28" s="96"/>
      <c r="XEH28" s="480" t="s">
        <v>372</v>
      </c>
      <c r="XEI28" s="96"/>
      <c r="XEL28" s="480" t="s">
        <v>372</v>
      </c>
      <c r="XEM28" s="96"/>
      <c r="XEP28" s="480" t="s">
        <v>372</v>
      </c>
      <c r="XEQ28" s="96"/>
      <c r="XET28" s="480" t="s">
        <v>372</v>
      </c>
      <c r="XEU28" s="96"/>
      <c r="XEX28" s="480" t="s">
        <v>372</v>
      </c>
      <c r="XEY28" s="96"/>
      <c r="XFB28" s="480" t="s">
        <v>372</v>
      </c>
      <c r="XFC28" s="96"/>
    </row>
    <row r="29" spans="1:1023 1026:2047 2050:3071 3074:4095 4098:5119 5122:6143 6146:7167 7170:8191 8194:9215 9218:10239 10242:11263 11266:12287 12290:13311 13314:14335 14338:15359 15362:16383" ht="34.5" customHeight="1" x14ac:dyDescent="0.3">
      <c r="B29" s="1820" t="s">
        <v>609</v>
      </c>
      <c r="C29" s="1820"/>
      <c r="D29" s="1820"/>
      <c r="E29" s="1820"/>
      <c r="F29" s="943"/>
      <c r="G29" s="943"/>
      <c r="H29" s="943"/>
      <c r="I29" s="1821" t="s">
        <v>633</v>
      </c>
      <c r="J29" s="1821"/>
      <c r="K29" s="1821"/>
      <c r="L29" s="1821"/>
      <c r="M29" s="1821"/>
      <c r="N29" s="1821"/>
      <c r="O29" s="786"/>
      <c r="P29" s="785"/>
    </row>
    <row r="30" spans="1:1023 1026:2047 2050:3071 3074:4095 4098:5119 5122:6143 6146:7167 7170:8191 8194:9215 9218:10239 10242:11263 11266:12287 12290:13311 13314:14335 14338:15359 15362:16383" ht="18" customHeight="1" x14ac:dyDescent="0.3">
      <c r="B30" s="1824" t="s">
        <v>4</v>
      </c>
      <c r="C30" s="1824"/>
      <c r="D30" s="1824"/>
      <c r="E30" s="1824"/>
      <c r="F30" s="943"/>
      <c r="G30" s="943"/>
      <c r="H30" s="943"/>
      <c r="I30" s="943"/>
      <c r="J30" s="1824" t="s">
        <v>455</v>
      </c>
      <c r="K30" s="1824"/>
      <c r="L30" s="1824"/>
      <c r="M30" s="1824"/>
      <c r="N30" s="1823"/>
      <c r="O30" s="1823" t="s">
        <v>372</v>
      </c>
      <c r="P30" s="96"/>
    </row>
    <row r="31" spans="1:1023 1026:2047 2050:3071 3074:4095 4098:5119 5122:6143 6146:7167 7170:8191 8194:9215 9218:10239 10242:11263 11266:12287 12290:13311 13314:14335 14338:15359 15362:16383" ht="51.75" customHeight="1" x14ac:dyDescent="0.3">
      <c r="B31" s="1821" t="s">
        <v>610</v>
      </c>
      <c r="C31" s="1821"/>
      <c r="D31" s="1821"/>
      <c r="E31" s="1821"/>
      <c r="F31" s="943"/>
      <c r="G31" s="943"/>
      <c r="H31" s="943"/>
      <c r="I31" s="1821" t="s">
        <v>612</v>
      </c>
      <c r="J31" s="1821"/>
      <c r="K31" s="1821"/>
      <c r="L31" s="1821"/>
      <c r="M31" s="1821"/>
      <c r="N31" s="1821"/>
      <c r="O31" s="1821"/>
    </row>
    <row r="32" spans="1:1023 1026:2047 2050:3071 3074:4095 4098:5119 5122:6143 6146:7167 7170:8191 8194:9215 9218:10239 10242:11263 11266:12287 12290:13311 13314:14335 14338:15359 15362:16383" ht="20.25" x14ac:dyDescent="0.3">
      <c r="B32" s="1824" t="s">
        <v>1</v>
      </c>
      <c r="C32" s="1824"/>
      <c r="D32" s="1824"/>
      <c r="E32" s="1824"/>
      <c r="F32" s="1825"/>
      <c r="G32" s="1825"/>
      <c r="H32" s="1825"/>
      <c r="I32" s="1825"/>
      <c r="J32" s="1824" t="s">
        <v>1</v>
      </c>
      <c r="K32" s="1824"/>
      <c r="L32" s="1824"/>
      <c r="M32" s="1824"/>
      <c r="N32" s="1823"/>
      <c r="O32" s="1823"/>
    </row>
    <row r="33" spans="2:17" ht="15.75" x14ac:dyDescent="0.25">
      <c r="B33" s="1823"/>
      <c r="C33" s="1823"/>
      <c r="D33" s="1823"/>
      <c r="E33" s="1823"/>
      <c r="F33" s="1823"/>
      <c r="G33" s="1823"/>
      <c r="H33" s="1823"/>
      <c r="I33" s="1823"/>
      <c r="J33" s="1823"/>
      <c r="K33" s="1823"/>
      <c r="L33" s="1823"/>
      <c r="M33" s="1823"/>
      <c r="N33" s="1823"/>
      <c r="O33" s="1823"/>
      <c r="P33"/>
      <c r="Q33"/>
    </row>
    <row r="34" spans="2:17" ht="18.75" x14ac:dyDescent="0.3">
      <c r="B34" s="394"/>
      <c r="C34" s="1822"/>
      <c r="D34" s="1822"/>
      <c r="E34" s="1822"/>
      <c r="F34" s="1822"/>
      <c r="G34" s="926"/>
      <c r="H34" s="397"/>
      <c r="I34" s="397"/>
      <c r="J34"/>
      <c r="K34"/>
      <c r="L34"/>
      <c r="M34"/>
      <c r="N34" s="309"/>
      <c r="O34" s="309"/>
      <c r="P34"/>
      <c r="Q34"/>
    </row>
    <row r="35" spans="2:17" ht="18.75" x14ac:dyDescent="0.3">
      <c r="B35" s="394"/>
      <c r="C35" s="1682"/>
      <c r="D35" s="1682"/>
      <c r="E35" s="1682"/>
      <c r="F35" s="1682"/>
      <c r="G35" s="919"/>
      <c r="H35" s="919"/>
      <c r="I35" s="919"/>
      <c r="J35"/>
      <c r="K35"/>
      <c r="L35"/>
      <c r="M35"/>
      <c r="N35" s="309"/>
      <c r="O35" s="309"/>
      <c r="P35"/>
      <c r="Q35"/>
    </row>
    <row r="36" spans="2:17" ht="15" x14ac:dyDescent="0.25">
      <c r="B36" s="393"/>
      <c r="C36" s="393"/>
      <c r="D36" s="392"/>
      <c r="E36" s="392"/>
      <c r="F36" s="392"/>
      <c r="G36" s="392"/>
      <c r="H36" s="392"/>
      <c r="I36" s="392"/>
      <c r="J36"/>
      <c r="K36"/>
      <c r="L36"/>
      <c r="M36"/>
      <c r="N36" s="309"/>
      <c r="O36" s="309"/>
      <c r="P36"/>
      <c r="Q36"/>
    </row>
    <row r="37" spans="2:17" ht="15" x14ac:dyDescent="0.25">
      <c r="J37"/>
      <c r="K37"/>
      <c r="L37"/>
      <c r="M37"/>
      <c r="N37" s="309"/>
      <c r="O37" s="309"/>
      <c r="P37"/>
      <c r="Q37"/>
    </row>
    <row r="38" spans="2:17" ht="15" x14ac:dyDescent="0.25">
      <c r="J38"/>
      <c r="K38"/>
      <c r="L38"/>
      <c r="M38"/>
      <c r="N38" s="309"/>
      <c r="O38" s="309"/>
      <c r="P38"/>
      <c r="Q38"/>
    </row>
    <row r="39" spans="2:17" ht="15" x14ac:dyDescent="0.25">
      <c r="J39"/>
      <c r="K39"/>
      <c r="L39"/>
      <c r="M39"/>
      <c r="N39" s="309"/>
      <c r="O39" s="309"/>
      <c r="P39"/>
      <c r="Q39"/>
    </row>
    <row r="40" spans="2:17" ht="15" x14ac:dyDescent="0.25">
      <c r="J40"/>
      <c r="K40"/>
      <c r="L40"/>
      <c r="M40"/>
      <c r="N40" s="309"/>
      <c r="O40" s="309"/>
      <c r="P40"/>
      <c r="Q40"/>
    </row>
    <row r="41" spans="2:17" ht="15" x14ac:dyDescent="0.25">
      <c r="J41"/>
      <c r="K41"/>
      <c r="L41"/>
      <c r="M41"/>
      <c r="N41" s="309"/>
      <c r="O41" s="309"/>
      <c r="P41"/>
      <c r="Q41"/>
    </row>
    <row r="42" spans="2:17" ht="15" x14ac:dyDescent="0.25">
      <c r="J42"/>
      <c r="K42"/>
      <c r="L42"/>
      <c r="M42"/>
      <c r="N42" s="309"/>
      <c r="O42" s="309"/>
      <c r="P42"/>
      <c r="Q42"/>
    </row>
    <row r="43" spans="2:17" ht="15" x14ac:dyDescent="0.25">
      <c r="J43"/>
      <c r="K43"/>
      <c r="L43"/>
      <c r="M43"/>
      <c r="N43" s="309"/>
      <c r="O43" s="309"/>
      <c r="P43"/>
      <c r="Q43"/>
    </row>
    <row r="44" spans="2:17" ht="15" x14ac:dyDescent="0.25">
      <c r="J44"/>
      <c r="K44"/>
      <c r="L44"/>
      <c r="M44"/>
      <c r="N44" s="309"/>
      <c r="O44" s="309"/>
      <c r="P44"/>
      <c r="Q44"/>
    </row>
    <row r="45" spans="2:17" ht="15" x14ac:dyDescent="0.25">
      <c r="J45"/>
      <c r="K45"/>
      <c r="L45"/>
      <c r="M45"/>
      <c r="N45" s="309"/>
      <c r="O45" s="309"/>
      <c r="P45"/>
      <c r="Q45"/>
    </row>
  </sheetData>
  <mergeCells count="21">
    <mergeCell ref="B31:E31"/>
    <mergeCell ref="C34:F34"/>
    <mergeCell ref="N30:O30"/>
    <mergeCell ref="C35:F35"/>
    <mergeCell ref="N32:O32"/>
    <mergeCell ref="B33:E33"/>
    <mergeCell ref="F33:I33"/>
    <mergeCell ref="J33:M33"/>
    <mergeCell ref="N33:O33"/>
    <mergeCell ref="B32:E32"/>
    <mergeCell ref="F32:I32"/>
    <mergeCell ref="J32:M32"/>
    <mergeCell ref="B30:E30"/>
    <mergeCell ref="J30:M30"/>
    <mergeCell ref="I31:O31"/>
    <mergeCell ref="B14:I14"/>
    <mergeCell ref="J14:O14"/>
    <mergeCell ref="B6:N6"/>
    <mergeCell ref="B7:N7"/>
    <mergeCell ref="B29:E29"/>
    <mergeCell ref="I29:N29"/>
  </mergeCells>
  <printOptions horizontalCentered="1"/>
  <pageMargins left="0" right="0" top="0.19685039370078741" bottom="0.19685039370078741" header="0.31496062992125984" footer="0.31496062992125984"/>
  <pageSetup scale="51" orientation="landscape" r:id="rId1"/>
  <headerFooter>
    <oddFooter>&amp;R&amp;P/&amp;N  &amp;D  &amp;T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54"/>
  <sheetViews>
    <sheetView view="pageBreakPreview" topLeftCell="B7" zoomScale="90" zoomScaleNormal="90" zoomScaleSheetLayoutView="90" workbookViewId="0">
      <selection activeCell="D26" sqref="D26"/>
    </sheetView>
  </sheetViews>
  <sheetFormatPr baseColWidth="10" defaultColWidth="11.42578125" defaultRowHeight="12" x14ac:dyDescent="0.2"/>
  <cols>
    <col min="1" max="1" width="16" style="775" hidden="1" customWidth="1"/>
    <col min="2" max="2" width="9.7109375" style="776" customWidth="1"/>
    <col min="3" max="3" width="15.42578125" style="775" customWidth="1"/>
    <col min="4" max="4" width="15.28515625" style="775" customWidth="1"/>
    <col min="5" max="5" width="19" style="778" customWidth="1"/>
    <col min="6" max="6" width="12.5703125" style="775" customWidth="1"/>
    <col min="7" max="7" width="11.140625" style="775" customWidth="1"/>
    <col min="8" max="8" width="12.5703125" style="775" customWidth="1"/>
    <col min="9" max="9" width="11.140625" style="775" bestFit="1" customWidth="1"/>
    <col min="10" max="10" width="12.7109375" style="775" customWidth="1"/>
    <col min="11" max="11" width="9.28515625" style="775" customWidth="1"/>
    <col min="12" max="12" width="10.5703125" style="775" customWidth="1"/>
    <col min="13" max="14" width="16" style="775" customWidth="1"/>
    <col min="15" max="15" width="11.42578125" style="776" customWidth="1"/>
    <col min="16" max="16" width="18" style="776" customWidth="1"/>
    <col min="17" max="16384" width="11.42578125" style="775"/>
  </cols>
  <sheetData>
    <row r="1" spans="1:16" ht="12.75" customHeight="1" x14ac:dyDescent="0.2">
      <c r="A1" s="783"/>
      <c r="B1" s="851"/>
      <c r="C1" s="783"/>
      <c r="D1" s="783"/>
      <c r="E1" s="861"/>
      <c r="F1" s="783"/>
      <c r="G1" s="783"/>
      <c r="H1" s="783"/>
      <c r="I1" s="860"/>
      <c r="J1" s="783"/>
      <c r="K1" s="783"/>
      <c r="L1" s="783"/>
      <c r="M1" s="783"/>
      <c r="N1" s="783"/>
      <c r="O1" s="851"/>
      <c r="P1" s="851"/>
    </row>
    <row r="2" spans="1:16" ht="12.75" customHeight="1" x14ac:dyDescent="0.2">
      <c r="A2" s="783"/>
      <c r="B2" s="851"/>
      <c r="C2" s="783"/>
      <c r="D2" s="783"/>
      <c r="E2" s="861"/>
      <c r="F2" s="783"/>
      <c r="G2" s="783"/>
      <c r="H2" s="783"/>
      <c r="I2" s="860"/>
      <c r="J2" s="783"/>
      <c r="K2" s="783"/>
      <c r="L2" s="783"/>
      <c r="M2" s="783"/>
      <c r="N2" s="783"/>
      <c r="O2" s="851"/>
      <c r="P2" s="851"/>
    </row>
    <row r="3" spans="1:16" ht="12.75" customHeight="1" x14ac:dyDescent="0.2">
      <c r="A3" s="783"/>
      <c r="B3" s="851"/>
      <c r="C3" s="783"/>
      <c r="D3" s="783"/>
      <c r="E3" s="861"/>
      <c r="F3" s="783"/>
      <c r="G3" s="783"/>
      <c r="H3" s="783"/>
      <c r="I3" s="860"/>
      <c r="J3" s="783"/>
      <c r="K3" s="783"/>
      <c r="L3" s="783"/>
      <c r="M3" s="783"/>
      <c r="N3" s="783"/>
      <c r="O3" s="851"/>
      <c r="P3" s="851"/>
    </row>
    <row r="4" spans="1:16" ht="12.75" customHeight="1" x14ac:dyDescent="0.2">
      <c r="A4" s="783"/>
      <c r="B4" s="851"/>
      <c r="C4" s="783"/>
      <c r="D4" s="783"/>
      <c r="E4" s="861"/>
      <c r="F4" s="783"/>
      <c r="G4" s="783"/>
      <c r="H4" s="783"/>
      <c r="I4" s="860"/>
      <c r="J4" s="783"/>
      <c r="K4" s="783"/>
      <c r="L4" s="783"/>
      <c r="M4" s="783"/>
      <c r="N4" s="783"/>
      <c r="O4" s="851"/>
      <c r="P4" s="851"/>
    </row>
    <row r="5" spans="1:16" ht="5.25" customHeight="1" x14ac:dyDescent="0.2">
      <c r="A5" s="783"/>
      <c r="B5" s="851"/>
      <c r="C5" s="783"/>
      <c r="D5" s="783"/>
      <c r="E5" s="861"/>
      <c r="F5" s="783"/>
      <c r="G5" s="783"/>
      <c r="H5" s="783"/>
      <c r="I5" s="860"/>
      <c r="J5" s="783"/>
      <c r="K5" s="783"/>
      <c r="L5" s="783"/>
      <c r="M5" s="783"/>
      <c r="N5" s="783"/>
      <c r="O5" s="851"/>
      <c r="P5" s="851"/>
    </row>
    <row r="6" spans="1:16" ht="18" customHeight="1" x14ac:dyDescent="0.3">
      <c r="A6" s="783"/>
      <c r="B6" s="1818" t="s">
        <v>57</v>
      </c>
      <c r="C6" s="1818"/>
      <c r="D6" s="1818"/>
      <c r="E6" s="1818"/>
      <c r="F6" s="1818"/>
      <c r="G6" s="1818"/>
      <c r="H6" s="1818"/>
      <c r="I6" s="1818"/>
      <c r="J6" s="1818"/>
      <c r="K6" s="1818"/>
      <c r="L6" s="1818"/>
      <c r="M6" s="1818"/>
      <c r="N6" s="1818"/>
      <c r="O6" s="1818"/>
      <c r="P6" s="851"/>
    </row>
    <row r="7" spans="1:16" ht="20.25" x14ac:dyDescent="0.3">
      <c r="A7" s="783"/>
      <c r="B7" s="1819" t="s">
        <v>404</v>
      </c>
      <c r="C7" s="1819"/>
      <c r="D7" s="1819"/>
      <c r="E7" s="1819"/>
      <c r="F7" s="1819"/>
      <c r="G7" s="1819"/>
      <c r="H7" s="1819"/>
      <c r="I7" s="1819"/>
      <c r="J7" s="1819"/>
      <c r="K7" s="1819"/>
      <c r="L7" s="1819"/>
      <c r="M7" s="1819"/>
      <c r="N7" s="1819"/>
      <c r="O7" s="1819"/>
      <c r="P7" s="851"/>
    </row>
    <row r="8" spans="1:16" ht="20.25" x14ac:dyDescent="0.3">
      <c r="A8" s="783"/>
      <c r="B8" s="1085"/>
      <c r="C8" s="1085"/>
      <c r="D8" s="1085"/>
      <c r="E8" s="1085"/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851"/>
    </row>
    <row r="9" spans="1:16" ht="20.25" x14ac:dyDescent="0.3">
      <c r="A9" s="783"/>
      <c r="B9" s="857"/>
      <c r="C9" s="644" t="s">
        <v>454</v>
      </c>
      <c r="D9" s="644"/>
      <c r="E9" s="852" t="s">
        <v>515</v>
      </c>
      <c r="F9" s="422"/>
      <c r="G9" s="422"/>
      <c r="H9" s="852" t="s">
        <v>216</v>
      </c>
      <c r="I9" s="422"/>
      <c r="J9" s="1052">
        <v>2</v>
      </c>
      <c r="K9" s="422"/>
      <c r="L9" s="422"/>
      <c r="M9" s="422"/>
      <c r="N9" s="422"/>
      <c r="O9" s="422"/>
      <c r="P9" s="851"/>
    </row>
    <row r="10" spans="1:16" ht="20.25" x14ac:dyDescent="0.3">
      <c r="A10" s="783"/>
      <c r="B10" s="644"/>
      <c r="C10" s="942" t="s">
        <v>156</v>
      </c>
      <c r="D10" s="644" t="s">
        <v>453</v>
      </c>
      <c r="E10" s="1053">
        <v>44561</v>
      </c>
      <c r="F10" s="422"/>
      <c r="G10" s="422"/>
      <c r="H10" s="852" t="s">
        <v>215</v>
      </c>
      <c r="I10" s="423"/>
      <c r="J10" s="1080">
        <v>1</v>
      </c>
      <c r="K10" s="1080"/>
      <c r="L10" s="1080"/>
      <c r="M10" s="1080"/>
      <c r="N10" s="1080"/>
      <c r="O10" s="1080"/>
      <c r="P10" s="851"/>
    </row>
    <row r="11" spans="1:16" ht="20.25" x14ac:dyDescent="0.3">
      <c r="A11" s="644"/>
      <c r="B11" s="644"/>
      <c r="C11" s="644" t="s">
        <v>249</v>
      </c>
      <c r="D11" s="644" t="s">
        <v>453</v>
      </c>
      <c r="E11" s="423">
        <v>202</v>
      </c>
      <c r="F11" s="422"/>
      <c r="G11" s="422"/>
      <c r="H11" s="852" t="s">
        <v>49</v>
      </c>
      <c r="I11" s="422" t="s">
        <v>452</v>
      </c>
      <c r="J11" s="1080">
        <v>5</v>
      </c>
      <c r="K11" s="1080"/>
      <c r="L11" s="1080"/>
      <c r="M11" s="1080"/>
      <c r="N11" s="1080"/>
      <c r="O11" s="1080"/>
      <c r="P11" s="851"/>
    </row>
    <row r="12" spans="1:16" ht="18.75" x14ac:dyDescent="0.3">
      <c r="A12" s="783"/>
      <c r="B12" s="644"/>
      <c r="C12" s="644"/>
      <c r="D12" s="644"/>
      <c r="E12" s="422"/>
      <c r="F12" s="422"/>
      <c r="G12" s="422"/>
      <c r="H12" s="422"/>
      <c r="I12" s="422"/>
      <c r="J12" s="727"/>
      <c r="K12" s="727"/>
      <c r="L12" s="727"/>
      <c r="M12" s="727"/>
      <c r="N12" s="727"/>
      <c r="O12" s="727"/>
      <c r="P12" s="851"/>
    </row>
    <row r="13" spans="1:16" ht="19.5" thickBot="1" x14ac:dyDescent="0.35">
      <c r="A13" s="783"/>
      <c r="B13" s="1084"/>
      <c r="C13" s="1084"/>
      <c r="D13" s="1084"/>
      <c r="E13" s="422"/>
      <c r="F13" s="422"/>
      <c r="G13" s="422"/>
      <c r="H13" s="422"/>
      <c r="I13" s="422"/>
      <c r="J13" s="727"/>
      <c r="K13" s="727"/>
      <c r="L13" s="727"/>
      <c r="M13" s="727"/>
      <c r="N13" s="727"/>
      <c r="O13" s="727"/>
      <c r="P13" s="851"/>
    </row>
    <row r="14" spans="1:16" ht="31.5" customHeight="1" thickBot="1" x14ac:dyDescent="0.3">
      <c r="B14" s="1812" t="s">
        <v>403</v>
      </c>
      <c r="C14" s="1813"/>
      <c r="D14" s="1813"/>
      <c r="E14" s="1813"/>
      <c r="F14" s="1813"/>
      <c r="G14" s="1813"/>
      <c r="H14" s="1813"/>
      <c r="I14" s="1814"/>
      <c r="J14" s="1815" t="s">
        <v>393</v>
      </c>
      <c r="K14" s="1816"/>
      <c r="L14" s="1816"/>
      <c r="M14" s="1816"/>
      <c r="N14" s="1816"/>
      <c r="O14" s="1816"/>
      <c r="P14" s="1817"/>
    </row>
    <row r="15" spans="1:16" ht="45.75" customHeight="1" x14ac:dyDescent="0.2">
      <c r="B15" s="850" t="s">
        <v>156</v>
      </c>
      <c r="C15" s="847" t="s">
        <v>279</v>
      </c>
      <c r="D15" s="849" t="s">
        <v>402</v>
      </c>
      <c r="E15" s="849" t="s">
        <v>401</v>
      </c>
      <c r="F15" s="849" t="s">
        <v>400</v>
      </c>
      <c r="G15" s="849" t="s">
        <v>399</v>
      </c>
      <c r="H15" s="849" t="s">
        <v>398</v>
      </c>
      <c r="I15" s="848" t="s">
        <v>397</v>
      </c>
      <c r="J15" s="844" t="s">
        <v>376</v>
      </c>
      <c r="K15" s="843" t="s">
        <v>375</v>
      </c>
      <c r="L15" s="844" t="s">
        <v>450</v>
      </c>
      <c r="M15" s="941" t="s">
        <v>374</v>
      </c>
      <c r="N15" s="940" t="s">
        <v>373</v>
      </c>
      <c r="O15" s="940" t="s">
        <v>451</v>
      </c>
      <c r="P15" s="939" t="s">
        <v>359</v>
      </c>
    </row>
    <row r="16" spans="1:16" x14ac:dyDescent="0.2">
      <c r="A16" s="775">
        <v>1</v>
      </c>
      <c r="B16" s="824"/>
      <c r="C16" s="839"/>
      <c r="D16" s="838"/>
      <c r="E16" s="837"/>
      <c r="F16" s="836"/>
      <c r="G16" s="836"/>
      <c r="H16" s="832"/>
      <c r="I16" s="834"/>
      <c r="J16" s="827"/>
      <c r="K16" s="840"/>
      <c r="L16" s="840"/>
      <c r="M16" s="840"/>
      <c r="N16" s="840"/>
      <c r="O16" s="825"/>
      <c r="P16" s="841"/>
    </row>
    <row r="17" spans="1:16" x14ac:dyDescent="0.2">
      <c r="A17" s="775">
        <v>2</v>
      </c>
      <c r="B17" s="824"/>
      <c r="C17" s="839"/>
      <c r="D17" s="838"/>
      <c r="E17" s="837"/>
      <c r="F17" s="836"/>
      <c r="G17" s="836"/>
      <c r="H17" s="832"/>
      <c r="I17" s="834"/>
      <c r="J17" s="827"/>
      <c r="K17" s="840"/>
      <c r="L17" s="840"/>
      <c r="M17" s="840"/>
      <c r="N17" s="840"/>
      <c r="O17" s="825"/>
      <c r="P17" s="841"/>
    </row>
    <row r="18" spans="1:16" x14ac:dyDescent="0.2">
      <c r="A18" s="775">
        <v>3</v>
      </c>
      <c r="B18" s="824"/>
      <c r="C18" s="839"/>
      <c r="D18" s="838"/>
      <c r="E18" s="837"/>
      <c r="F18" s="836"/>
      <c r="G18" s="836"/>
      <c r="H18" s="832"/>
      <c r="I18" s="834"/>
      <c r="J18" s="827"/>
      <c r="K18" s="840"/>
      <c r="L18" s="840"/>
      <c r="M18" s="840"/>
      <c r="N18" s="840"/>
      <c r="O18" s="825"/>
      <c r="P18" s="841"/>
    </row>
    <row r="19" spans="1:16" x14ac:dyDescent="0.2">
      <c r="A19" s="775">
        <v>4</v>
      </c>
      <c r="B19" s="824"/>
      <c r="C19" s="839"/>
      <c r="D19" s="838"/>
      <c r="E19" s="837"/>
      <c r="F19" s="836"/>
      <c r="G19" s="836"/>
      <c r="H19" s="832"/>
      <c r="I19" s="834"/>
      <c r="J19" s="827"/>
      <c r="K19" s="840"/>
      <c r="L19" s="840"/>
      <c r="M19" s="840"/>
      <c r="N19" s="840"/>
      <c r="O19" s="825"/>
      <c r="P19" s="841"/>
    </row>
    <row r="20" spans="1:16" ht="18" customHeight="1" x14ac:dyDescent="0.2">
      <c r="A20" s="775">
        <v>5</v>
      </c>
      <c r="B20" s="1050"/>
      <c r="C20" s="839"/>
      <c r="D20" s="838"/>
      <c r="E20" s="837"/>
      <c r="F20" s="836"/>
      <c r="G20" s="836"/>
      <c r="H20" s="832"/>
      <c r="I20" s="834"/>
      <c r="J20" s="827"/>
      <c r="K20" s="826"/>
      <c r="L20" s="840"/>
      <c r="M20" s="826"/>
      <c r="N20" s="826"/>
      <c r="O20" s="825"/>
      <c r="P20" s="808"/>
    </row>
    <row r="21" spans="1:16" x14ac:dyDescent="0.2">
      <c r="A21" s="775">
        <v>6</v>
      </c>
      <c r="B21" s="824"/>
      <c r="C21" s="839"/>
      <c r="D21" s="838"/>
      <c r="E21" s="837"/>
      <c r="F21" s="836"/>
      <c r="G21" s="836"/>
      <c r="H21" s="832"/>
      <c r="I21" s="834"/>
      <c r="J21" s="827"/>
      <c r="K21" s="826"/>
      <c r="L21" s="840"/>
      <c r="M21" s="826"/>
      <c r="N21" s="826"/>
      <c r="O21" s="825"/>
      <c r="P21" s="808"/>
    </row>
    <row r="22" spans="1:16" x14ac:dyDescent="0.2">
      <c r="B22" s="824"/>
      <c r="C22" s="839"/>
      <c r="D22" s="838"/>
      <c r="E22" s="837"/>
      <c r="F22" s="836"/>
      <c r="G22" s="836"/>
      <c r="H22" s="832"/>
      <c r="I22" s="834"/>
      <c r="J22" s="827"/>
      <c r="K22" s="810"/>
      <c r="L22" s="1051"/>
      <c r="M22" s="810"/>
      <c r="N22" s="810"/>
      <c r="O22" s="809"/>
      <c r="P22" s="808"/>
    </row>
    <row r="23" spans="1:16" ht="19.5" customHeight="1" x14ac:dyDescent="0.2">
      <c r="A23" s="775">
        <v>7</v>
      </c>
      <c r="B23" s="1050"/>
      <c r="C23" s="839"/>
      <c r="D23" s="838"/>
      <c r="E23" s="837"/>
      <c r="F23" s="836"/>
      <c r="G23" s="836"/>
      <c r="H23" s="832"/>
      <c r="I23" s="834"/>
      <c r="J23" s="827"/>
      <c r="K23" s="810"/>
      <c r="L23" s="810"/>
      <c r="M23" s="810"/>
      <c r="N23" s="810"/>
      <c r="O23" s="809"/>
      <c r="P23" s="808"/>
    </row>
    <row r="24" spans="1:16" x14ac:dyDescent="0.2">
      <c r="A24" s="775">
        <v>8</v>
      </c>
      <c r="B24" s="824"/>
      <c r="C24" s="823"/>
      <c r="D24" s="822"/>
      <c r="E24" s="821"/>
      <c r="F24" s="820"/>
      <c r="G24" s="820"/>
      <c r="H24" s="816"/>
      <c r="I24" s="818"/>
      <c r="J24" s="811"/>
      <c r="K24" s="826"/>
      <c r="L24" s="826"/>
      <c r="M24" s="826"/>
      <c r="N24" s="826"/>
      <c r="O24" s="825"/>
      <c r="P24" s="808"/>
    </row>
    <row r="25" spans="1:16" x14ac:dyDescent="0.2">
      <c r="B25" s="824"/>
      <c r="C25" s="823"/>
      <c r="D25" s="822"/>
      <c r="E25" s="821"/>
      <c r="F25" s="820"/>
      <c r="G25" s="820"/>
      <c r="H25" s="816"/>
      <c r="I25" s="818"/>
      <c r="J25" s="811"/>
      <c r="K25" s="810"/>
      <c r="L25" s="810"/>
      <c r="M25" s="810"/>
      <c r="N25" s="810"/>
      <c r="O25" s="809"/>
      <c r="P25" s="808"/>
    </row>
    <row r="26" spans="1:16" ht="17.25" customHeight="1" x14ac:dyDescent="0.2">
      <c r="B26" s="1050"/>
      <c r="C26" s="839"/>
      <c r="D26" s="838"/>
      <c r="E26" s="837"/>
      <c r="F26" s="820"/>
      <c r="G26" s="820"/>
      <c r="H26" s="816"/>
      <c r="I26" s="818"/>
      <c r="J26" s="811"/>
      <c r="K26" s="810"/>
      <c r="L26" s="810"/>
      <c r="M26" s="810"/>
      <c r="N26" s="810"/>
      <c r="O26" s="809"/>
      <c r="P26" s="808"/>
    </row>
    <row r="27" spans="1:16" x14ac:dyDescent="0.2">
      <c r="B27" s="824"/>
      <c r="C27" s="823"/>
      <c r="D27" s="822"/>
      <c r="E27" s="821"/>
      <c r="F27" s="820"/>
      <c r="G27" s="820"/>
      <c r="H27" s="816"/>
      <c r="I27" s="818"/>
      <c r="J27" s="811"/>
      <c r="K27" s="810"/>
      <c r="L27" s="810"/>
      <c r="M27" s="810"/>
      <c r="N27" s="810"/>
      <c r="O27" s="809"/>
      <c r="P27" s="808"/>
    </row>
    <row r="28" spans="1:16" x14ac:dyDescent="0.2">
      <c r="B28" s="824"/>
      <c r="C28" s="823"/>
      <c r="D28" s="822"/>
      <c r="E28" s="821"/>
      <c r="F28" s="820"/>
      <c r="G28" s="820"/>
      <c r="H28" s="816"/>
      <c r="I28" s="818"/>
      <c r="J28" s="811"/>
      <c r="K28" s="810"/>
      <c r="L28" s="810"/>
      <c r="M28" s="810"/>
      <c r="N28" s="810"/>
      <c r="O28" s="809"/>
      <c r="P28" s="808"/>
    </row>
    <row r="29" spans="1:16" x14ac:dyDescent="0.2">
      <c r="B29" s="824"/>
      <c r="C29" s="823"/>
      <c r="D29" s="822"/>
      <c r="E29" s="821"/>
      <c r="F29" s="820"/>
      <c r="G29" s="820"/>
      <c r="H29" s="816"/>
      <c r="I29" s="818"/>
      <c r="J29" s="811"/>
      <c r="K29" s="810"/>
      <c r="L29" s="810"/>
      <c r="M29" s="810"/>
      <c r="N29" s="810"/>
      <c r="O29" s="809"/>
      <c r="P29" s="808"/>
    </row>
    <row r="30" spans="1:16" x14ac:dyDescent="0.2">
      <c r="B30" s="824"/>
      <c r="C30" s="823"/>
      <c r="D30" s="822"/>
      <c r="E30" s="821"/>
      <c r="F30" s="820"/>
      <c r="G30" s="820"/>
      <c r="H30" s="816"/>
      <c r="I30" s="818"/>
      <c r="J30" s="811"/>
      <c r="K30" s="810"/>
      <c r="L30" s="810"/>
      <c r="M30" s="810"/>
      <c r="N30" s="810"/>
      <c r="O30" s="809"/>
      <c r="P30" s="808"/>
    </row>
    <row r="31" spans="1:16" x14ac:dyDescent="0.2">
      <c r="B31" s="824"/>
      <c r="C31" s="823"/>
      <c r="D31" s="822"/>
      <c r="E31" s="821"/>
      <c r="F31" s="820"/>
      <c r="G31" s="820"/>
      <c r="H31" s="816"/>
      <c r="I31" s="818"/>
      <c r="J31" s="811"/>
      <c r="K31" s="810"/>
      <c r="L31" s="810"/>
      <c r="M31" s="810"/>
      <c r="N31" s="810"/>
      <c r="O31" s="809"/>
      <c r="P31" s="808"/>
    </row>
    <row r="32" spans="1:16" x14ac:dyDescent="0.2">
      <c r="B32" s="824"/>
      <c r="C32" s="823"/>
      <c r="D32" s="822"/>
      <c r="E32" s="821"/>
      <c r="F32" s="820"/>
      <c r="G32" s="820"/>
      <c r="H32" s="816"/>
      <c r="I32" s="818"/>
      <c r="J32" s="811"/>
      <c r="K32" s="810"/>
      <c r="L32" s="810"/>
      <c r="M32" s="810"/>
      <c r="N32" s="810"/>
      <c r="O32" s="809"/>
      <c r="P32" s="808"/>
    </row>
    <row r="33" spans="1:18" x14ac:dyDescent="0.2">
      <c r="B33" s="824"/>
      <c r="C33" s="823"/>
      <c r="D33" s="822"/>
      <c r="E33" s="821"/>
      <c r="F33" s="820"/>
      <c r="G33" s="820"/>
      <c r="H33" s="816"/>
      <c r="I33" s="818"/>
      <c r="J33" s="811"/>
      <c r="K33" s="810"/>
      <c r="L33" s="810"/>
      <c r="M33" s="810"/>
      <c r="N33" s="810"/>
      <c r="O33" s="809"/>
      <c r="P33" s="808"/>
    </row>
    <row r="34" spans="1:18" x14ac:dyDescent="0.2">
      <c r="B34" s="824"/>
      <c r="C34" s="823"/>
      <c r="D34" s="822"/>
      <c r="E34" s="821"/>
      <c r="F34" s="820"/>
      <c r="G34" s="820"/>
      <c r="H34" s="816"/>
      <c r="I34" s="818"/>
      <c r="J34" s="811"/>
      <c r="K34" s="810"/>
      <c r="L34" s="810"/>
      <c r="M34" s="810"/>
      <c r="N34" s="810"/>
      <c r="O34" s="809"/>
      <c r="P34" s="808"/>
    </row>
    <row r="35" spans="1:18" x14ac:dyDescent="0.2">
      <c r="B35" s="824"/>
      <c r="C35" s="823"/>
      <c r="D35" s="822"/>
      <c r="E35" s="821"/>
      <c r="F35" s="820"/>
      <c r="G35" s="820"/>
      <c r="H35" s="816"/>
      <c r="I35" s="818"/>
      <c r="J35" s="811"/>
      <c r="K35" s="810"/>
      <c r="L35" s="810"/>
      <c r="M35" s="810"/>
      <c r="N35" s="810"/>
      <c r="O35" s="809"/>
      <c r="P35" s="808"/>
    </row>
    <row r="36" spans="1:18" x14ac:dyDescent="0.2">
      <c r="B36" s="824"/>
      <c r="C36" s="823"/>
      <c r="D36" s="822"/>
      <c r="E36" s="821"/>
      <c r="F36" s="820"/>
      <c r="G36" s="820"/>
      <c r="H36" s="816"/>
      <c r="I36" s="818"/>
      <c r="J36" s="811"/>
      <c r="K36" s="810"/>
      <c r="L36" s="810"/>
      <c r="M36" s="810"/>
      <c r="N36" s="810"/>
      <c r="O36" s="809"/>
      <c r="P36" s="808"/>
    </row>
    <row r="37" spans="1:18" x14ac:dyDescent="0.2">
      <c r="A37" s="775">
        <v>9</v>
      </c>
      <c r="B37" s="824"/>
      <c r="C37" s="823"/>
      <c r="D37" s="822"/>
      <c r="E37" s="821"/>
      <c r="F37" s="820"/>
      <c r="G37" s="820"/>
      <c r="H37" s="816"/>
      <c r="I37" s="818"/>
      <c r="J37" s="811"/>
      <c r="K37" s="810"/>
      <c r="L37" s="810"/>
      <c r="M37" s="810"/>
      <c r="N37" s="810"/>
      <c r="O37" s="809"/>
      <c r="P37" s="808"/>
    </row>
    <row r="38" spans="1:18" x14ac:dyDescent="0.2">
      <c r="B38" s="807"/>
      <c r="C38" s="802"/>
      <c r="D38" s="802"/>
      <c r="E38" s="806"/>
      <c r="F38" s="802"/>
      <c r="G38" s="802"/>
      <c r="H38" s="802"/>
      <c r="I38" s="805"/>
      <c r="J38" s="803"/>
      <c r="K38" s="802"/>
      <c r="L38" s="802"/>
      <c r="M38" s="802"/>
      <c r="N38" s="802"/>
      <c r="O38" s="801"/>
      <c r="P38" s="800"/>
    </row>
    <row r="39" spans="1:18" s="791" customFormat="1" ht="12.75" thickBot="1" x14ac:dyDescent="0.25">
      <c r="B39" s="865"/>
      <c r="C39" s="863"/>
      <c r="D39" s="863"/>
      <c r="E39" s="864">
        <f>SUM(E15:E38)</f>
        <v>0</v>
      </c>
      <c r="F39" s="863"/>
      <c r="G39" s="796"/>
      <c r="H39" s="796"/>
      <c r="I39" s="795">
        <f>SUM(I15:I38)</f>
        <v>0</v>
      </c>
      <c r="J39" s="795">
        <f>SUM(J15:J38)</f>
        <v>0</v>
      </c>
      <c r="K39" s="794"/>
      <c r="L39" s="794"/>
      <c r="M39" s="794"/>
      <c r="N39" s="794"/>
      <c r="O39" s="793"/>
      <c r="P39" s="792"/>
    </row>
    <row r="40" spans="1:18" ht="18" customHeight="1" thickTop="1" x14ac:dyDescent="0.3">
      <c r="A40" s="791"/>
      <c r="B40" s="1829" t="s">
        <v>634</v>
      </c>
      <c r="C40" s="1829"/>
      <c r="D40" s="1829"/>
      <c r="E40" s="1829"/>
      <c r="F40" s="927"/>
      <c r="G40" s="1828" t="s">
        <v>500</v>
      </c>
      <c r="H40" s="1828"/>
      <c r="I40" s="1828"/>
      <c r="J40" s="1828"/>
      <c r="K40" s="938"/>
      <c r="L40" s="927"/>
      <c r="M40" s="927"/>
      <c r="N40" s="927"/>
      <c r="O40" s="927"/>
      <c r="P40" s="936" t="s">
        <v>460</v>
      </c>
      <c r="Q40" s="96"/>
    </row>
    <row r="41" spans="1:18" ht="30" customHeight="1" x14ac:dyDescent="0.3">
      <c r="A41" s="791"/>
      <c r="B41" s="935" t="s">
        <v>4</v>
      </c>
      <c r="C41" s="934"/>
      <c r="D41" s="931"/>
      <c r="E41" s="931"/>
      <c r="F41" s="931"/>
      <c r="G41" s="933"/>
      <c r="H41" s="934" t="s">
        <v>3</v>
      </c>
      <c r="I41" s="934"/>
      <c r="J41" s="934"/>
      <c r="K41" s="931"/>
      <c r="L41" s="933"/>
      <c r="M41" s="931"/>
      <c r="N41" s="931"/>
      <c r="O41" s="853"/>
      <c r="P41" s="853"/>
    </row>
    <row r="42" spans="1:18" ht="20.25" x14ac:dyDescent="0.3">
      <c r="A42" s="791"/>
      <c r="B42" s="937"/>
      <c r="C42" s="1039">
        <v>44561</v>
      </c>
      <c r="D42" s="937"/>
      <c r="E42" s="936"/>
      <c r="F42" s="936"/>
      <c r="G42" s="937"/>
      <c r="H42" s="1827">
        <v>44561</v>
      </c>
      <c r="I42" s="1827"/>
      <c r="J42" s="937"/>
      <c r="K42" s="937"/>
      <c r="L42" s="936"/>
      <c r="M42" s="936"/>
      <c r="N42" s="936"/>
      <c r="O42" s="927"/>
      <c r="P42" s="927"/>
    </row>
    <row r="43" spans="1:18" ht="20.25" x14ac:dyDescent="0.3">
      <c r="A43" s="791"/>
      <c r="B43" s="935" t="s">
        <v>150</v>
      </c>
      <c r="C43" s="934"/>
      <c r="D43" s="931"/>
      <c r="E43" s="931"/>
      <c r="F43" s="931"/>
      <c r="G43" s="933"/>
      <c r="H43" s="934" t="s">
        <v>149</v>
      </c>
      <c r="I43" s="934"/>
      <c r="J43" s="934"/>
      <c r="K43" s="931" t="s">
        <v>425</v>
      </c>
      <c r="L43" s="933"/>
      <c r="M43" s="931"/>
      <c r="N43" s="931"/>
      <c r="O43" s="853"/>
      <c r="P43" s="853"/>
      <c r="Q43"/>
      <c r="R43"/>
    </row>
    <row r="44" spans="1:18" ht="20.25" x14ac:dyDescent="0.3">
      <c r="A44" s="791"/>
      <c r="B44" s="937"/>
      <c r="C44" s="937" t="s">
        <v>610</v>
      </c>
      <c r="D44" s="937"/>
      <c r="E44" s="936"/>
      <c r="F44" s="936"/>
      <c r="G44" s="937"/>
      <c r="H44" s="1826" t="s">
        <v>497</v>
      </c>
      <c r="I44" s="1826"/>
      <c r="J44" s="937"/>
      <c r="K44" s="937"/>
      <c r="L44" s="936"/>
      <c r="M44" s="936"/>
      <c r="N44" s="936"/>
      <c r="O44" s="927"/>
      <c r="P44" s="927"/>
      <c r="Q44"/>
      <c r="R44"/>
    </row>
    <row r="45" spans="1:18" ht="20.25" x14ac:dyDescent="0.3">
      <c r="A45" s="791"/>
      <c r="B45" s="935" t="s">
        <v>1</v>
      </c>
      <c r="C45" s="934"/>
      <c r="D45" s="934"/>
      <c r="E45" s="931"/>
      <c r="F45" s="931"/>
      <c r="G45" s="935"/>
      <c r="H45" s="934" t="s">
        <v>1</v>
      </c>
      <c r="I45" s="934"/>
      <c r="J45" s="931"/>
      <c r="K45" s="931"/>
      <c r="L45" s="933"/>
      <c r="M45" s="931"/>
      <c r="N45" s="931"/>
      <c r="O45" s="853"/>
      <c r="P45" s="853"/>
      <c r="Q45"/>
      <c r="R45"/>
    </row>
    <row r="46" spans="1:18" ht="20.25" x14ac:dyDescent="0.3">
      <c r="A46" s="791"/>
      <c r="B46" s="927"/>
      <c r="C46" s="927"/>
      <c r="D46" s="927"/>
      <c r="E46" s="927"/>
      <c r="F46" s="927"/>
      <c r="G46" s="927"/>
      <c r="H46" s="927"/>
      <c r="I46" s="927"/>
      <c r="J46" s="927"/>
      <c r="K46" s="927"/>
      <c r="L46" s="927"/>
      <c r="M46" s="927"/>
      <c r="N46" s="927"/>
      <c r="O46" s="927"/>
      <c r="P46" s="927"/>
      <c r="Q46"/>
      <c r="R46"/>
    </row>
    <row r="47" spans="1:18" ht="15.75" x14ac:dyDescent="0.25">
      <c r="B47" s="862"/>
      <c r="C47" s="862"/>
      <c r="D47" s="862"/>
      <c r="E47" s="1823"/>
      <c r="F47" s="1823"/>
      <c r="G47" s="1823"/>
      <c r="H47" s="1823"/>
      <c r="I47" s="925"/>
      <c r="J47" s="790"/>
      <c r="K47" s="790"/>
      <c r="L47"/>
      <c r="M47"/>
      <c r="N47"/>
      <c r="O47" s="309"/>
      <c r="P47" s="309"/>
      <c r="Q47"/>
      <c r="R47"/>
    </row>
    <row r="48" spans="1:18" ht="18.75" x14ac:dyDescent="0.3">
      <c r="B48" s="779"/>
      <c r="C48" s="779"/>
      <c r="D48" s="779"/>
      <c r="E48" s="779"/>
      <c r="F48" s="923"/>
      <c r="G48" s="923"/>
      <c r="H48" s="923"/>
      <c r="I48" s="923"/>
      <c r="J48"/>
      <c r="K48"/>
      <c r="L48"/>
      <c r="M48"/>
      <c r="N48"/>
      <c r="O48" s="309"/>
      <c r="P48" s="309"/>
      <c r="Q48"/>
      <c r="R48"/>
    </row>
    <row r="49" spans="2:18" ht="15.75" x14ac:dyDescent="0.25">
      <c r="B49" s="398"/>
      <c r="C49" s="780"/>
      <c r="D49" s="780"/>
      <c r="E49" s="780"/>
      <c r="F49" s="780"/>
      <c r="G49" s="926"/>
      <c r="H49" s="398"/>
      <c r="I49" s="398"/>
      <c r="J49"/>
      <c r="K49"/>
      <c r="L49"/>
      <c r="M49"/>
      <c r="N49"/>
      <c r="O49" s="309"/>
      <c r="P49" s="309"/>
      <c r="Q49"/>
      <c r="R49"/>
    </row>
    <row r="50" spans="2:18" ht="18.75" x14ac:dyDescent="0.3">
      <c r="B50" s="1823"/>
      <c r="C50" s="1823"/>
      <c r="D50" s="1823"/>
      <c r="E50" s="1823"/>
      <c r="F50" s="396"/>
      <c r="G50" s="919"/>
      <c r="H50" s="919"/>
      <c r="I50" s="919"/>
      <c r="J50"/>
      <c r="K50"/>
      <c r="L50"/>
      <c r="M50"/>
      <c r="N50"/>
      <c r="O50" s="309"/>
      <c r="P50" s="309"/>
      <c r="Q50"/>
      <c r="R50"/>
    </row>
    <row r="51" spans="2:18" ht="18.75" x14ac:dyDescent="0.3">
      <c r="B51" s="394"/>
      <c r="C51" s="401"/>
      <c r="D51" s="919"/>
      <c r="E51" s="919"/>
      <c r="F51" s="919"/>
      <c r="G51" s="919"/>
      <c r="H51" s="919"/>
      <c r="I51" s="919"/>
      <c r="J51"/>
      <c r="K51"/>
      <c r="L51"/>
      <c r="M51"/>
      <c r="N51"/>
      <c r="O51" s="309"/>
      <c r="P51" s="309"/>
      <c r="Q51"/>
      <c r="R51"/>
    </row>
    <row r="52" spans="2:18" ht="18.75" x14ac:dyDescent="0.3">
      <c r="B52" s="394"/>
      <c r="C52" s="1822"/>
      <c r="D52" s="1822"/>
      <c r="E52" s="1822"/>
      <c r="F52" s="1822"/>
      <c r="G52" s="926"/>
      <c r="H52" s="397"/>
      <c r="I52" s="397"/>
    </row>
    <row r="53" spans="2:18" ht="18.75" x14ac:dyDescent="0.3">
      <c r="B53" s="394"/>
      <c r="C53" s="1682"/>
      <c r="D53" s="1682"/>
      <c r="E53" s="1682"/>
      <c r="F53" s="1682"/>
      <c r="G53" s="919"/>
      <c r="H53" s="919"/>
      <c r="I53" s="919"/>
    </row>
    <row r="54" spans="2:18" ht="12.75" x14ac:dyDescent="0.2">
      <c r="B54" s="393"/>
      <c r="C54" s="393"/>
      <c r="D54" s="392"/>
      <c r="E54" s="392"/>
      <c r="F54" s="392"/>
      <c r="G54" s="392"/>
      <c r="H54" s="392"/>
      <c r="I54" s="392"/>
    </row>
  </sheetData>
  <mergeCells count="12">
    <mergeCell ref="B6:O6"/>
    <mergeCell ref="H44:I44"/>
    <mergeCell ref="H42:I42"/>
    <mergeCell ref="E47:H47"/>
    <mergeCell ref="C53:F53"/>
    <mergeCell ref="B50:E50"/>
    <mergeCell ref="C52:F52"/>
    <mergeCell ref="G40:J40"/>
    <mergeCell ref="B40:E40"/>
    <mergeCell ref="J14:P14"/>
    <mergeCell ref="B14:I14"/>
    <mergeCell ref="B7:O7"/>
  </mergeCells>
  <printOptions horizontalCentered="1"/>
  <pageMargins left="0" right="0" top="0.19685039370078741" bottom="0.19685039370078741" header="0.31496062992125984" footer="0.31496062992125984"/>
  <pageSetup scale="51" orientation="landscape" r:id="rId1"/>
  <headerFooter>
    <oddFooter>&amp;R&amp;P/&amp;N  &amp;D  &amp;T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Y43"/>
  <sheetViews>
    <sheetView view="pageBreakPreview" topLeftCell="A16" zoomScale="90" zoomScaleNormal="90" zoomScaleSheetLayoutView="90" workbookViewId="0">
      <selection activeCell="B7" sqref="B7:V7"/>
    </sheetView>
  </sheetViews>
  <sheetFormatPr baseColWidth="10" defaultColWidth="11.42578125" defaultRowHeight="12" x14ac:dyDescent="0.2"/>
  <cols>
    <col min="1" max="1" width="2.7109375" style="775" bestFit="1" customWidth="1"/>
    <col min="2" max="2" width="18.7109375" style="776" customWidth="1"/>
    <col min="3" max="3" width="16.7109375" style="775" customWidth="1"/>
    <col min="4" max="4" width="14" style="775" customWidth="1"/>
    <col min="5" max="5" width="7.85546875" style="778" customWidth="1"/>
    <col min="6" max="6" width="10.42578125" style="775" customWidth="1"/>
    <col min="7" max="7" width="12" style="775" customWidth="1"/>
    <col min="8" max="8" width="12.140625" style="775" customWidth="1"/>
    <col min="9" max="9" width="12.28515625" style="775" customWidth="1"/>
    <col min="10" max="10" width="10.28515625" style="775" customWidth="1"/>
    <col min="11" max="11" width="11.7109375" style="775" customWidth="1"/>
    <col min="12" max="12" width="13.140625" style="775" customWidth="1"/>
    <col min="13" max="13" width="8.140625" style="775" customWidth="1"/>
    <col min="14" max="14" width="10.85546875" style="775" customWidth="1"/>
    <col min="15" max="15" width="8" style="775" customWidth="1"/>
    <col min="16" max="16" width="13.28515625" style="777" customWidth="1"/>
    <col min="17" max="17" width="12.140625" style="775" customWidth="1"/>
    <col min="18" max="18" width="11" style="775" bestFit="1" customWidth="1"/>
    <col min="19" max="19" width="8" style="775" customWidth="1"/>
    <col min="20" max="20" width="9.7109375" style="775" customWidth="1"/>
    <col min="21" max="21" width="10.5703125" style="775" customWidth="1"/>
    <col min="22" max="22" width="12.28515625" style="776" customWidth="1"/>
    <col min="23" max="23" width="12.42578125" style="776" customWidth="1"/>
    <col min="24" max="16384" width="11.42578125" style="775"/>
  </cols>
  <sheetData>
    <row r="1" spans="1:23" ht="12.75" customHeight="1" x14ac:dyDescent="0.2">
      <c r="A1" s="783"/>
      <c r="B1" s="851"/>
      <c r="C1" s="783"/>
      <c r="D1" s="783"/>
      <c r="E1" s="861"/>
      <c r="F1" s="783"/>
      <c r="G1" s="783"/>
      <c r="H1" s="783"/>
      <c r="I1" s="783"/>
      <c r="J1" s="860"/>
      <c r="K1" s="783"/>
      <c r="L1" s="783"/>
      <c r="M1" s="783"/>
      <c r="N1" s="783"/>
      <c r="O1" s="783"/>
      <c r="P1" s="859"/>
      <c r="Q1" s="783"/>
      <c r="R1" s="783"/>
      <c r="S1" s="783"/>
      <c r="T1" s="783"/>
      <c r="U1" s="783"/>
      <c r="V1" s="851"/>
      <c r="W1" s="851"/>
    </row>
    <row r="2" spans="1:23" ht="12.75" customHeight="1" x14ac:dyDescent="0.2">
      <c r="A2" s="783"/>
      <c r="B2" s="851"/>
      <c r="C2" s="783"/>
      <c r="D2" s="783"/>
      <c r="E2" s="861"/>
      <c r="F2" s="783"/>
      <c r="G2" s="783"/>
      <c r="H2" s="783"/>
      <c r="I2" s="783"/>
      <c r="J2" s="860"/>
      <c r="K2" s="783"/>
      <c r="L2" s="783"/>
      <c r="M2" s="783"/>
      <c r="N2" s="783"/>
      <c r="O2" s="783"/>
      <c r="P2" s="859"/>
      <c r="Q2" s="783"/>
      <c r="R2" s="783"/>
      <c r="S2" s="783"/>
      <c r="T2" s="783"/>
      <c r="U2" s="783"/>
      <c r="V2" s="851"/>
      <c r="W2" s="851"/>
    </row>
    <row r="3" spans="1:23" ht="12.75" customHeight="1" x14ac:dyDescent="0.2">
      <c r="A3" s="783"/>
      <c r="B3" s="851"/>
      <c r="C3" s="783"/>
      <c r="D3" s="783"/>
      <c r="E3" s="861"/>
      <c r="F3" s="783"/>
      <c r="G3" s="783"/>
      <c r="H3" s="783"/>
      <c r="I3" s="783"/>
      <c r="J3" s="860"/>
      <c r="K3" s="783"/>
      <c r="L3" s="783"/>
      <c r="M3" s="783"/>
      <c r="N3" s="783"/>
      <c r="O3" s="783"/>
      <c r="P3" s="859"/>
      <c r="Q3" s="783"/>
      <c r="R3" s="783"/>
      <c r="S3" s="783"/>
      <c r="T3" s="783"/>
      <c r="U3" s="783"/>
      <c r="V3" s="851"/>
      <c r="W3" s="851"/>
    </row>
    <row r="4" spans="1:23" ht="12.75" customHeight="1" x14ac:dyDescent="0.2">
      <c r="A4" s="783"/>
      <c r="B4" s="851"/>
      <c r="C4" s="783"/>
      <c r="D4" s="783"/>
      <c r="E4" s="861"/>
      <c r="F4" s="783"/>
      <c r="G4" s="783"/>
      <c r="H4" s="783"/>
      <c r="I4" s="783"/>
      <c r="J4" s="860"/>
      <c r="K4" s="783"/>
      <c r="L4" s="783"/>
      <c r="M4" s="783"/>
      <c r="N4" s="783"/>
      <c r="O4" s="783"/>
      <c r="P4" s="859"/>
      <c r="Q4" s="783"/>
      <c r="R4" s="783"/>
      <c r="S4" s="783"/>
      <c r="T4" s="783"/>
      <c r="U4" s="783"/>
      <c r="V4" s="851"/>
      <c r="W4" s="851"/>
    </row>
    <row r="5" spans="1:23" ht="5.25" customHeight="1" x14ac:dyDescent="0.2">
      <c r="A5" s="783"/>
      <c r="B5" s="851"/>
      <c r="C5" s="783"/>
      <c r="D5" s="783"/>
      <c r="E5" s="861"/>
      <c r="F5" s="783"/>
      <c r="G5" s="783"/>
      <c r="H5" s="783"/>
      <c r="I5" s="783"/>
      <c r="J5" s="860"/>
      <c r="K5" s="783"/>
      <c r="L5" s="783"/>
      <c r="M5" s="783"/>
      <c r="N5" s="783"/>
      <c r="O5" s="783"/>
      <c r="P5" s="859"/>
      <c r="Q5" s="783"/>
      <c r="R5" s="783"/>
      <c r="S5" s="783"/>
      <c r="T5" s="783"/>
      <c r="U5" s="783"/>
      <c r="V5" s="851"/>
      <c r="W5" s="851"/>
    </row>
    <row r="6" spans="1:23" ht="18" customHeight="1" x14ac:dyDescent="0.3">
      <c r="A6" s="783"/>
      <c r="B6" s="1818" t="s">
        <v>57</v>
      </c>
      <c r="C6" s="1818"/>
      <c r="D6" s="1818"/>
      <c r="E6" s="1818"/>
      <c r="F6" s="1818"/>
      <c r="G6" s="1818"/>
      <c r="H6" s="1818"/>
      <c r="I6" s="1818"/>
      <c r="J6" s="1818"/>
      <c r="K6" s="1818"/>
      <c r="L6" s="1818"/>
      <c r="M6" s="1818"/>
      <c r="N6" s="1818"/>
      <c r="O6" s="1818"/>
      <c r="P6" s="1818"/>
      <c r="Q6" s="1818"/>
      <c r="R6" s="1818"/>
      <c r="S6" s="1818"/>
      <c r="T6" s="1818"/>
      <c r="U6" s="1818"/>
      <c r="V6" s="1818"/>
      <c r="W6" s="851"/>
    </row>
    <row r="7" spans="1:23" ht="20.25" x14ac:dyDescent="0.3">
      <c r="A7" s="783"/>
      <c r="B7" s="1819" t="s">
        <v>396</v>
      </c>
      <c r="C7" s="1819"/>
      <c r="D7" s="1819"/>
      <c r="E7" s="1819"/>
      <c r="F7" s="1819"/>
      <c r="G7" s="1819"/>
      <c r="H7" s="1819"/>
      <c r="I7" s="1819"/>
      <c r="J7" s="1819"/>
      <c r="K7" s="1819"/>
      <c r="L7" s="1819"/>
      <c r="M7" s="1819"/>
      <c r="N7" s="1819"/>
      <c r="O7" s="1819"/>
      <c r="P7" s="1819"/>
      <c r="Q7" s="1819"/>
      <c r="R7" s="1819"/>
      <c r="S7" s="1819"/>
      <c r="T7" s="1819"/>
      <c r="U7" s="1819"/>
      <c r="V7" s="1819"/>
      <c r="W7" s="851"/>
    </row>
    <row r="8" spans="1:23" ht="20.25" x14ac:dyDescent="0.3">
      <c r="A8" s="783"/>
      <c r="B8" s="927"/>
      <c r="C8" s="927"/>
      <c r="D8" s="927"/>
      <c r="E8" s="927"/>
      <c r="F8" s="927"/>
      <c r="G8" s="927"/>
      <c r="H8" s="927"/>
      <c r="I8" s="927"/>
      <c r="J8" s="927"/>
      <c r="K8" s="858" t="s">
        <v>218</v>
      </c>
      <c r="L8" s="399"/>
      <c r="M8" s="927"/>
      <c r="N8" s="927"/>
      <c r="O8" s="927"/>
      <c r="P8" s="927"/>
      <c r="Q8" s="927"/>
      <c r="R8" s="927"/>
      <c r="S8" s="927"/>
      <c r="T8" s="927"/>
      <c r="U8" s="927"/>
      <c r="V8" s="927"/>
      <c r="W8" s="851"/>
    </row>
    <row r="9" spans="1:23" ht="20.25" x14ac:dyDescent="0.3">
      <c r="A9" s="783"/>
      <c r="B9" s="857"/>
      <c r="C9" s="857"/>
      <c r="D9" s="853"/>
      <c r="E9" s="853"/>
      <c r="F9" s="853"/>
      <c r="G9" s="853"/>
      <c r="H9" s="853"/>
      <c r="I9" s="856"/>
      <c r="J9" s="855"/>
      <c r="K9" s="856"/>
      <c r="L9" s="855"/>
      <c r="M9" s="854"/>
      <c r="N9" s="853"/>
      <c r="O9" s="853"/>
      <c r="P9" s="853"/>
      <c r="Q9" s="927"/>
      <c r="R9" s="927"/>
      <c r="S9" s="927"/>
      <c r="T9" s="927"/>
      <c r="U9" s="927"/>
      <c r="V9" s="927"/>
      <c r="W9" s="851"/>
    </row>
    <row r="10" spans="1:23" ht="21" thickBot="1" x14ac:dyDescent="0.35">
      <c r="A10" s="783"/>
      <c r="B10" s="1788" t="s">
        <v>217</v>
      </c>
      <c r="C10" s="1788"/>
      <c r="D10" s="1788"/>
      <c r="E10" s="426"/>
      <c r="F10" s="1042" t="s">
        <v>515</v>
      </c>
      <c r="G10" s="426"/>
      <c r="H10" s="426"/>
      <c r="I10" s="426"/>
      <c r="J10" s="426"/>
      <c r="K10" s="482"/>
      <c r="L10" s="852" t="s">
        <v>216</v>
      </c>
      <c r="M10" s="732"/>
      <c r="N10" s="426"/>
      <c r="O10" s="426">
        <v>2</v>
      </c>
      <c r="P10" s="426"/>
      <c r="Q10" s="927"/>
      <c r="R10" s="927"/>
      <c r="S10" s="927"/>
      <c r="T10" s="927"/>
      <c r="U10" s="927"/>
      <c r="V10" s="927"/>
      <c r="W10" s="851"/>
    </row>
    <row r="11" spans="1:23" ht="21" thickBot="1" x14ac:dyDescent="0.35">
      <c r="A11" s="1788" t="s">
        <v>250</v>
      </c>
      <c r="B11" s="1788"/>
      <c r="C11" s="1788"/>
      <c r="D11" s="1788"/>
      <c r="E11" s="428"/>
      <c r="F11" s="1402">
        <v>44561</v>
      </c>
      <c r="G11" s="428"/>
      <c r="H11" s="428"/>
      <c r="I11" s="428"/>
      <c r="J11" s="428"/>
      <c r="K11" s="482"/>
      <c r="L11" s="852" t="s">
        <v>215</v>
      </c>
      <c r="M11" s="920"/>
      <c r="N11" s="425"/>
      <c r="O11" s="425">
        <v>1</v>
      </c>
      <c r="P11" s="425"/>
      <c r="Q11" s="927"/>
      <c r="R11" s="927"/>
      <c r="S11" s="927"/>
      <c r="T11" s="927"/>
      <c r="U11" s="927"/>
      <c r="V11" s="927"/>
      <c r="W11" s="851"/>
    </row>
    <row r="12" spans="1:23" ht="21" thickBot="1" x14ac:dyDescent="0.35">
      <c r="A12" s="783"/>
      <c r="B12" s="1788" t="s">
        <v>249</v>
      </c>
      <c r="C12" s="1788"/>
      <c r="D12" s="1788"/>
      <c r="E12" s="426">
        <v>202</v>
      </c>
      <c r="F12" s="426"/>
      <c r="G12" s="426"/>
      <c r="H12" s="426"/>
      <c r="I12" s="426"/>
      <c r="J12" s="426"/>
      <c r="K12" s="480"/>
      <c r="L12" s="852" t="s">
        <v>49</v>
      </c>
      <c r="M12" s="920"/>
      <c r="N12" s="425"/>
      <c r="O12" s="425">
        <v>5</v>
      </c>
      <c r="P12" s="425"/>
      <c r="Q12" s="727"/>
      <c r="R12" s="727"/>
      <c r="S12" s="727"/>
      <c r="T12" s="727"/>
      <c r="U12" s="727"/>
      <c r="V12" s="727"/>
      <c r="W12" s="851"/>
    </row>
    <row r="13" spans="1:23" ht="21" thickBot="1" x14ac:dyDescent="0.35">
      <c r="A13" s="783"/>
      <c r="B13" s="924"/>
      <c r="C13" s="924"/>
      <c r="D13" s="924"/>
      <c r="E13" s="422"/>
      <c r="F13" s="422"/>
      <c r="G13" s="422"/>
      <c r="H13" s="422"/>
      <c r="I13" s="422"/>
      <c r="J13" s="422"/>
      <c r="K13" s="480"/>
      <c r="L13" s="852"/>
      <c r="M13" s="920"/>
      <c r="N13" s="920"/>
      <c r="O13" s="920"/>
      <c r="P13" s="920"/>
      <c r="Q13" s="727"/>
      <c r="R13" s="727"/>
      <c r="S13" s="727"/>
      <c r="T13" s="727"/>
      <c r="U13" s="727"/>
      <c r="V13" s="727"/>
      <c r="W13" s="851"/>
    </row>
    <row r="14" spans="1:23" ht="31.5" customHeight="1" thickBot="1" x14ac:dyDescent="0.3">
      <c r="B14" s="1812" t="s">
        <v>395</v>
      </c>
      <c r="C14" s="1813"/>
      <c r="D14" s="1813"/>
      <c r="E14" s="1813"/>
      <c r="F14" s="1813"/>
      <c r="G14" s="1813"/>
      <c r="H14" s="1813"/>
      <c r="I14" s="1813"/>
      <c r="J14" s="1814"/>
      <c r="K14" s="1812" t="s">
        <v>394</v>
      </c>
      <c r="L14" s="1813"/>
      <c r="M14" s="1813"/>
      <c r="N14" s="1813"/>
      <c r="O14" s="1813"/>
      <c r="P14" s="1813"/>
      <c r="Q14" s="1814"/>
      <c r="R14" s="1815" t="s">
        <v>393</v>
      </c>
      <c r="S14" s="1816"/>
      <c r="T14" s="1816"/>
      <c r="U14" s="1816"/>
      <c r="V14" s="1816"/>
      <c r="W14" s="1817"/>
    </row>
    <row r="15" spans="1:23" ht="45" customHeight="1" x14ac:dyDescent="0.2">
      <c r="B15" s="850" t="s">
        <v>392</v>
      </c>
      <c r="C15" s="847" t="s">
        <v>391</v>
      </c>
      <c r="D15" s="849" t="s">
        <v>390</v>
      </c>
      <c r="E15" s="849" t="s">
        <v>389</v>
      </c>
      <c r="F15" s="849" t="s">
        <v>388</v>
      </c>
      <c r="G15" s="849" t="s">
        <v>387</v>
      </c>
      <c r="H15" s="849" t="s">
        <v>386</v>
      </c>
      <c r="I15" s="849" t="s">
        <v>385</v>
      </c>
      <c r="J15" s="848" t="s">
        <v>384</v>
      </c>
      <c r="K15" s="847" t="s">
        <v>383</v>
      </c>
      <c r="L15" s="846" t="s">
        <v>382</v>
      </c>
      <c r="M15" s="846" t="s">
        <v>381</v>
      </c>
      <c r="N15" s="846" t="s">
        <v>380</v>
      </c>
      <c r="O15" s="846" t="s">
        <v>379</v>
      </c>
      <c r="P15" s="846" t="s">
        <v>378</v>
      </c>
      <c r="Q15" s="845" t="s">
        <v>377</v>
      </c>
      <c r="R15" s="844" t="s">
        <v>376</v>
      </c>
      <c r="S15" s="843" t="s">
        <v>375</v>
      </c>
      <c r="T15" s="843" t="s">
        <v>450</v>
      </c>
      <c r="U15" s="941" t="s">
        <v>374</v>
      </c>
      <c r="V15" s="940" t="s">
        <v>373</v>
      </c>
      <c r="W15" s="939" t="s">
        <v>359</v>
      </c>
    </row>
    <row r="16" spans="1:23" ht="38.25" x14ac:dyDescent="0.2">
      <c r="A16" s="775">
        <v>1</v>
      </c>
      <c r="B16" s="1832" t="s">
        <v>1393</v>
      </c>
      <c r="C16" s="1834" t="s">
        <v>1394</v>
      </c>
      <c r="D16" s="1850">
        <v>1697753.82</v>
      </c>
      <c r="E16" s="1832"/>
      <c r="F16" s="1832"/>
      <c r="G16" s="1848">
        <v>44211</v>
      </c>
      <c r="H16" s="1842" t="s">
        <v>1395</v>
      </c>
      <c r="I16" s="1356">
        <v>1697753.82</v>
      </c>
      <c r="J16" s="1357">
        <v>44196</v>
      </c>
      <c r="K16" s="1358">
        <v>44561</v>
      </c>
      <c r="L16" s="1359">
        <v>44377</v>
      </c>
      <c r="M16" s="1360">
        <f>K16-J16</f>
        <v>365</v>
      </c>
      <c r="N16" s="1361">
        <f>I16/M16</f>
        <v>4651.3803287671235</v>
      </c>
      <c r="O16" s="1360">
        <f>L16-J16</f>
        <v>181</v>
      </c>
      <c r="P16" s="1362">
        <f>N16*O16</f>
        <v>841899.8395068493</v>
      </c>
      <c r="Q16" s="1363">
        <f>I16-P16</f>
        <v>855853.98049315077</v>
      </c>
      <c r="R16" s="1842" t="s">
        <v>1386</v>
      </c>
      <c r="S16" s="1842" t="s">
        <v>670</v>
      </c>
      <c r="T16" s="1830" t="s">
        <v>1384</v>
      </c>
      <c r="U16" s="1830" t="s">
        <v>1385</v>
      </c>
      <c r="V16" s="1364" t="s">
        <v>1396</v>
      </c>
      <c r="W16" s="841"/>
    </row>
    <row r="17" spans="1:25" ht="18" customHeight="1" x14ac:dyDescent="0.2">
      <c r="A17" s="775">
        <v>2</v>
      </c>
      <c r="B17" s="1833"/>
      <c r="C17" s="1835"/>
      <c r="D17" s="1851"/>
      <c r="E17" s="1833"/>
      <c r="F17" s="1833"/>
      <c r="G17" s="1849"/>
      <c r="H17" s="1843"/>
      <c r="I17" s="1365">
        <v>855853.98049315077</v>
      </c>
      <c r="J17" s="1366">
        <v>44196</v>
      </c>
      <c r="K17" s="1367">
        <v>44561</v>
      </c>
      <c r="L17" s="1368">
        <v>44561</v>
      </c>
      <c r="M17" s="1369">
        <f>K17-J17</f>
        <v>365</v>
      </c>
      <c r="N17" s="1370">
        <f>I17/M17</f>
        <v>2344.8054260086324</v>
      </c>
      <c r="O17" s="1369">
        <f>L17-J17</f>
        <v>365</v>
      </c>
      <c r="P17" s="1371">
        <f>N17*O17</f>
        <v>855853.98049315077</v>
      </c>
      <c r="Q17" s="1372">
        <f>I17-P17</f>
        <v>0</v>
      </c>
      <c r="R17" s="1843"/>
      <c r="S17" s="1843"/>
      <c r="T17" s="1831"/>
      <c r="U17" s="1831"/>
      <c r="V17" s="1373"/>
      <c r="W17" s="841"/>
    </row>
    <row r="18" spans="1:25" ht="38.25" x14ac:dyDescent="0.2">
      <c r="A18" s="775">
        <v>3</v>
      </c>
      <c r="B18" s="1832" t="s">
        <v>1397</v>
      </c>
      <c r="C18" s="1834" t="s">
        <v>1394</v>
      </c>
      <c r="D18" s="1836">
        <v>8953585.4900000002</v>
      </c>
      <c r="E18" s="1838"/>
      <c r="F18" s="1838"/>
      <c r="G18" s="1840">
        <v>44225</v>
      </c>
      <c r="H18" s="1842" t="s">
        <v>1398</v>
      </c>
      <c r="I18" s="1374">
        <v>8953585.4900000002</v>
      </c>
      <c r="J18" s="1375">
        <v>44196</v>
      </c>
      <c r="K18" s="1376">
        <v>44561</v>
      </c>
      <c r="L18" s="1376">
        <v>44377</v>
      </c>
      <c r="M18" s="1377">
        <f>K18-J18</f>
        <v>365</v>
      </c>
      <c r="N18" s="1378">
        <f>I18/M18</f>
        <v>24530.371205479452</v>
      </c>
      <c r="O18" s="1377">
        <f>L18-J18</f>
        <v>181</v>
      </c>
      <c r="P18" s="1379">
        <f>N18*O18</f>
        <v>4439997.1881917808</v>
      </c>
      <c r="Q18" s="1380">
        <f>I18-P18</f>
        <v>4513588.3018082194</v>
      </c>
      <c r="R18" s="1844" t="s">
        <v>1386</v>
      </c>
      <c r="S18" s="1844" t="s">
        <v>670</v>
      </c>
      <c r="T18" s="1846" t="s">
        <v>1384</v>
      </c>
      <c r="U18" s="1846" t="s">
        <v>1385</v>
      </c>
      <c r="V18" s="1381" t="s">
        <v>1399</v>
      </c>
      <c r="W18" s="841"/>
    </row>
    <row r="19" spans="1:25" ht="12.75" x14ac:dyDescent="0.2">
      <c r="A19" s="775">
        <v>4</v>
      </c>
      <c r="B19" s="1833"/>
      <c r="C19" s="1835"/>
      <c r="D19" s="1837"/>
      <c r="E19" s="1839"/>
      <c r="F19" s="1839"/>
      <c r="G19" s="1841"/>
      <c r="H19" s="1843"/>
      <c r="I19" s="1365">
        <v>4513588.3018082194</v>
      </c>
      <c r="J19" s="1366">
        <v>44196</v>
      </c>
      <c r="K19" s="1382">
        <v>44561</v>
      </c>
      <c r="L19" s="1382">
        <v>44561</v>
      </c>
      <c r="M19" s="1369">
        <f>K19-J19</f>
        <v>365</v>
      </c>
      <c r="N19" s="1370">
        <f>I19/M19</f>
        <v>12365.995347419779</v>
      </c>
      <c r="O19" s="1369">
        <f>L19-J19</f>
        <v>365</v>
      </c>
      <c r="P19" s="1371">
        <f>N19*O19</f>
        <v>4513588.3018082194</v>
      </c>
      <c r="Q19" s="1372">
        <f>I19-P19</f>
        <v>0</v>
      </c>
      <c r="R19" s="1845"/>
      <c r="S19" s="1845"/>
      <c r="T19" s="1847"/>
      <c r="U19" s="1847"/>
      <c r="V19" s="1373"/>
      <c r="W19" s="841"/>
    </row>
    <row r="20" spans="1:25" x14ac:dyDescent="0.2">
      <c r="A20" s="775">
        <v>5</v>
      </c>
      <c r="B20" s="824"/>
      <c r="C20" s="839"/>
      <c r="D20" s="838"/>
      <c r="E20" s="837"/>
      <c r="F20" s="836"/>
      <c r="G20" s="836"/>
      <c r="H20" s="832"/>
      <c r="I20" s="835"/>
      <c r="J20" s="834"/>
      <c r="K20" s="833"/>
      <c r="L20" s="832"/>
      <c r="M20" s="831"/>
      <c r="N20" s="829"/>
      <c r="O20" s="830"/>
      <c r="P20" s="829"/>
      <c r="Q20" s="828"/>
      <c r="R20" s="827"/>
      <c r="S20" s="826"/>
      <c r="T20" s="840"/>
      <c r="U20" s="826"/>
      <c r="V20" s="825"/>
      <c r="W20" s="808"/>
    </row>
    <row r="21" spans="1:25" x14ac:dyDescent="0.2">
      <c r="A21" s="775">
        <v>6</v>
      </c>
      <c r="B21" s="824"/>
      <c r="C21" s="839"/>
      <c r="D21" s="838"/>
      <c r="E21" s="837"/>
      <c r="F21" s="836"/>
      <c r="G21" s="836"/>
      <c r="H21" s="832"/>
      <c r="I21" s="835"/>
      <c r="J21" s="834"/>
      <c r="K21" s="833"/>
      <c r="L21" s="832"/>
      <c r="M21" s="831"/>
      <c r="N21" s="829"/>
      <c r="O21" s="830"/>
      <c r="P21" s="829"/>
      <c r="Q21" s="828"/>
      <c r="R21" s="827"/>
      <c r="S21" s="826"/>
      <c r="T21" s="840"/>
      <c r="U21" s="826"/>
      <c r="V21" s="825"/>
      <c r="W21" s="808"/>
    </row>
    <row r="22" spans="1:25" x14ac:dyDescent="0.2">
      <c r="A22" s="775">
        <v>7</v>
      </c>
      <c r="B22" s="824"/>
      <c r="C22" s="839"/>
      <c r="D22" s="838"/>
      <c r="E22" s="837"/>
      <c r="F22" s="836"/>
      <c r="G22" s="836"/>
      <c r="H22" s="832"/>
      <c r="I22" s="835"/>
      <c r="J22" s="834"/>
      <c r="K22" s="833"/>
      <c r="L22" s="832"/>
      <c r="M22" s="831"/>
      <c r="N22" s="829"/>
      <c r="O22" s="830"/>
      <c r="P22" s="829"/>
      <c r="Q22" s="828"/>
      <c r="R22" s="827"/>
      <c r="S22" s="810"/>
      <c r="T22" s="810"/>
      <c r="U22" s="810"/>
      <c r="V22" s="809"/>
      <c r="W22" s="808"/>
    </row>
    <row r="23" spans="1:25" x14ac:dyDescent="0.2">
      <c r="A23" s="775">
        <v>8</v>
      </c>
      <c r="B23" s="824"/>
      <c r="C23" s="823"/>
      <c r="D23" s="822"/>
      <c r="E23" s="821"/>
      <c r="F23" s="820"/>
      <c r="G23" s="820"/>
      <c r="H23" s="816"/>
      <c r="I23" s="819"/>
      <c r="J23" s="818"/>
      <c r="K23" s="817"/>
      <c r="L23" s="816"/>
      <c r="M23" s="815"/>
      <c r="N23" s="813"/>
      <c r="O23" s="814"/>
      <c r="P23" s="813"/>
      <c r="Q23" s="812"/>
      <c r="R23" s="811"/>
      <c r="S23" s="826"/>
      <c r="T23" s="826"/>
      <c r="U23" s="826"/>
      <c r="V23" s="825"/>
      <c r="W23" s="808"/>
    </row>
    <row r="24" spans="1:25" x14ac:dyDescent="0.2">
      <c r="A24" s="775">
        <v>9</v>
      </c>
      <c r="B24" s="824"/>
      <c r="C24" s="823"/>
      <c r="D24" s="822"/>
      <c r="E24" s="821"/>
      <c r="F24" s="820"/>
      <c r="G24" s="820"/>
      <c r="H24" s="816"/>
      <c r="I24" s="819"/>
      <c r="J24" s="818"/>
      <c r="K24" s="817"/>
      <c r="L24" s="816"/>
      <c r="M24" s="815"/>
      <c r="N24" s="813"/>
      <c r="O24" s="814"/>
      <c r="P24" s="813"/>
      <c r="Q24" s="812"/>
      <c r="R24" s="811"/>
      <c r="S24" s="810"/>
      <c r="T24" s="810"/>
      <c r="U24" s="810"/>
      <c r="V24" s="809"/>
      <c r="W24" s="808"/>
    </row>
    <row r="25" spans="1:25" x14ac:dyDescent="0.2">
      <c r="B25" s="807"/>
      <c r="C25" s="802"/>
      <c r="D25" s="802"/>
      <c r="E25" s="806"/>
      <c r="F25" s="802"/>
      <c r="G25" s="802"/>
      <c r="H25" s="802"/>
      <c r="I25" s="802"/>
      <c r="J25" s="805"/>
      <c r="K25" s="802"/>
      <c r="L25" s="802"/>
      <c r="M25" s="802"/>
      <c r="N25" s="802"/>
      <c r="O25" s="802"/>
      <c r="P25" s="804"/>
      <c r="Q25" s="802"/>
      <c r="R25" s="803"/>
      <c r="S25" s="802"/>
      <c r="T25" s="802"/>
      <c r="U25" s="802"/>
      <c r="V25" s="801"/>
      <c r="W25" s="800"/>
    </row>
    <row r="26" spans="1:25" s="791" customFormat="1" ht="12.75" thickBot="1" x14ac:dyDescent="0.25">
      <c r="B26" s="799"/>
      <c r="C26" s="796"/>
      <c r="D26" s="1389">
        <f>SUM(D16:D25)</f>
        <v>10651339.310000001</v>
      </c>
      <c r="E26" s="794">
        <f>SUM(E15:E25)</f>
        <v>0</v>
      </c>
      <c r="F26" s="796"/>
      <c r="G26" s="796"/>
      <c r="H26" s="796"/>
      <c r="I26" s="1387">
        <f>SUM(I16:I25)</f>
        <v>16020781.592301371</v>
      </c>
      <c r="J26" s="795"/>
      <c r="K26" s="798"/>
      <c r="L26" s="798"/>
      <c r="M26" s="798"/>
      <c r="N26" s="798"/>
      <c r="O26" s="797"/>
      <c r="P26" s="1388">
        <f>SUM(P16:P25)</f>
        <v>10651339.310000001</v>
      </c>
      <c r="Q26" s="795">
        <f>SUM(Q15:Q25)</f>
        <v>5369442.2823013701</v>
      </c>
      <c r="R26" s="795">
        <f>SUM(R15:R25)</f>
        <v>0</v>
      </c>
      <c r="S26" s="794"/>
      <c r="T26" s="794"/>
      <c r="U26" s="794"/>
      <c r="V26" s="793"/>
      <c r="W26" s="792"/>
    </row>
    <row r="27" spans="1:25" ht="45" customHeight="1" thickTop="1" x14ac:dyDescent="0.25">
      <c r="B27" s="1823" t="s">
        <v>609</v>
      </c>
      <c r="C27" s="1823"/>
      <c r="D27" s="1823"/>
      <c r="E27" s="1823"/>
      <c r="F27" s="925"/>
      <c r="G27" s="790"/>
      <c r="H27" s="790"/>
      <c r="I27" s="790"/>
      <c r="J27" s="790"/>
      <c r="K27" s="790"/>
      <c r="L27" s="789"/>
      <c r="M27" s="1823" t="s">
        <v>500</v>
      </c>
      <c r="N27" s="1823"/>
      <c r="O27" s="1823"/>
      <c r="P27" s="788"/>
      <c r="Q27" s="787"/>
      <c r="R27" s="787"/>
      <c r="S27" s="480" t="s">
        <v>461</v>
      </c>
      <c r="T27" s="96"/>
      <c r="U27" s="787"/>
      <c r="V27" s="786"/>
      <c r="W27" s="786"/>
      <c r="X27" s="785"/>
    </row>
    <row r="28" spans="1:25" ht="18" customHeight="1" x14ac:dyDescent="0.3">
      <c r="B28" s="1852" t="s">
        <v>4</v>
      </c>
      <c r="C28" s="1852"/>
      <c r="D28" s="1852"/>
      <c r="E28" s="1852"/>
      <c r="F28" s="923"/>
      <c r="G28" s="923"/>
      <c r="H28" s="923"/>
      <c r="I28" s="923"/>
      <c r="J28" s="923"/>
      <c r="K28" s="923"/>
      <c r="L28" s="784"/>
      <c r="M28" s="1852" t="s">
        <v>3</v>
      </c>
      <c r="N28" s="1852"/>
      <c r="O28" s="1852"/>
      <c r="P28" s="631"/>
      <c r="Q28" s="783"/>
      <c r="R28" s="782"/>
      <c r="S28" s="782"/>
      <c r="T28" s="782"/>
      <c r="U28" s="782"/>
      <c r="V28" s="781"/>
      <c r="W28" s="851"/>
    </row>
    <row r="29" spans="1:25" ht="30" customHeight="1" x14ac:dyDescent="0.25">
      <c r="B29" s="931" t="s">
        <v>516</v>
      </c>
      <c r="C29" s="862" t="s">
        <v>355</v>
      </c>
      <c r="D29" s="862"/>
      <c r="E29" s="862"/>
      <c r="F29" s="862"/>
      <c r="G29" s="925"/>
      <c r="H29" s="790"/>
      <c r="I29" s="790"/>
      <c r="J29" s="790"/>
      <c r="K29" s="790"/>
      <c r="L29" s="790"/>
      <c r="M29" s="930"/>
      <c r="N29" s="932" t="s">
        <v>497</v>
      </c>
      <c r="O29" s="932"/>
      <c r="P29" s="862"/>
      <c r="Q29" s="783"/>
      <c r="R29" s="783"/>
      <c r="S29" s="783"/>
      <c r="T29" s="783"/>
      <c r="U29" s="783"/>
      <c r="V29" s="851"/>
      <c r="W29" s="851"/>
    </row>
    <row r="30" spans="1:25" ht="18.75" x14ac:dyDescent="0.3">
      <c r="B30" s="1852" t="s">
        <v>1</v>
      </c>
      <c r="C30" s="1852"/>
      <c r="D30" s="1852"/>
      <c r="E30" s="1852"/>
      <c r="F30" s="779"/>
      <c r="G30" s="923"/>
      <c r="H30" s="923"/>
      <c r="I30" s="923"/>
      <c r="J30" s="923"/>
      <c r="K30" s="923"/>
      <c r="L30" s="923"/>
      <c r="M30" s="1852" t="s">
        <v>1</v>
      </c>
      <c r="N30" s="1852"/>
      <c r="O30" s="1852"/>
      <c r="P30" s="779"/>
      <c r="Q30" s="783"/>
      <c r="R30" s="783"/>
      <c r="S30" s="783"/>
      <c r="T30" s="783"/>
      <c r="U30" s="783"/>
      <c r="V30" s="851"/>
      <c r="W30" s="851"/>
    </row>
    <row r="31" spans="1:25" ht="18.75" x14ac:dyDescent="0.3">
      <c r="B31" s="931"/>
      <c r="C31" s="930"/>
      <c r="D31" s="923"/>
      <c r="E31" s="923"/>
      <c r="F31" s="923"/>
      <c r="G31" s="923"/>
      <c r="H31" s="923"/>
      <c r="I31" s="923"/>
      <c r="J31" s="923"/>
      <c r="K31" s="923"/>
      <c r="L31" s="923"/>
      <c r="M31" s="929"/>
      <c r="N31" s="929"/>
      <c r="O31" s="929"/>
      <c r="P31" s="929"/>
      <c r="Q31" s="96"/>
      <c r="R31" s="96"/>
      <c r="S31" s="96"/>
      <c r="T31" s="96"/>
      <c r="U31" s="96"/>
      <c r="V31" s="928"/>
      <c r="W31" s="928"/>
      <c r="X31"/>
      <c r="Y31"/>
    </row>
    <row r="32" spans="1:25" ht="18.75" x14ac:dyDescent="0.3">
      <c r="B32" s="394"/>
      <c r="C32" s="1822"/>
      <c r="D32" s="1822"/>
      <c r="E32" s="1822"/>
      <c r="F32" s="1822"/>
      <c r="G32" s="926"/>
      <c r="H32" s="397"/>
      <c r="I32" s="397"/>
      <c r="J32" s="397"/>
      <c r="K32" s="397"/>
      <c r="L32" s="397"/>
      <c r="M32" s="397"/>
      <c r="N32" s="1853"/>
      <c r="O32" s="1853"/>
      <c r="P32" s="1853"/>
      <c r="Q32"/>
      <c r="R32"/>
      <c r="S32"/>
      <c r="T32"/>
      <c r="U32"/>
      <c r="V32" s="309"/>
      <c r="W32" s="309"/>
      <c r="X32"/>
      <c r="Y32"/>
    </row>
    <row r="33" spans="2:25" ht="18.75" x14ac:dyDescent="0.3">
      <c r="B33" s="394"/>
      <c r="C33" s="1682"/>
      <c r="D33" s="1682"/>
      <c r="E33" s="1682"/>
      <c r="F33" s="1682"/>
      <c r="G33" s="919"/>
      <c r="H33" s="919"/>
      <c r="I33" s="919"/>
      <c r="J33" s="919"/>
      <c r="K33" s="919"/>
      <c r="L33" s="919"/>
      <c r="M33" s="397"/>
      <c r="N33" s="1682"/>
      <c r="O33" s="1682"/>
      <c r="P33" s="1682"/>
      <c r="Q33"/>
      <c r="R33"/>
      <c r="S33"/>
      <c r="T33"/>
      <c r="U33"/>
      <c r="V33" s="309"/>
      <c r="W33" s="309"/>
      <c r="X33"/>
      <c r="Y33"/>
    </row>
    <row r="34" spans="2:25" ht="15" x14ac:dyDescent="0.25">
      <c r="B34" s="393"/>
      <c r="C34" s="393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/>
      <c r="R34"/>
      <c r="S34"/>
      <c r="T34"/>
      <c r="U34"/>
      <c r="V34" s="309"/>
      <c r="W34" s="309"/>
      <c r="X34"/>
      <c r="Y34"/>
    </row>
    <row r="35" spans="2:25" ht="15" x14ac:dyDescent="0.25">
      <c r="N35"/>
      <c r="O35"/>
      <c r="P35"/>
      <c r="Q35"/>
      <c r="R35"/>
      <c r="S35"/>
      <c r="T35"/>
      <c r="U35"/>
      <c r="V35" s="309"/>
      <c r="W35" s="309"/>
      <c r="X35"/>
      <c r="Y35"/>
    </row>
    <row r="36" spans="2:25" ht="15" x14ac:dyDescent="0.25">
      <c r="N36"/>
      <c r="O36"/>
      <c r="P36"/>
      <c r="Q36"/>
      <c r="R36"/>
      <c r="S36"/>
      <c r="T36"/>
      <c r="U36"/>
      <c r="V36" s="309"/>
      <c r="W36" s="309"/>
      <c r="X36"/>
      <c r="Y36"/>
    </row>
    <row r="37" spans="2:25" ht="15" x14ac:dyDescent="0.25">
      <c r="N37"/>
      <c r="O37"/>
      <c r="P37"/>
      <c r="Q37"/>
      <c r="R37"/>
      <c r="S37"/>
      <c r="T37"/>
      <c r="U37"/>
      <c r="V37" s="309"/>
      <c r="W37" s="309"/>
      <c r="X37"/>
      <c r="Y37"/>
    </row>
    <row r="38" spans="2:25" ht="15" x14ac:dyDescent="0.25">
      <c r="N38"/>
      <c r="O38"/>
      <c r="P38"/>
      <c r="Q38"/>
      <c r="R38"/>
      <c r="S38"/>
      <c r="T38"/>
      <c r="U38"/>
      <c r="V38" s="309"/>
      <c r="W38" s="309"/>
      <c r="X38"/>
      <c r="Y38"/>
    </row>
    <row r="39" spans="2:25" ht="15" x14ac:dyDescent="0.25">
      <c r="N39"/>
      <c r="O39"/>
      <c r="P39"/>
      <c r="Q39"/>
      <c r="R39"/>
      <c r="S39"/>
      <c r="T39"/>
      <c r="U39"/>
      <c r="V39" s="309"/>
      <c r="W39" s="309"/>
      <c r="X39"/>
      <c r="Y39"/>
    </row>
    <row r="40" spans="2:25" ht="15" x14ac:dyDescent="0.25">
      <c r="N40"/>
      <c r="O40"/>
      <c r="P40"/>
      <c r="Q40"/>
      <c r="R40"/>
      <c r="S40"/>
      <c r="T40"/>
      <c r="U40"/>
      <c r="V40" s="309"/>
      <c r="W40" s="309"/>
      <c r="X40"/>
      <c r="Y40"/>
    </row>
    <row r="41" spans="2:25" ht="15" x14ac:dyDescent="0.25">
      <c r="N41"/>
      <c r="O41"/>
      <c r="P41"/>
      <c r="Q41"/>
      <c r="R41"/>
      <c r="S41"/>
      <c r="T41"/>
      <c r="U41"/>
      <c r="V41" s="309"/>
      <c r="W41" s="309"/>
      <c r="X41"/>
      <c r="Y41"/>
    </row>
    <row r="42" spans="2:25" ht="15" x14ac:dyDescent="0.25">
      <c r="N42"/>
      <c r="O42"/>
      <c r="P42"/>
      <c r="Q42"/>
      <c r="R42"/>
      <c r="S42"/>
      <c r="T42"/>
      <c r="U42"/>
      <c r="V42" s="309"/>
      <c r="W42" s="309"/>
      <c r="X42"/>
      <c r="Y42"/>
    </row>
    <row r="43" spans="2:25" ht="15" x14ac:dyDescent="0.25">
      <c r="N43"/>
      <c r="O43"/>
      <c r="P43"/>
      <c r="Q43"/>
      <c r="R43"/>
      <c r="S43"/>
      <c r="T43"/>
      <c r="U43"/>
      <c r="V43" s="309"/>
      <c r="W43" s="309"/>
      <c r="X43"/>
      <c r="Y43"/>
    </row>
  </sheetData>
  <mergeCells count="40">
    <mergeCell ref="R14:W14"/>
    <mergeCell ref="K14:Q14"/>
    <mergeCell ref="B14:J14"/>
    <mergeCell ref="B6:V6"/>
    <mergeCell ref="B7:V7"/>
    <mergeCell ref="B10:D10"/>
    <mergeCell ref="A11:D11"/>
    <mergeCell ref="B12:D12"/>
    <mergeCell ref="C33:F33"/>
    <mergeCell ref="N33:P33"/>
    <mergeCell ref="B27:E27"/>
    <mergeCell ref="M27:O27"/>
    <mergeCell ref="B28:E28"/>
    <mergeCell ref="M28:O28"/>
    <mergeCell ref="C32:F32"/>
    <mergeCell ref="N32:P32"/>
    <mergeCell ref="B30:E30"/>
    <mergeCell ref="M30:O30"/>
    <mergeCell ref="T16:T17"/>
    <mergeCell ref="B16:B17"/>
    <mergeCell ref="C16:C17"/>
    <mergeCell ref="D16:D17"/>
    <mergeCell ref="E16:E17"/>
    <mergeCell ref="F16:F17"/>
    <mergeCell ref="U16:U17"/>
    <mergeCell ref="B18:B19"/>
    <mergeCell ref="C18:C19"/>
    <mergeCell ref="D18:D19"/>
    <mergeCell ref="E18:E19"/>
    <mergeCell ref="F18:F19"/>
    <mergeCell ref="G18:G19"/>
    <mergeCell ref="H18:H19"/>
    <mergeCell ref="R18:R19"/>
    <mergeCell ref="S18:S19"/>
    <mergeCell ref="T18:T19"/>
    <mergeCell ref="U18:U19"/>
    <mergeCell ref="G16:G17"/>
    <mergeCell ref="H16:H17"/>
    <mergeCell ref="R16:R17"/>
    <mergeCell ref="S16:S17"/>
  </mergeCells>
  <printOptions horizontalCentered="1"/>
  <pageMargins left="0" right="0" top="0.19685039370078741" bottom="0.19685039370078741" header="0.7" footer="0.31496062992125984"/>
  <pageSetup scale="51" orientation="landscape" r:id="rId1"/>
  <headerFooter>
    <oddFooter>&amp;R&amp;P/&amp;N  &amp;D  &amp;T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4"/>
  <sheetViews>
    <sheetView showGridLines="0" view="pageBreakPreview" zoomScaleSheetLayoutView="100" workbookViewId="0">
      <selection activeCell="K38" sqref="K38"/>
    </sheetView>
  </sheetViews>
  <sheetFormatPr baseColWidth="10" defaultColWidth="9.140625" defaultRowHeight="12.75" x14ac:dyDescent="0.2"/>
  <cols>
    <col min="1" max="1" width="14" style="67" customWidth="1"/>
    <col min="2" max="2" width="1.85546875" style="67" customWidth="1"/>
    <col min="3" max="3" width="0.42578125" style="67" customWidth="1"/>
    <col min="4" max="4" width="28.42578125" style="67" customWidth="1"/>
    <col min="5" max="5" width="0.42578125" style="67" customWidth="1"/>
    <col min="6" max="6" width="10.7109375" style="67" hidden="1" customWidth="1"/>
    <col min="7" max="7" width="1.140625" style="67" customWidth="1"/>
    <col min="8" max="8" width="3.7109375" style="67" customWidth="1"/>
    <col min="9" max="9" width="10.7109375" style="67" hidden="1" customWidth="1"/>
    <col min="10" max="10" width="6.5703125" style="67" customWidth="1"/>
    <col min="11" max="11" width="16.5703125" style="67" customWidth="1"/>
    <col min="12" max="12" width="15.28515625" style="67" customWidth="1"/>
    <col min="13" max="13" width="16.85546875" style="67" customWidth="1"/>
    <col min="14" max="14" width="21.28515625" style="67" customWidth="1"/>
    <col min="15" max="15" width="24.7109375" style="67" customWidth="1"/>
    <col min="16" max="16" width="21.28515625" style="67" customWidth="1"/>
    <col min="17" max="17" width="12" style="67" customWidth="1"/>
    <col min="18" max="16384" width="9.140625" style="67"/>
  </cols>
  <sheetData>
    <row r="3" spans="1:18" x14ac:dyDescent="0.2"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8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8" ht="18.75" x14ac:dyDescent="0.3">
      <c r="A5" s="68"/>
      <c r="B5" s="68"/>
      <c r="C5" s="68"/>
      <c r="D5" s="1424" t="s">
        <v>57</v>
      </c>
      <c r="E5" s="1424"/>
      <c r="F5" s="1424"/>
      <c r="G5" s="1424"/>
      <c r="H5" s="1424"/>
      <c r="I5" s="1424"/>
      <c r="J5" s="1424"/>
      <c r="K5" s="1424"/>
      <c r="L5" s="1424"/>
      <c r="M5" s="1424"/>
      <c r="N5" s="1424"/>
      <c r="O5" s="1424"/>
      <c r="P5" s="308"/>
      <c r="Q5" s="68"/>
    </row>
    <row r="6" spans="1:18" ht="1.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8" ht="18.75" x14ac:dyDescent="0.3">
      <c r="A7" s="68"/>
      <c r="B7" s="68"/>
      <c r="C7" s="68"/>
      <c r="D7" s="1424" t="s">
        <v>424</v>
      </c>
      <c r="E7" s="1424"/>
      <c r="F7" s="1424"/>
      <c r="G7" s="1424"/>
      <c r="H7" s="1424"/>
      <c r="I7" s="1424"/>
      <c r="J7" s="1424"/>
      <c r="K7" s="1424"/>
      <c r="L7" s="1424"/>
      <c r="M7" s="1424"/>
      <c r="N7" s="1424"/>
      <c r="O7" s="1424"/>
      <c r="P7" s="885"/>
      <c r="Q7" s="68"/>
    </row>
    <row r="8" spans="1:18" ht="18.75" x14ac:dyDescent="0.3">
      <c r="A8" s="68"/>
      <c r="B8" s="68"/>
      <c r="C8" s="68"/>
      <c r="D8" s="1424" t="s">
        <v>507</v>
      </c>
      <c r="E8" s="1424"/>
      <c r="F8" s="1424"/>
      <c r="G8" s="1424"/>
      <c r="H8" s="1424"/>
      <c r="I8" s="1424"/>
      <c r="J8" s="1424"/>
      <c r="K8" s="1424"/>
      <c r="L8" s="1424"/>
      <c r="M8" s="1424"/>
      <c r="N8" s="1424"/>
      <c r="O8" s="1424"/>
      <c r="P8" s="885"/>
      <c r="Q8" s="68"/>
    </row>
    <row r="9" spans="1:18" ht="21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8" ht="16.5" customHeight="1" x14ac:dyDescent="0.25">
      <c r="A10" s="68"/>
      <c r="B10" s="68"/>
      <c r="C10" s="68"/>
      <c r="D10" s="884" t="s">
        <v>217</v>
      </c>
      <c r="E10" s="55" t="s">
        <v>423</v>
      </c>
      <c r="F10" s="55" t="s">
        <v>422</v>
      </c>
      <c r="G10" s="55"/>
      <c r="H10" s="55"/>
      <c r="I10" s="55"/>
      <c r="J10" s="884"/>
      <c r="K10" s="55"/>
      <c r="L10" s="55" t="s">
        <v>422</v>
      </c>
      <c r="M10" s="55"/>
      <c r="N10" s="55"/>
      <c r="O10" s="55"/>
      <c r="Q10" s="68"/>
    </row>
    <row r="11" spans="1:18" ht="29.25" customHeight="1" x14ac:dyDescent="0.2">
      <c r="A11" s="68"/>
      <c r="B11" s="68"/>
      <c r="C11" s="68"/>
      <c r="D11" s="883"/>
      <c r="E11" s="883"/>
      <c r="F11" s="883"/>
      <c r="G11" s="883"/>
      <c r="H11" s="883"/>
      <c r="I11" s="883"/>
      <c r="J11" s="883"/>
      <c r="K11" s="70" t="s">
        <v>421</v>
      </c>
      <c r="L11" s="91" t="s">
        <v>420</v>
      </c>
      <c r="M11" s="91" t="s">
        <v>419</v>
      </c>
      <c r="N11" s="91" t="s">
        <v>418</v>
      </c>
      <c r="O11" s="91"/>
      <c r="P11" s="91"/>
      <c r="Q11" s="68"/>
    </row>
    <row r="12" spans="1:18" ht="22.5" customHeight="1" x14ac:dyDescent="0.25">
      <c r="A12" s="68"/>
      <c r="B12" s="68"/>
      <c r="C12" s="68"/>
      <c r="D12" s="1856" t="s">
        <v>417</v>
      </c>
      <c r="E12" s="1856"/>
      <c r="F12" s="1856"/>
      <c r="G12" s="1856"/>
      <c r="H12" s="1856"/>
      <c r="I12" s="1856"/>
      <c r="J12" s="1857"/>
      <c r="K12" s="90"/>
      <c r="L12" s="90"/>
      <c r="M12" s="90"/>
      <c r="N12" s="90"/>
      <c r="O12" s="88"/>
      <c r="P12" s="88"/>
      <c r="Q12" s="68"/>
    </row>
    <row r="13" spans="1:18" ht="16.5" customHeight="1" x14ac:dyDescent="0.2">
      <c r="A13" s="68"/>
      <c r="B13" s="68"/>
      <c r="C13" s="68"/>
      <c r="D13" s="1438"/>
      <c r="E13" s="1438"/>
      <c r="F13" s="1438"/>
      <c r="G13" s="1438"/>
      <c r="H13" s="1438"/>
      <c r="I13" s="1438"/>
      <c r="J13" s="1438"/>
      <c r="K13" s="1626"/>
      <c r="L13" s="1626"/>
      <c r="M13" s="1626"/>
      <c r="N13" s="1626"/>
      <c r="O13" s="1626"/>
      <c r="P13" s="882"/>
      <c r="Q13" s="84"/>
      <c r="R13" s="84"/>
    </row>
    <row r="14" spans="1:18" ht="15.75" customHeight="1" x14ac:dyDescent="0.2">
      <c r="A14" s="68"/>
      <c r="B14" s="68"/>
      <c r="C14" s="68"/>
      <c r="D14" s="883"/>
      <c r="E14" s="883"/>
      <c r="F14" s="883"/>
      <c r="G14" s="883"/>
      <c r="H14" s="883"/>
      <c r="I14" s="883"/>
      <c r="J14" s="883"/>
      <c r="K14" s="88"/>
      <c r="L14" s="882"/>
      <c r="M14" s="882"/>
      <c r="N14" s="882"/>
      <c r="O14" s="882"/>
      <c r="P14" s="882"/>
      <c r="Q14" s="84"/>
      <c r="R14" s="84"/>
    </row>
    <row r="15" spans="1:18" ht="28.5" customHeight="1" thickBot="1" x14ac:dyDescent="0.25">
      <c r="A15" s="68"/>
      <c r="B15" s="68"/>
      <c r="C15" s="68"/>
      <c r="D15" s="883"/>
      <c r="E15" s="883"/>
      <c r="F15" s="883"/>
      <c r="G15" s="883"/>
      <c r="H15" s="883"/>
      <c r="I15" s="883"/>
      <c r="J15" s="883"/>
      <c r="K15" s="882"/>
      <c r="L15" s="882"/>
      <c r="M15" s="882"/>
      <c r="N15" s="882"/>
      <c r="O15" s="882"/>
      <c r="P15" s="882"/>
      <c r="Q15" s="84"/>
      <c r="R15" s="84"/>
    </row>
    <row r="16" spans="1:18" x14ac:dyDescent="0.2">
      <c r="A16" s="68"/>
      <c r="B16" s="68"/>
      <c r="C16" s="68"/>
      <c r="D16" s="1431" t="s">
        <v>416</v>
      </c>
      <c r="E16" s="1426"/>
      <c r="F16" s="1872"/>
      <c r="G16" s="881"/>
      <c r="H16" s="881"/>
      <c r="I16" s="881"/>
      <c r="J16" s="881"/>
      <c r="K16" s="1874" t="s">
        <v>415</v>
      </c>
      <c r="L16" s="1440"/>
      <c r="M16" s="1440"/>
      <c r="N16" s="1449"/>
      <c r="O16" s="1854" t="s">
        <v>414</v>
      </c>
      <c r="P16" s="876"/>
      <c r="Q16" s="68"/>
    </row>
    <row r="17" spans="1:17" ht="18.75" customHeight="1" thickBot="1" x14ac:dyDescent="0.25">
      <c r="A17" s="68"/>
      <c r="B17" s="68"/>
      <c r="C17" s="68"/>
      <c r="D17" s="1432"/>
      <c r="E17" s="1429"/>
      <c r="F17" s="1873"/>
      <c r="G17" s="880"/>
      <c r="H17" s="880"/>
      <c r="I17" s="880"/>
      <c r="J17" s="880"/>
      <c r="K17" s="879" t="s">
        <v>413</v>
      </c>
      <c r="L17" s="83" t="s">
        <v>412</v>
      </c>
      <c r="M17" s="878" t="s">
        <v>411</v>
      </c>
      <c r="N17" s="877" t="s">
        <v>410</v>
      </c>
      <c r="O17" s="1855"/>
      <c r="P17" s="876"/>
      <c r="Q17" s="68"/>
    </row>
    <row r="18" spans="1:17" ht="18" customHeight="1" x14ac:dyDescent="0.2">
      <c r="A18" s="68"/>
      <c r="B18" s="68"/>
      <c r="C18" s="68"/>
      <c r="D18" s="875"/>
      <c r="E18" s="874"/>
      <c r="F18" s="873"/>
      <c r="G18" s="872"/>
      <c r="H18" s="872"/>
      <c r="I18" s="872"/>
      <c r="J18" s="872"/>
      <c r="K18" s="79"/>
      <c r="L18" s="79"/>
      <c r="M18" s="79"/>
      <c r="N18" s="79"/>
      <c r="O18" s="79"/>
      <c r="P18" s="869"/>
      <c r="Q18" s="68"/>
    </row>
    <row r="19" spans="1:17" ht="18" customHeight="1" x14ac:dyDescent="0.2">
      <c r="A19" s="68"/>
      <c r="B19" s="68"/>
      <c r="C19" s="68"/>
      <c r="D19" s="1858"/>
      <c r="E19" s="1859"/>
      <c r="F19" s="1860"/>
      <c r="G19" s="871"/>
      <c r="H19" s="871"/>
      <c r="I19" s="871"/>
      <c r="J19" s="871"/>
      <c r="K19" s="76"/>
      <c r="L19" s="76"/>
      <c r="M19" s="76"/>
      <c r="N19" s="76"/>
      <c r="O19" s="76"/>
      <c r="P19" s="869"/>
      <c r="Q19" s="68"/>
    </row>
    <row r="20" spans="1:17" ht="18" customHeight="1" x14ac:dyDescent="0.2">
      <c r="A20" s="68"/>
      <c r="B20" s="68"/>
      <c r="C20" s="68"/>
      <c r="D20" s="1858"/>
      <c r="E20" s="1859"/>
      <c r="F20" s="1860"/>
      <c r="G20" s="871"/>
      <c r="H20" s="871"/>
      <c r="I20" s="871"/>
      <c r="J20" s="871"/>
      <c r="K20" s="76"/>
      <c r="L20" s="76"/>
      <c r="M20" s="76"/>
      <c r="N20" s="76"/>
      <c r="O20" s="76"/>
      <c r="P20" s="869"/>
      <c r="Q20" s="68"/>
    </row>
    <row r="21" spans="1:17" ht="18" customHeight="1" x14ac:dyDescent="0.2">
      <c r="A21" s="68"/>
      <c r="B21" s="68"/>
      <c r="C21" s="68"/>
      <c r="D21" s="1869" t="s">
        <v>492</v>
      </c>
      <c r="E21" s="1870"/>
      <c r="F21" s="1871"/>
      <c r="G21" s="871"/>
      <c r="H21" s="871"/>
      <c r="I21" s="871"/>
      <c r="J21" s="871"/>
      <c r="K21" s="76"/>
      <c r="L21" s="76"/>
      <c r="M21" s="76"/>
      <c r="N21" s="1000" t="s">
        <v>492</v>
      </c>
      <c r="O21" s="76"/>
      <c r="P21" s="869"/>
      <c r="Q21" s="68"/>
    </row>
    <row r="22" spans="1:17" ht="18" customHeight="1" x14ac:dyDescent="0.2">
      <c r="A22" s="68"/>
      <c r="B22" s="68"/>
      <c r="C22" s="68"/>
      <c r="D22" s="1858"/>
      <c r="E22" s="1859"/>
      <c r="F22" s="1860"/>
      <c r="G22" s="871"/>
      <c r="H22" s="871"/>
      <c r="I22" s="871"/>
      <c r="J22" s="871"/>
      <c r="K22" s="76"/>
      <c r="L22" s="76"/>
      <c r="M22" s="76"/>
      <c r="N22" s="76"/>
      <c r="O22" s="76"/>
      <c r="P22" s="869"/>
      <c r="Q22" s="68"/>
    </row>
    <row r="23" spans="1:17" ht="18" customHeight="1" x14ac:dyDescent="0.2">
      <c r="A23" s="68"/>
      <c r="B23" s="68"/>
      <c r="C23" s="68"/>
      <c r="D23" s="1858"/>
      <c r="E23" s="1859"/>
      <c r="F23" s="1860"/>
      <c r="G23" s="871"/>
      <c r="H23" s="871"/>
      <c r="I23" s="871"/>
      <c r="J23" s="871"/>
      <c r="K23" s="76"/>
      <c r="L23" s="76"/>
      <c r="M23" s="76"/>
      <c r="N23" s="76"/>
      <c r="O23" s="76"/>
      <c r="P23" s="869"/>
      <c r="Q23" s="68"/>
    </row>
    <row r="24" spans="1:17" ht="18" customHeight="1" x14ac:dyDescent="0.2">
      <c r="A24" s="68"/>
      <c r="B24" s="68"/>
      <c r="C24" s="68"/>
      <c r="D24" s="1858"/>
      <c r="E24" s="1859"/>
      <c r="F24" s="1860"/>
      <c r="G24" s="871"/>
      <c r="H24" s="871"/>
      <c r="I24" s="871"/>
      <c r="J24" s="871"/>
      <c r="K24" s="76"/>
      <c r="L24" s="76"/>
      <c r="M24" s="76"/>
      <c r="N24" s="76"/>
      <c r="O24" s="76"/>
      <c r="P24" s="869"/>
      <c r="Q24" s="68"/>
    </row>
    <row r="25" spans="1:17" ht="18" customHeight="1" x14ac:dyDescent="0.2">
      <c r="A25" s="68"/>
      <c r="B25" s="68"/>
      <c r="C25" s="68"/>
      <c r="D25" s="1858"/>
      <c r="E25" s="1859"/>
      <c r="F25" s="1860"/>
      <c r="G25" s="871"/>
      <c r="H25" s="871"/>
      <c r="I25" s="871"/>
      <c r="J25" s="871"/>
      <c r="K25" s="76"/>
      <c r="L25" s="76"/>
      <c r="M25" s="76"/>
      <c r="N25" s="76"/>
      <c r="O25" s="76"/>
      <c r="P25" s="869"/>
      <c r="Q25" s="68"/>
    </row>
    <row r="26" spans="1:17" ht="18" customHeight="1" x14ac:dyDescent="0.2">
      <c r="A26" s="68"/>
      <c r="B26" s="68"/>
      <c r="C26" s="68"/>
      <c r="D26" s="1858"/>
      <c r="E26" s="1859"/>
      <c r="F26" s="1860"/>
      <c r="G26" s="871"/>
      <c r="H26" s="871"/>
      <c r="I26" s="871"/>
      <c r="J26" s="871"/>
      <c r="K26" s="76"/>
      <c r="L26" s="76"/>
      <c r="M26" s="76"/>
      <c r="N26" s="76"/>
      <c r="O26" s="76"/>
      <c r="P26" s="869"/>
      <c r="Q26" s="68"/>
    </row>
    <row r="27" spans="1:17" ht="18" customHeight="1" x14ac:dyDescent="0.2">
      <c r="A27" s="68"/>
      <c r="B27" s="68"/>
      <c r="C27" s="68"/>
      <c r="D27" s="1858"/>
      <c r="E27" s="1859"/>
      <c r="F27" s="1860"/>
      <c r="G27" s="871"/>
      <c r="H27" s="871"/>
      <c r="I27" s="871"/>
      <c r="J27" s="871"/>
      <c r="K27" s="76"/>
      <c r="L27" s="76"/>
      <c r="M27" s="76"/>
      <c r="N27" s="76"/>
      <c r="O27" s="76"/>
      <c r="P27" s="869"/>
      <c r="Q27" s="68"/>
    </row>
    <row r="28" spans="1:17" ht="18" customHeight="1" x14ac:dyDescent="0.2">
      <c r="A28" s="68"/>
      <c r="B28" s="68"/>
      <c r="C28" s="68"/>
      <c r="D28" s="1858"/>
      <c r="E28" s="1859"/>
      <c r="F28" s="1860"/>
      <c r="G28" s="871"/>
      <c r="H28" s="871"/>
      <c r="I28" s="871"/>
      <c r="J28" s="871"/>
      <c r="K28" s="76"/>
      <c r="L28" s="76"/>
      <c r="M28" s="76"/>
      <c r="N28" s="76"/>
      <c r="O28" s="76"/>
      <c r="P28" s="869"/>
      <c r="Q28" s="68"/>
    </row>
    <row r="29" spans="1:17" ht="18" customHeight="1" x14ac:dyDescent="0.2">
      <c r="A29" s="68"/>
      <c r="B29" s="68"/>
      <c r="C29" s="68"/>
      <c r="D29" s="1858"/>
      <c r="E29" s="1859"/>
      <c r="F29" s="1860"/>
      <c r="G29" s="871"/>
      <c r="H29" s="871"/>
      <c r="I29" s="871"/>
      <c r="J29" s="871"/>
      <c r="K29" s="76"/>
      <c r="L29" s="76"/>
      <c r="M29" s="76"/>
      <c r="N29" s="76"/>
      <c r="O29" s="76"/>
      <c r="P29" s="869"/>
      <c r="Q29" s="68"/>
    </row>
    <row r="30" spans="1:17" ht="18" customHeight="1" x14ac:dyDescent="0.2">
      <c r="A30" s="68"/>
      <c r="B30" s="68"/>
      <c r="C30" s="68"/>
      <c r="D30" s="1858"/>
      <c r="E30" s="1859"/>
      <c r="F30" s="1860"/>
      <c r="G30" s="871"/>
      <c r="H30" s="871"/>
      <c r="I30" s="871"/>
      <c r="J30" s="871"/>
      <c r="K30" s="76"/>
      <c r="L30" s="76"/>
      <c r="M30" s="76"/>
      <c r="N30" s="76"/>
      <c r="O30" s="76"/>
      <c r="P30" s="869"/>
      <c r="Q30" s="68"/>
    </row>
    <row r="31" spans="1:17" ht="18" customHeight="1" x14ac:dyDescent="0.2">
      <c r="A31" s="68"/>
      <c r="B31" s="68"/>
      <c r="C31" s="68"/>
      <c r="D31" s="1858"/>
      <c r="E31" s="1859"/>
      <c r="F31" s="1860"/>
      <c r="G31" s="871"/>
      <c r="H31" s="871"/>
      <c r="I31" s="871"/>
      <c r="J31" s="871"/>
      <c r="K31" s="76"/>
      <c r="L31" s="76"/>
      <c r="M31" s="76"/>
      <c r="N31" s="76"/>
      <c r="O31" s="76"/>
      <c r="P31" s="869"/>
      <c r="Q31" s="68"/>
    </row>
    <row r="32" spans="1:17" ht="18" customHeight="1" thickBot="1" x14ac:dyDescent="0.25">
      <c r="A32" s="68"/>
      <c r="B32" s="68"/>
      <c r="C32" s="68"/>
      <c r="D32" s="1861"/>
      <c r="E32" s="1862"/>
      <c r="F32" s="1863"/>
      <c r="G32" s="870"/>
      <c r="H32" s="870"/>
      <c r="I32" s="870"/>
      <c r="J32" s="870"/>
      <c r="K32" s="73"/>
      <c r="L32" s="73"/>
      <c r="M32" s="73"/>
      <c r="N32" s="73"/>
      <c r="O32" s="73"/>
      <c r="P32" s="869"/>
      <c r="Q32" s="68"/>
    </row>
    <row r="33" spans="1:17" ht="16.5" customHeight="1" x14ac:dyDescent="0.2">
      <c r="A33" s="68"/>
      <c r="B33" s="68"/>
      <c r="C33" s="68"/>
      <c r="D33" s="1864"/>
      <c r="E33" s="1865"/>
      <c r="F33" s="1866"/>
      <c r="G33" s="1866"/>
      <c r="H33" s="1866"/>
      <c r="I33" s="1866"/>
      <c r="J33" s="1866"/>
      <c r="K33" s="1866"/>
      <c r="L33" s="1866"/>
      <c r="M33" s="1866"/>
      <c r="N33" s="1866"/>
      <c r="O33" s="1866"/>
      <c r="P33" s="868"/>
      <c r="Q33" s="68"/>
    </row>
    <row r="34" spans="1:17" ht="16.5" customHeight="1" x14ac:dyDescent="0.25">
      <c r="A34" s="68"/>
      <c r="B34" s="68"/>
      <c r="C34" s="68"/>
      <c r="D34" s="1867" t="s">
        <v>409</v>
      </c>
      <c r="E34" s="1868"/>
      <c r="F34" s="1868"/>
      <c r="G34" s="1868"/>
      <c r="H34" s="1868"/>
      <c r="I34" s="1868"/>
      <c r="J34" s="1868"/>
      <c r="K34" s="1868"/>
      <c r="L34" s="1868"/>
      <c r="M34" s="1868"/>
      <c r="N34" s="1868"/>
      <c r="O34" s="1868"/>
      <c r="P34" s="867"/>
      <c r="Q34" s="68"/>
    </row>
    <row r="35" spans="1:17" ht="18.75" customHeight="1" thickBot="1" x14ac:dyDescent="0.25">
      <c r="A35" s="68"/>
      <c r="B35" s="68"/>
      <c r="C35" s="68"/>
      <c r="D35" s="1462"/>
      <c r="E35" s="1463"/>
      <c r="F35" s="1463"/>
      <c r="G35" s="1463"/>
      <c r="H35" s="1463"/>
      <c r="I35" s="1463"/>
      <c r="J35" s="1463"/>
      <c r="K35" s="1463"/>
      <c r="L35" s="1463"/>
      <c r="M35" s="1463"/>
      <c r="N35" s="1463"/>
      <c r="O35" s="1463"/>
      <c r="P35" s="866"/>
      <c r="Q35" s="68"/>
    </row>
    <row r="36" spans="1:17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0" t="s">
        <v>457</v>
      </c>
      <c r="P36" s="68"/>
      <c r="Q36" s="68"/>
    </row>
    <row r="37" spans="1:17" ht="27.75" customHeight="1" x14ac:dyDescent="0.2">
      <c r="A37" s="68"/>
      <c r="B37" s="68"/>
      <c r="C37" s="68"/>
      <c r="D37" s="70" t="s">
        <v>500</v>
      </c>
      <c r="E37" s="70"/>
      <c r="F37" s="70"/>
      <c r="G37" s="70"/>
      <c r="H37" s="70"/>
      <c r="I37" s="70"/>
      <c r="J37" s="70"/>
      <c r="K37" s="68"/>
      <c r="L37" s="68"/>
      <c r="M37" s="68"/>
      <c r="N37" s="68" t="s">
        <v>514</v>
      </c>
      <c r="O37" s="68"/>
      <c r="P37" s="68"/>
      <c r="Q37" s="68"/>
    </row>
    <row r="38" spans="1:17" x14ac:dyDescent="0.2">
      <c r="A38" s="68"/>
      <c r="B38" s="68"/>
      <c r="C38" s="68"/>
      <c r="D38" s="1754" t="s">
        <v>3</v>
      </c>
      <c r="E38" s="1754"/>
      <c r="F38" s="69"/>
      <c r="G38" s="69"/>
      <c r="H38" s="69"/>
      <c r="I38" s="69"/>
      <c r="J38" s="69"/>
      <c r="K38" s="69"/>
      <c r="L38" s="68"/>
      <c r="M38" s="68"/>
      <c r="N38" s="1754" t="s">
        <v>325</v>
      </c>
      <c r="O38" s="1754"/>
      <c r="P38" s="68"/>
      <c r="Q38" s="68"/>
    </row>
    <row r="39" spans="1:17" ht="21.7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500"/>
      <c r="L39" s="68"/>
      <c r="M39" s="68"/>
      <c r="N39" s="68"/>
      <c r="O39" s="68"/>
      <c r="P39" s="68"/>
      <c r="Q39" s="68"/>
    </row>
    <row r="40" spans="1:17" x14ac:dyDescent="0.2">
      <c r="A40" s="68"/>
      <c r="B40" s="68"/>
      <c r="C40" s="68"/>
    </row>
    <row r="41" spans="1:17" x14ac:dyDescent="0.2">
      <c r="A41" s="68"/>
      <c r="B41" s="68"/>
      <c r="C41" s="68"/>
    </row>
    <row r="42" spans="1:17" x14ac:dyDescent="0.2">
      <c r="A42" s="68"/>
      <c r="B42" s="68"/>
      <c r="C42" s="68"/>
    </row>
    <row r="43" spans="1:17" x14ac:dyDescent="0.2">
      <c r="A43" s="68"/>
      <c r="B43" s="68"/>
      <c r="C43" s="68"/>
    </row>
    <row r="44" spans="1:17" x14ac:dyDescent="0.2">
      <c r="A44" s="68"/>
      <c r="B44" s="68"/>
      <c r="C44" s="68"/>
    </row>
  </sheetData>
  <mergeCells count="29">
    <mergeCell ref="D5:O5"/>
    <mergeCell ref="D7:O7"/>
    <mergeCell ref="K13:O13"/>
    <mergeCell ref="D13:J13"/>
    <mergeCell ref="D31:F31"/>
    <mergeCell ref="D20:F20"/>
    <mergeCell ref="D21:F21"/>
    <mergeCell ref="D22:F22"/>
    <mergeCell ref="D23:F23"/>
    <mergeCell ref="D24:F24"/>
    <mergeCell ref="D16:F17"/>
    <mergeCell ref="K16:N16"/>
    <mergeCell ref="D8:O8"/>
    <mergeCell ref="D26:F26"/>
    <mergeCell ref="D27:F27"/>
    <mergeCell ref="D28:F28"/>
    <mergeCell ref="D38:E38"/>
    <mergeCell ref="N38:O38"/>
    <mergeCell ref="O16:O17"/>
    <mergeCell ref="D12:J12"/>
    <mergeCell ref="D19:F19"/>
    <mergeCell ref="D25:F25"/>
    <mergeCell ref="D32:F32"/>
    <mergeCell ref="D33:E33"/>
    <mergeCell ref="F33:O33"/>
    <mergeCell ref="D34:O34"/>
    <mergeCell ref="D35:O35"/>
    <mergeCell ref="D29:F29"/>
    <mergeCell ref="D30:F30"/>
  </mergeCells>
  <printOptions horizontalCentered="1" verticalCentered="1"/>
  <pageMargins left="0.3" right="0.3" top="0.3" bottom="0.3" header="0" footer="0"/>
  <pageSetup scale="60" orientation="landscape" r:id="rId1"/>
  <headerFooter alignWithMargins="0">
    <oddFooter>&amp;R&amp;D</oddFooter>
  </headerFooter>
  <colBreaks count="1" manualBreakCount="1">
    <brk id="16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47"/>
  <sheetViews>
    <sheetView showGridLines="0" view="pageBreakPreview" topLeftCell="P4" zoomScale="75" workbookViewId="0">
      <selection activeCell="Q17" sqref="Q17"/>
    </sheetView>
  </sheetViews>
  <sheetFormatPr baseColWidth="10" defaultColWidth="9.140625" defaultRowHeight="12.75" x14ac:dyDescent="0.2"/>
  <cols>
    <col min="1" max="2" width="0.42578125" style="67" hidden="1" customWidth="1"/>
    <col min="3" max="3" width="1.140625" style="67" hidden="1" customWidth="1"/>
    <col min="4" max="4" width="0.5703125" style="67" hidden="1" customWidth="1"/>
    <col min="5" max="5" width="0.28515625" style="67" hidden="1" customWidth="1"/>
    <col min="6" max="15" width="0.42578125" style="67" hidden="1" customWidth="1"/>
    <col min="16" max="16" width="0.140625" style="67" customWidth="1"/>
    <col min="17" max="17" width="32.5703125" style="67" customWidth="1"/>
    <col min="18" max="18" width="20.28515625" style="67" customWidth="1"/>
    <col min="19" max="19" width="14.5703125" style="67" customWidth="1"/>
    <col min="20" max="20" width="22.42578125" style="67" customWidth="1"/>
    <col min="21" max="22" width="21.28515625" style="67" customWidth="1"/>
    <col min="23" max="23" width="21.28515625" style="67" hidden="1" customWidth="1"/>
    <col min="24" max="24" width="11.28515625" style="67" hidden="1" customWidth="1"/>
    <col min="25" max="28" width="9.140625" style="67" hidden="1" customWidth="1"/>
    <col min="29" max="29" width="4.140625" style="67" hidden="1" customWidth="1"/>
    <col min="30" max="30" width="5.7109375" style="67" hidden="1" customWidth="1"/>
    <col min="31" max="31" width="4.7109375" style="67" hidden="1" customWidth="1"/>
    <col min="32" max="16384" width="9.140625" style="67"/>
  </cols>
  <sheetData>
    <row r="1" spans="1:31" x14ac:dyDescent="0.2">
      <c r="P1" s="900"/>
      <c r="Q1" s="899"/>
      <c r="R1" s="899"/>
      <c r="S1" s="899"/>
      <c r="T1" s="899"/>
      <c r="U1" s="899"/>
      <c r="V1" s="899"/>
      <c r="W1" s="899"/>
      <c r="X1" s="899"/>
      <c r="Y1" s="899"/>
      <c r="Z1" s="899"/>
      <c r="AA1" s="899"/>
      <c r="AB1" s="899"/>
      <c r="AC1" s="899"/>
      <c r="AD1" s="899"/>
      <c r="AE1" s="898"/>
    </row>
    <row r="2" spans="1:31" x14ac:dyDescent="0.2">
      <c r="P2" s="890"/>
      <c r="Q2" s="85"/>
      <c r="R2" s="956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95"/>
    </row>
    <row r="3" spans="1:31" x14ac:dyDescent="0.2">
      <c r="P3" s="890"/>
      <c r="Q3" s="85"/>
      <c r="R3" s="956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95"/>
    </row>
    <row r="4" spans="1:31" x14ac:dyDescent="0.2">
      <c r="A4" s="68"/>
      <c r="B4" s="68"/>
      <c r="C4" s="68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896"/>
      <c r="Q4" s="85"/>
      <c r="R4" s="956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95"/>
    </row>
    <row r="5" spans="1:31" x14ac:dyDescent="0.2">
      <c r="A5" s="68"/>
      <c r="B5" s="68"/>
      <c r="C5" s="68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896"/>
      <c r="Q5" s="85"/>
      <c r="R5" s="956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95"/>
    </row>
    <row r="6" spans="1:31" s="330" customFormat="1" ht="18.75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97"/>
      <c r="Q6" s="1424" t="s">
        <v>57</v>
      </c>
      <c r="R6" s="1424"/>
      <c r="S6" s="1424"/>
      <c r="T6" s="1424"/>
      <c r="U6" s="1424"/>
      <c r="V6" s="1424"/>
      <c r="W6" s="85"/>
      <c r="X6" s="85"/>
      <c r="Y6" s="85"/>
      <c r="Z6" s="85"/>
      <c r="AA6" s="85"/>
      <c r="AB6" s="85"/>
      <c r="AC6" s="85"/>
      <c r="AD6" s="85"/>
      <c r="AE6" s="895"/>
    </row>
    <row r="7" spans="1:31" s="261" customFormat="1" ht="18.75" x14ac:dyDescent="0.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896"/>
      <c r="Q7" s="1424" t="s">
        <v>432</v>
      </c>
      <c r="R7" s="1424"/>
      <c r="S7" s="1424"/>
      <c r="T7" s="1424"/>
      <c r="U7" s="1424"/>
      <c r="V7" s="1424"/>
      <c r="W7" s="1424"/>
      <c r="X7" s="1424"/>
      <c r="Y7" s="1424"/>
      <c r="Z7" s="1424"/>
      <c r="AA7" s="1424"/>
      <c r="AB7" s="1424"/>
      <c r="AC7" s="1424"/>
      <c r="AD7" s="1424"/>
      <c r="AE7" s="1875"/>
    </row>
    <row r="8" spans="1:31" s="391" customFormat="1" ht="21" customHeight="1" x14ac:dyDescent="0.3">
      <c r="A8" s="883"/>
      <c r="B8" s="883"/>
      <c r="C8" s="883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896"/>
      <c r="Q8" s="1424" t="s">
        <v>506</v>
      </c>
      <c r="R8" s="1424"/>
      <c r="S8" s="1424"/>
      <c r="T8" s="1424"/>
      <c r="U8" s="1424"/>
      <c r="V8" s="1424"/>
      <c r="W8" s="308"/>
      <c r="X8" s="308"/>
      <c r="Y8" s="308"/>
      <c r="Z8" s="308"/>
      <c r="AA8" s="308"/>
      <c r="AB8" s="308"/>
      <c r="AC8" s="308"/>
      <c r="AD8" s="85"/>
      <c r="AE8" s="895"/>
    </row>
    <row r="9" spans="1:31" s="391" customFormat="1" ht="21" customHeight="1" x14ac:dyDescent="0.3">
      <c r="A9" s="883"/>
      <c r="B9" s="883"/>
      <c r="C9" s="883"/>
      <c r="D9" s="883"/>
      <c r="E9" s="883"/>
      <c r="F9" s="883"/>
      <c r="G9" s="883"/>
      <c r="H9" s="883"/>
      <c r="I9" s="883"/>
      <c r="J9" s="883"/>
      <c r="K9" s="883"/>
      <c r="L9" s="883"/>
      <c r="M9" s="883"/>
      <c r="N9" s="883"/>
      <c r="O9" s="883"/>
      <c r="P9" s="894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83"/>
      <c r="AE9" s="892"/>
    </row>
    <row r="10" spans="1:31" s="391" customFormat="1" ht="21" customHeight="1" x14ac:dyDescent="0.3">
      <c r="A10" s="883"/>
      <c r="B10" s="883"/>
      <c r="C10" s="883"/>
      <c r="D10" s="883" t="s">
        <v>431</v>
      </c>
      <c r="E10" s="883"/>
      <c r="F10" s="883"/>
      <c r="G10" s="883"/>
      <c r="H10" s="883"/>
      <c r="I10" s="883"/>
      <c r="J10" s="883"/>
      <c r="K10" s="883"/>
      <c r="L10" s="883"/>
      <c r="M10" s="883"/>
      <c r="N10" s="883"/>
      <c r="O10" s="883"/>
      <c r="P10" s="894"/>
      <c r="Q10" s="884" t="s">
        <v>217</v>
      </c>
      <c r="R10" s="957"/>
      <c r="S10" s="55" t="s">
        <v>423</v>
      </c>
      <c r="T10" s="55" t="s">
        <v>422</v>
      </c>
      <c r="U10" s="55" t="s">
        <v>430</v>
      </c>
      <c r="V10" s="55"/>
      <c r="W10" s="68"/>
      <c r="X10" s="68"/>
      <c r="Y10" s="68"/>
      <c r="Z10" s="68"/>
      <c r="AA10" s="893"/>
      <c r="AB10" s="893"/>
      <c r="AC10" s="893"/>
      <c r="AD10" s="883"/>
      <c r="AE10" s="892"/>
    </row>
    <row r="11" spans="1:31" ht="28.5" customHeight="1" thickBot="1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890"/>
      <c r="Q11" s="84"/>
      <c r="R11" s="84"/>
      <c r="S11" s="84"/>
      <c r="T11" s="84"/>
      <c r="U11" s="84"/>
      <c r="V11" s="84"/>
      <c r="W11" s="84"/>
      <c r="X11" s="84"/>
      <c r="Y11" s="84"/>
      <c r="Z11" s="92"/>
      <c r="AA11" s="92"/>
      <c r="AB11" s="92"/>
      <c r="AC11" s="92"/>
      <c r="AD11" s="92"/>
      <c r="AE11" s="891"/>
    </row>
    <row r="12" spans="1:31" ht="18.75" customHeight="1" thickBo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890"/>
      <c r="Q12" s="1854" t="s">
        <v>416</v>
      </c>
      <c r="R12" s="1877" t="s">
        <v>417</v>
      </c>
      <c r="S12" s="1878"/>
      <c r="T12" s="1878"/>
      <c r="U12" s="1879"/>
      <c r="V12" s="1854" t="s">
        <v>429</v>
      </c>
      <c r="W12" s="876"/>
      <c r="X12" s="68"/>
      <c r="Y12" s="68"/>
      <c r="Z12" s="68"/>
      <c r="AA12" s="68"/>
      <c r="AB12" s="68"/>
      <c r="AC12" s="68"/>
      <c r="AD12" s="68"/>
      <c r="AE12" s="889"/>
    </row>
    <row r="13" spans="1:31" ht="18.75" customHeight="1" thickBot="1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890"/>
      <c r="Q13" s="1855"/>
      <c r="R13" s="959" t="s">
        <v>428</v>
      </c>
      <c r="S13" s="960" t="s">
        <v>427</v>
      </c>
      <c r="T13" s="958" t="s">
        <v>426</v>
      </c>
      <c r="U13" s="961" t="s">
        <v>418</v>
      </c>
      <c r="V13" s="1855"/>
      <c r="W13" s="876"/>
      <c r="X13" s="68"/>
      <c r="Y13" s="68"/>
      <c r="Z13" s="68"/>
      <c r="AA13" s="68"/>
      <c r="AB13" s="68"/>
      <c r="AC13" s="68"/>
      <c r="AD13" s="68"/>
      <c r="AE13" s="889"/>
    </row>
    <row r="14" spans="1:31" ht="18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890"/>
      <c r="Q14" s="79"/>
      <c r="R14" s="79"/>
      <c r="S14" s="79"/>
      <c r="T14" s="79"/>
      <c r="U14" s="79"/>
      <c r="V14" s="79"/>
      <c r="W14" s="869"/>
      <c r="X14" s="68"/>
      <c r="Y14" s="68"/>
      <c r="Z14" s="68"/>
      <c r="AA14" s="68"/>
      <c r="AB14" s="68"/>
      <c r="AC14" s="68"/>
      <c r="AD14" s="68"/>
      <c r="AE14" s="889"/>
    </row>
    <row r="15" spans="1:31" ht="18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890"/>
      <c r="Q15" s="76"/>
      <c r="R15" s="76"/>
      <c r="S15" s="76"/>
      <c r="T15" s="76"/>
      <c r="U15" s="76"/>
      <c r="V15" s="76"/>
      <c r="W15" s="869"/>
      <c r="X15" s="68"/>
      <c r="Y15" s="68"/>
      <c r="Z15" s="68"/>
      <c r="AA15" s="68"/>
      <c r="AB15" s="68"/>
      <c r="AC15" s="68"/>
      <c r="AD15" s="68"/>
      <c r="AE15" s="889"/>
    </row>
    <row r="16" spans="1:31" ht="18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890"/>
      <c r="Q16" s="76"/>
      <c r="R16" s="76"/>
      <c r="S16" s="76"/>
      <c r="T16" s="76"/>
      <c r="U16" s="76"/>
      <c r="V16" s="76"/>
      <c r="W16" s="869"/>
      <c r="X16" s="68"/>
      <c r="Y16" s="68"/>
      <c r="Z16" s="68"/>
      <c r="AA16" s="68"/>
      <c r="AB16" s="68"/>
      <c r="AC16" s="68"/>
      <c r="AD16" s="68"/>
      <c r="AE16" s="889"/>
    </row>
    <row r="17" spans="1:33" ht="18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890"/>
      <c r="Q17" s="76"/>
      <c r="R17" s="76"/>
      <c r="S17" s="76"/>
      <c r="T17" s="76"/>
      <c r="U17" s="76"/>
      <c r="V17" s="76"/>
      <c r="W17" s="869"/>
      <c r="X17" s="68"/>
      <c r="Y17" s="68"/>
      <c r="Z17" s="68"/>
      <c r="AA17" s="68"/>
      <c r="AB17" s="68"/>
      <c r="AC17" s="68"/>
      <c r="AD17" s="68"/>
      <c r="AE17" s="889"/>
    </row>
    <row r="18" spans="1:33" ht="18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890"/>
      <c r="Q18" s="76"/>
      <c r="R18" s="76"/>
      <c r="S18" s="76"/>
      <c r="T18" s="76"/>
      <c r="U18" s="76"/>
      <c r="V18" s="76"/>
      <c r="W18" s="869"/>
      <c r="X18" s="68"/>
      <c r="Y18" s="68"/>
      <c r="Z18" s="68"/>
      <c r="AA18" s="68"/>
      <c r="AB18" s="68"/>
      <c r="AC18" s="68"/>
      <c r="AD18" s="68"/>
      <c r="AE18" s="889"/>
    </row>
    <row r="19" spans="1:33" ht="18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890"/>
      <c r="Q19" s="76"/>
      <c r="R19" s="76"/>
      <c r="S19" s="76"/>
      <c r="T19" s="76"/>
      <c r="U19" s="76"/>
      <c r="V19" s="76"/>
      <c r="W19" s="869"/>
      <c r="X19" s="68"/>
      <c r="Y19" s="68"/>
      <c r="Z19" s="68"/>
      <c r="AA19" s="68"/>
      <c r="AB19" s="68"/>
      <c r="AC19" s="68"/>
      <c r="AD19" s="68"/>
      <c r="AE19" s="889"/>
      <c r="AG19" s="67" t="s">
        <v>425</v>
      </c>
    </row>
    <row r="20" spans="1:33" ht="18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890"/>
      <c r="Q20" s="76"/>
      <c r="R20" s="76"/>
      <c r="S20" s="76"/>
      <c r="T20" s="76"/>
      <c r="U20" s="76"/>
      <c r="V20" s="76"/>
      <c r="W20" s="869"/>
      <c r="X20" s="68"/>
      <c r="Y20" s="68"/>
      <c r="Z20" s="68"/>
      <c r="AA20" s="68"/>
      <c r="AB20" s="68"/>
      <c r="AC20" s="68"/>
      <c r="AD20" s="68"/>
      <c r="AE20" s="889"/>
    </row>
    <row r="21" spans="1:33" ht="18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890"/>
      <c r="Q21" s="76"/>
      <c r="R21" s="76"/>
      <c r="S21" s="76"/>
      <c r="T21" s="76"/>
      <c r="U21" s="76"/>
      <c r="V21" s="76"/>
      <c r="W21" s="869"/>
      <c r="X21" s="68"/>
      <c r="Y21" s="68"/>
      <c r="Z21" s="68"/>
      <c r="AA21" s="68"/>
      <c r="AB21" s="68"/>
      <c r="AC21" s="68"/>
      <c r="AD21" s="68"/>
      <c r="AE21" s="889"/>
    </row>
    <row r="22" spans="1:33" ht="18" customHeigh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890"/>
      <c r="Q22" s="1008" t="s">
        <v>492</v>
      </c>
      <c r="R22" s="76"/>
      <c r="S22" s="76"/>
      <c r="T22" s="76"/>
      <c r="U22" s="1008" t="s">
        <v>492</v>
      </c>
      <c r="V22" s="76"/>
      <c r="W22" s="869"/>
      <c r="X22" s="68"/>
      <c r="Y22" s="68"/>
      <c r="Z22" s="68"/>
      <c r="AA22" s="68"/>
      <c r="AB22" s="68"/>
      <c r="AC22" s="68"/>
      <c r="AD22" s="68"/>
      <c r="AE22" s="889"/>
    </row>
    <row r="23" spans="1:33" ht="18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890"/>
      <c r="Q23" s="76"/>
      <c r="R23" s="76"/>
      <c r="S23" s="76"/>
      <c r="T23" s="76"/>
      <c r="U23" s="76"/>
      <c r="V23" s="76"/>
      <c r="W23" s="869"/>
      <c r="X23" s="68"/>
      <c r="Y23" s="68"/>
      <c r="Z23" s="68"/>
      <c r="AA23" s="68"/>
      <c r="AB23" s="68"/>
      <c r="AC23" s="68"/>
      <c r="AD23" s="68"/>
      <c r="AE23" s="889"/>
    </row>
    <row r="24" spans="1:33" ht="18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890"/>
      <c r="Q24" s="76"/>
      <c r="R24" s="76"/>
      <c r="S24" s="76"/>
      <c r="T24" s="76"/>
      <c r="U24" s="76"/>
      <c r="V24" s="76"/>
      <c r="W24" s="869"/>
      <c r="X24" s="68"/>
      <c r="Y24" s="68"/>
      <c r="Z24" s="68"/>
      <c r="AA24" s="68"/>
      <c r="AB24" s="68"/>
      <c r="AC24" s="68"/>
      <c r="AD24" s="68"/>
      <c r="AE24" s="889"/>
    </row>
    <row r="25" spans="1:33" ht="18" customHeigh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890"/>
      <c r="Q25" s="76"/>
      <c r="R25" s="76"/>
      <c r="S25" s="76"/>
      <c r="T25" s="76"/>
      <c r="U25" s="76"/>
      <c r="V25" s="76"/>
      <c r="W25" s="869"/>
      <c r="X25" s="68"/>
      <c r="Y25" s="68"/>
      <c r="Z25" s="68"/>
      <c r="AA25" s="68"/>
      <c r="AB25" s="68"/>
      <c r="AC25" s="68"/>
      <c r="AD25" s="68"/>
      <c r="AE25" s="889"/>
    </row>
    <row r="26" spans="1:33" ht="18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890"/>
      <c r="Q26" s="76"/>
      <c r="R26" s="76"/>
      <c r="S26" s="76"/>
      <c r="T26" s="76"/>
      <c r="U26" s="76"/>
      <c r="V26" s="76"/>
      <c r="W26" s="869"/>
      <c r="X26" s="68"/>
      <c r="Y26" s="68"/>
      <c r="Z26" s="68"/>
      <c r="AA26" s="68"/>
      <c r="AB26" s="68"/>
      <c r="AC26" s="68"/>
      <c r="AD26" s="68"/>
      <c r="AE26" s="889"/>
    </row>
    <row r="27" spans="1:33" ht="18" customHeight="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890"/>
      <c r="Q27" s="76"/>
      <c r="R27" s="76"/>
      <c r="S27" s="76"/>
      <c r="T27" s="76"/>
      <c r="U27" s="76"/>
      <c r="V27" s="76"/>
      <c r="W27" s="869"/>
      <c r="X27" s="68"/>
      <c r="Y27" s="68"/>
      <c r="Z27" s="68"/>
      <c r="AA27" s="68"/>
      <c r="AB27" s="68"/>
      <c r="AC27" s="68"/>
      <c r="AD27" s="68"/>
      <c r="AE27" s="889"/>
    </row>
    <row r="28" spans="1:33" ht="18" customHeight="1" thickBo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890"/>
      <c r="Q28" s="73"/>
      <c r="R28" s="73"/>
      <c r="S28" s="73"/>
      <c r="T28" s="73"/>
      <c r="U28" s="73"/>
      <c r="V28" s="73"/>
      <c r="W28" s="869"/>
      <c r="X28" s="68"/>
      <c r="Y28" s="68"/>
      <c r="Z28" s="68"/>
      <c r="AA28" s="68"/>
      <c r="AB28" s="68"/>
      <c r="AC28" s="68"/>
      <c r="AD28" s="68"/>
      <c r="AE28" s="889"/>
    </row>
    <row r="29" spans="1:33" ht="16.5" customHeight="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890"/>
      <c r="Q29" s="1457"/>
      <c r="R29" s="1457"/>
      <c r="S29" s="1457"/>
      <c r="T29" s="1457"/>
      <c r="U29" s="1457"/>
      <c r="V29" s="1457"/>
      <c r="W29" s="868"/>
      <c r="X29" s="68"/>
      <c r="Y29" s="68"/>
      <c r="Z29" s="68"/>
      <c r="AA29" s="68"/>
      <c r="AB29" s="68"/>
      <c r="AC29" s="68"/>
      <c r="AD29" s="68"/>
      <c r="AE29" s="889"/>
    </row>
    <row r="30" spans="1:33" ht="16.5" customHeight="1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890"/>
      <c r="Q30" s="1868" t="s">
        <v>409</v>
      </c>
      <c r="R30" s="1868"/>
      <c r="S30" s="1868"/>
      <c r="T30" s="1868"/>
      <c r="U30" s="1868"/>
      <c r="V30" s="1868"/>
      <c r="W30" s="867"/>
      <c r="X30" s="68"/>
      <c r="Y30" s="68"/>
      <c r="Z30" s="68"/>
      <c r="AA30" s="68"/>
      <c r="AB30" s="68"/>
      <c r="AC30" s="68"/>
      <c r="AD30" s="68"/>
      <c r="AE30" s="889"/>
    </row>
    <row r="31" spans="1:33" ht="18.75" customHeight="1" thickBot="1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890"/>
      <c r="Q31" s="1463"/>
      <c r="R31" s="1463"/>
      <c r="S31" s="1463"/>
      <c r="T31" s="1463"/>
      <c r="U31" s="1463"/>
      <c r="V31" s="1463"/>
      <c r="W31" s="866"/>
      <c r="X31" s="68"/>
      <c r="Y31" s="68"/>
      <c r="Z31" s="68"/>
      <c r="AA31" s="68"/>
      <c r="AB31" s="68"/>
      <c r="AC31" s="68"/>
      <c r="AD31" s="68"/>
      <c r="AE31" s="889"/>
    </row>
    <row r="32" spans="1:33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890"/>
      <c r="Q32" s="68"/>
      <c r="R32" s="68"/>
      <c r="S32" s="68"/>
      <c r="T32" s="68"/>
      <c r="U32" s="68"/>
      <c r="V32" s="70" t="s">
        <v>458</v>
      </c>
      <c r="W32" s="68"/>
      <c r="X32" s="68"/>
      <c r="Y32" s="68"/>
      <c r="Z32" s="68"/>
      <c r="AA32" s="68"/>
      <c r="AB32" s="68"/>
      <c r="AC32" s="68"/>
      <c r="AD32" s="68"/>
      <c r="AE32" s="889"/>
    </row>
    <row r="33" spans="1:31" ht="27.75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890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889"/>
    </row>
    <row r="34" spans="1:3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890"/>
      <c r="Q34" s="69"/>
      <c r="R34" s="69"/>
      <c r="S34" s="68"/>
      <c r="T34" s="68"/>
      <c r="U34" s="1876"/>
      <c r="V34" s="1876"/>
      <c r="W34" s="68"/>
      <c r="X34" s="68"/>
      <c r="Y34" s="68"/>
      <c r="Z34" s="68"/>
      <c r="AA34" s="68"/>
      <c r="AB34" s="68"/>
      <c r="AC34" s="68"/>
      <c r="AD34" s="68"/>
      <c r="AE34" s="889"/>
    </row>
    <row r="35" spans="1:31" ht="21.75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890"/>
      <c r="Q35" s="68" t="s">
        <v>513</v>
      </c>
      <c r="R35" s="70"/>
      <c r="S35" s="70"/>
      <c r="T35" s="68"/>
      <c r="U35" s="68" t="s">
        <v>512</v>
      </c>
      <c r="V35" s="68"/>
      <c r="W35" s="68"/>
      <c r="X35" s="68"/>
      <c r="Y35" s="68"/>
      <c r="Z35" s="68"/>
      <c r="AA35" s="68"/>
      <c r="AB35" s="68"/>
      <c r="AC35" s="68"/>
      <c r="AD35" s="68"/>
      <c r="AE35" s="889"/>
    </row>
    <row r="36" spans="1:31" ht="2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890"/>
      <c r="Q36" s="1754" t="s">
        <v>3</v>
      </c>
      <c r="R36" s="1754"/>
      <c r="S36" s="1754"/>
      <c r="T36" s="68"/>
      <c r="U36" s="1754" t="s">
        <v>325</v>
      </c>
      <c r="V36" s="1754"/>
      <c r="W36" s="68"/>
      <c r="X36" s="68"/>
      <c r="Y36" s="68"/>
      <c r="Z36" s="68"/>
      <c r="AA36" s="68"/>
      <c r="AB36" s="68"/>
      <c r="AC36" s="68"/>
      <c r="AD36" s="68"/>
      <c r="AE36" s="889"/>
    </row>
    <row r="37" spans="1:3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890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889"/>
    </row>
    <row r="38" spans="1:3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890"/>
      <c r="Q38" s="500"/>
      <c r="R38" s="500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889"/>
    </row>
    <row r="39" spans="1:31" ht="4.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890"/>
      <c r="Q39" s="91"/>
      <c r="R39" s="955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889"/>
    </row>
    <row r="40" spans="1:31" ht="9" hidden="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890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889"/>
    </row>
    <row r="41" spans="1:31" hidden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890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889"/>
    </row>
    <row r="42" spans="1:31" ht="41.25" hidden="1" customHeight="1" thickBo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888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6"/>
    </row>
    <row r="43" spans="1:3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</row>
    <row r="44" spans="1:3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3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</row>
    <row r="46" spans="1:3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1:3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</sheetData>
  <mergeCells count="12">
    <mergeCell ref="Q6:V6"/>
    <mergeCell ref="Q36:S36"/>
    <mergeCell ref="U36:V36"/>
    <mergeCell ref="Q7:AE7"/>
    <mergeCell ref="U34:V34"/>
    <mergeCell ref="Q8:V8"/>
    <mergeCell ref="Q29:V29"/>
    <mergeCell ref="Q30:V30"/>
    <mergeCell ref="Q31:V31"/>
    <mergeCell ref="V12:V13"/>
    <mergeCell ref="Q12:Q13"/>
    <mergeCell ref="R12:U12"/>
  </mergeCells>
  <printOptions horizontalCentered="1" verticalCentered="1"/>
  <pageMargins left="0.3" right="0.3" top="0.3" bottom="0.3" header="0" footer="0"/>
  <pageSetup scale="60" orientation="landscape" r:id="rId1"/>
  <headerFooter alignWithMargins="0">
    <oddFooter>&amp;R&amp;D</oddFooter>
  </headerFooter>
  <colBreaks count="1" manualBreakCount="1">
    <brk id="23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G95"/>
  <sheetViews>
    <sheetView showGridLines="0" view="pageBreakPreview" topLeftCell="A4" zoomScale="90" zoomScaleNormal="90" zoomScaleSheetLayoutView="90" workbookViewId="0">
      <selection activeCell="E18" sqref="E18"/>
    </sheetView>
  </sheetViews>
  <sheetFormatPr baseColWidth="10" defaultColWidth="9.140625" defaultRowHeight="12.75" x14ac:dyDescent="0.2"/>
  <cols>
    <col min="1" max="1" width="24.85546875" style="67" customWidth="1"/>
    <col min="2" max="2" width="24.7109375" style="67" customWidth="1"/>
    <col min="3" max="3" width="16.42578125" style="493" customWidth="1"/>
    <col min="4" max="4" width="16.7109375" style="330" customWidth="1"/>
    <col min="5" max="5" width="19.140625" style="493" customWidth="1"/>
    <col min="6" max="6" width="29.5703125" style="67" customWidth="1"/>
    <col min="7" max="7" width="12.5703125" style="67" customWidth="1"/>
    <col min="8" max="16384" width="9.140625" style="67"/>
  </cols>
  <sheetData>
    <row r="4" spans="1:7" ht="20.25" customHeight="1" x14ac:dyDescent="0.2"/>
    <row r="5" spans="1:7" ht="18.75" customHeight="1" x14ac:dyDescent="0.3">
      <c r="A5" s="914" t="s">
        <v>444</v>
      </c>
      <c r="B5" s="914"/>
      <c r="C5" s="914"/>
      <c r="D5" s="261"/>
      <c r="E5" s="261"/>
      <c r="F5" s="261"/>
    </row>
    <row r="6" spans="1:7" ht="18.75" x14ac:dyDescent="0.3">
      <c r="A6" s="1697" t="s">
        <v>443</v>
      </c>
      <c r="B6" s="1697"/>
      <c r="C6" s="1697"/>
      <c r="D6" s="1697"/>
      <c r="E6" s="1697"/>
      <c r="F6" s="1697"/>
      <c r="G6" s="546"/>
    </row>
    <row r="7" spans="1:7" ht="18.75" customHeight="1" x14ac:dyDescent="0.2">
      <c r="A7" s="1880" t="s">
        <v>642</v>
      </c>
      <c r="B7" s="1880"/>
      <c r="C7" s="1880"/>
      <c r="D7" s="1880"/>
      <c r="E7" s="1880"/>
      <c r="F7" s="1880"/>
      <c r="G7" s="543"/>
    </row>
    <row r="8" spans="1:7" ht="18.75" customHeight="1" x14ac:dyDescent="0.2">
      <c r="A8" s="922"/>
      <c r="B8" s="922"/>
      <c r="C8" s="922"/>
      <c r="D8" s="922"/>
      <c r="E8" s="922"/>
      <c r="F8" s="922"/>
      <c r="G8" s="543"/>
    </row>
    <row r="9" spans="1:7" ht="14.25" customHeight="1" x14ac:dyDescent="0.2">
      <c r="B9" s="340" t="s">
        <v>442</v>
      </c>
      <c r="C9" s="913"/>
      <c r="D9" s="913" t="s">
        <v>441</v>
      </c>
      <c r="E9" s="913"/>
      <c r="F9" s="913"/>
      <c r="G9" s="543"/>
    </row>
    <row r="10" spans="1:7" ht="13.5" x14ac:dyDescent="0.25">
      <c r="A10" s="545"/>
      <c r="B10" s="545"/>
      <c r="C10" s="545"/>
      <c r="D10" s="545"/>
      <c r="E10" s="545"/>
      <c r="F10" s="545"/>
      <c r="G10" s="543"/>
    </row>
    <row r="11" spans="1:7" x14ac:dyDescent="0.2">
      <c r="A11" s="339"/>
      <c r="B11" s="339"/>
      <c r="C11" s="339"/>
      <c r="D11" s="339"/>
      <c r="E11" s="339"/>
      <c r="F11" s="339"/>
      <c r="G11" s="543"/>
    </row>
    <row r="12" spans="1:7" ht="19.5" customHeight="1" x14ac:dyDescent="0.25">
      <c r="A12" s="539" t="s">
        <v>135</v>
      </c>
      <c r="B12" s="539"/>
      <c r="C12" s="539" t="s">
        <v>290</v>
      </c>
      <c r="D12" s="67"/>
      <c r="F12" s="68"/>
    </row>
    <row r="13" spans="1:7" ht="20.25" customHeight="1" x14ac:dyDescent="0.25">
      <c r="A13" s="539" t="s">
        <v>289</v>
      </c>
      <c r="B13" s="539"/>
      <c r="C13" s="539" t="s">
        <v>440</v>
      </c>
      <c r="F13" s="61"/>
      <c r="G13" s="543"/>
    </row>
    <row r="14" spans="1:7" s="541" customFormat="1" ht="15.75" x14ac:dyDescent="0.25">
      <c r="A14" s="539" t="s">
        <v>133</v>
      </c>
      <c r="B14" s="539"/>
      <c r="C14" s="539" t="s">
        <v>283</v>
      </c>
      <c r="F14" s="542"/>
    </row>
    <row r="15" spans="1:7" ht="24.75" customHeight="1" x14ac:dyDescent="0.25">
      <c r="A15" s="539" t="s">
        <v>132</v>
      </c>
      <c r="B15" s="539"/>
      <c r="C15" s="539" t="s">
        <v>439</v>
      </c>
      <c r="F15" s="917"/>
    </row>
    <row r="16" spans="1:7" ht="14.25" customHeight="1" x14ac:dyDescent="0.25">
      <c r="A16" s="539"/>
      <c r="B16" s="539"/>
      <c r="F16" s="917"/>
    </row>
    <row r="17" spans="1:7" ht="12.75" customHeight="1" x14ac:dyDescent="0.25">
      <c r="A17" s="539"/>
      <c r="B17" s="539"/>
      <c r="F17" s="917"/>
    </row>
    <row r="18" spans="1:7" ht="16.5" customHeight="1" x14ac:dyDescent="0.25">
      <c r="A18" s="912" t="s">
        <v>438</v>
      </c>
      <c r="B18" s="539"/>
      <c r="C18" s="911" t="s">
        <v>437</v>
      </c>
      <c r="F18" s="917"/>
    </row>
    <row r="19" spans="1:7" ht="16.5" customHeight="1" x14ac:dyDescent="0.25">
      <c r="A19" s="539"/>
      <c r="B19" s="539"/>
      <c r="E19" s="911"/>
      <c r="F19" s="917"/>
    </row>
    <row r="20" spans="1:7" ht="14.25" customHeight="1" thickBot="1" x14ac:dyDescent="0.25">
      <c r="B20" s="535"/>
      <c r="C20" s="1881" t="s">
        <v>165</v>
      </c>
      <c r="D20" s="1882"/>
      <c r="E20" s="1882"/>
      <c r="F20" s="1882"/>
    </row>
    <row r="21" spans="1:7" ht="19.5" customHeight="1" thickBot="1" x14ac:dyDescent="0.25">
      <c r="A21" s="921" t="s">
        <v>436</v>
      </c>
      <c r="B21" s="534" t="s">
        <v>322</v>
      </c>
      <c r="C21" s="534" t="s">
        <v>435</v>
      </c>
      <c r="D21" s="534" t="s">
        <v>434</v>
      </c>
      <c r="E21" s="534" t="s">
        <v>321</v>
      </c>
      <c r="F21" s="534" t="s">
        <v>359</v>
      </c>
    </row>
    <row r="22" spans="1:7" x14ac:dyDescent="0.2">
      <c r="A22" s="524"/>
      <c r="B22" s="531"/>
      <c r="C22" s="522"/>
      <c r="D22" s="530"/>
      <c r="E22" s="529"/>
      <c r="F22" s="527"/>
    </row>
    <row r="23" spans="1:7" x14ac:dyDescent="0.2">
      <c r="A23" s="1059" t="s">
        <v>616</v>
      </c>
      <c r="B23" s="1060">
        <v>2829228.92</v>
      </c>
      <c r="C23" s="1061">
        <v>8578502.7100000009</v>
      </c>
      <c r="D23" s="1062">
        <v>7329328.3899999997</v>
      </c>
      <c r="E23" s="1063">
        <v>4078400.24</v>
      </c>
      <c r="F23" s="518"/>
    </row>
    <row r="24" spans="1:7" x14ac:dyDescent="0.2">
      <c r="A24" s="1059" t="s">
        <v>617</v>
      </c>
      <c r="B24" s="1064"/>
      <c r="C24" s="1065"/>
      <c r="D24" s="1066"/>
      <c r="E24" s="1067"/>
      <c r="F24" s="518"/>
    </row>
    <row r="25" spans="1:7" x14ac:dyDescent="0.2">
      <c r="A25" s="524"/>
      <c r="B25" s="523"/>
      <c r="C25" s="522"/>
      <c r="D25" s="521"/>
      <c r="E25" s="520"/>
      <c r="F25" s="518"/>
    </row>
    <row r="26" spans="1:7" x14ac:dyDescent="0.2">
      <c r="A26" s="524"/>
      <c r="B26" s="523"/>
      <c r="C26" s="522"/>
      <c r="D26" s="521"/>
      <c r="E26" s="520"/>
      <c r="F26" s="518"/>
    </row>
    <row r="27" spans="1:7" x14ac:dyDescent="0.2">
      <c r="A27" s="524"/>
      <c r="B27" s="523"/>
      <c r="C27" s="522"/>
      <c r="D27" s="521"/>
      <c r="E27" s="520"/>
      <c r="F27" s="518"/>
    </row>
    <row r="28" spans="1:7" x14ac:dyDescent="0.2">
      <c r="A28" s="524"/>
      <c r="B28" s="523"/>
      <c r="C28" s="522"/>
      <c r="D28" s="521"/>
      <c r="E28" s="520"/>
      <c r="F28" s="518"/>
    </row>
    <row r="29" spans="1:7" x14ac:dyDescent="0.2">
      <c r="A29" s="524"/>
      <c r="B29" s="523"/>
      <c r="C29" s="522"/>
      <c r="D29" s="521"/>
      <c r="E29" s="520"/>
      <c r="F29" s="518"/>
      <c r="G29" s="1058"/>
    </row>
    <row r="30" spans="1:7" x14ac:dyDescent="0.2">
      <c r="A30" s="524"/>
      <c r="B30" s="523"/>
      <c r="C30" s="522"/>
      <c r="D30" s="521"/>
      <c r="E30" s="520"/>
      <c r="F30" s="518"/>
    </row>
    <row r="31" spans="1:7" x14ac:dyDescent="0.2">
      <c r="A31" s="524"/>
      <c r="B31" s="523"/>
      <c r="C31" s="522"/>
      <c r="D31" s="521"/>
      <c r="E31" s="520"/>
      <c r="F31" s="518"/>
    </row>
    <row r="32" spans="1:7" x14ac:dyDescent="0.2">
      <c r="A32" s="524"/>
      <c r="B32" s="523"/>
      <c r="C32" s="522"/>
      <c r="D32" s="521"/>
      <c r="E32" s="520"/>
      <c r="F32" s="518"/>
    </row>
    <row r="33" spans="1:6" x14ac:dyDescent="0.2">
      <c r="A33" s="524"/>
      <c r="B33" s="523"/>
      <c r="C33" s="522"/>
      <c r="D33" s="521"/>
      <c r="E33" s="520"/>
      <c r="F33" s="518"/>
    </row>
    <row r="34" spans="1:6" x14ac:dyDescent="0.2">
      <c r="A34" s="524"/>
      <c r="B34" s="523"/>
      <c r="C34" s="522"/>
      <c r="D34" s="521"/>
      <c r="E34" s="520"/>
      <c r="F34" s="518"/>
    </row>
    <row r="35" spans="1:6" x14ac:dyDescent="0.2">
      <c r="A35" s="524"/>
      <c r="B35" s="523"/>
      <c r="C35" s="522"/>
      <c r="D35" s="521"/>
      <c r="E35" s="520"/>
      <c r="F35" s="518"/>
    </row>
    <row r="36" spans="1:6" x14ac:dyDescent="0.2">
      <c r="A36" s="524"/>
      <c r="B36" s="523"/>
      <c r="C36" s="522"/>
      <c r="D36" s="521"/>
      <c r="E36" s="520"/>
      <c r="F36" s="518"/>
    </row>
    <row r="37" spans="1:6" x14ac:dyDescent="0.2">
      <c r="A37" s="524"/>
      <c r="B37" s="523"/>
      <c r="C37" s="522"/>
      <c r="D37" s="521"/>
      <c r="E37" s="520"/>
      <c r="F37" s="518"/>
    </row>
    <row r="38" spans="1:6" x14ac:dyDescent="0.2">
      <c r="A38" s="524"/>
      <c r="B38" s="523"/>
      <c r="C38" s="522"/>
      <c r="D38" s="521"/>
      <c r="E38" s="520"/>
      <c r="F38" s="518"/>
    </row>
    <row r="39" spans="1:6" x14ac:dyDescent="0.2">
      <c r="A39" s="524"/>
      <c r="B39" s="523"/>
      <c r="C39" s="522"/>
      <c r="D39" s="521"/>
      <c r="E39" s="520"/>
      <c r="F39" s="518"/>
    </row>
    <row r="40" spans="1:6" x14ac:dyDescent="0.2">
      <c r="A40" s="524"/>
      <c r="B40" s="523"/>
      <c r="C40" s="522"/>
      <c r="D40" s="521"/>
      <c r="E40" s="520"/>
      <c r="F40" s="518"/>
    </row>
    <row r="41" spans="1:6" x14ac:dyDescent="0.2">
      <c r="A41" s="524"/>
      <c r="B41" s="523"/>
      <c r="C41" s="522"/>
      <c r="D41" s="521"/>
      <c r="E41" s="520"/>
      <c r="F41" s="518"/>
    </row>
    <row r="42" spans="1:6" x14ac:dyDescent="0.2">
      <c r="A42" s="524"/>
      <c r="B42" s="523"/>
      <c r="C42" s="522"/>
      <c r="D42" s="521"/>
      <c r="E42" s="520"/>
      <c r="F42" s="518"/>
    </row>
    <row r="43" spans="1:6" x14ac:dyDescent="0.2">
      <c r="A43" s="524"/>
      <c r="B43" s="523"/>
      <c r="C43" s="522"/>
      <c r="D43" s="521"/>
      <c r="E43" s="520"/>
      <c r="F43" s="518"/>
    </row>
    <row r="44" spans="1:6" x14ac:dyDescent="0.2">
      <c r="A44" s="524"/>
      <c r="B44" s="523"/>
      <c r="C44" s="522"/>
      <c r="D44" s="521"/>
      <c r="E44" s="520"/>
      <c r="F44" s="518"/>
    </row>
    <row r="45" spans="1:6" x14ac:dyDescent="0.2">
      <c r="A45" s="524"/>
      <c r="B45" s="523"/>
      <c r="C45" s="522"/>
      <c r="D45" s="521"/>
      <c r="E45" s="520"/>
      <c r="F45" s="518"/>
    </row>
    <row r="46" spans="1:6" x14ac:dyDescent="0.2">
      <c r="A46" s="524"/>
      <c r="B46" s="523"/>
      <c r="C46" s="522"/>
      <c r="D46" s="521"/>
      <c r="E46" s="520"/>
      <c r="F46" s="518"/>
    </row>
    <row r="47" spans="1:6" x14ac:dyDescent="0.2">
      <c r="A47" s="524"/>
      <c r="B47" s="523"/>
      <c r="C47" s="522"/>
      <c r="D47" s="521"/>
      <c r="E47" s="520"/>
      <c r="F47" s="518"/>
    </row>
    <row r="48" spans="1:6" x14ac:dyDescent="0.2">
      <c r="A48" s="524"/>
      <c r="B48" s="523"/>
      <c r="C48" s="522"/>
      <c r="D48" s="521"/>
      <c r="E48" s="520"/>
      <c r="F48" s="518"/>
    </row>
    <row r="49" spans="1:6" x14ac:dyDescent="0.2">
      <c r="A49" s="524"/>
      <c r="B49" s="523"/>
      <c r="C49" s="522"/>
      <c r="D49" s="521"/>
      <c r="E49" s="520"/>
      <c r="F49" s="518"/>
    </row>
    <row r="50" spans="1:6" x14ac:dyDescent="0.2">
      <c r="A50" s="524"/>
      <c r="B50" s="523"/>
      <c r="C50" s="522"/>
      <c r="D50" s="521"/>
      <c r="E50" s="520"/>
      <c r="F50" s="518"/>
    </row>
    <row r="51" spans="1:6" x14ac:dyDescent="0.2">
      <c r="A51" s="524"/>
      <c r="B51" s="523"/>
      <c r="C51" s="522"/>
      <c r="D51" s="521"/>
      <c r="E51" s="520"/>
      <c r="F51" s="518"/>
    </row>
    <row r="52" spans="1:6" x14ac:dyDescent="0.2">
      <c r="A52" s="524"/>
      <c r="B52" s="523"/>
      <c r="C52" s="522"/>
      <c r="D52" s="521"/>
      <c r="E52" s="520"/>
      <c r="F52" s="518"/>
    </row>
    <row r="53" spans="1:6" x14ac:dyDescent="0.2">
      <c r="A53" s="524"/>
      <c r="B53" s="523"/>
      <c r="C53" s="522"/>
      <c r="D53" s="521"/>
      <c r="E53" s="520"/>
      <c r="F53" s="518"/>
    </row>
    <row r="54" spans="1:6" x14ac:dyDescent="0.2">
      <c r="A54" s="524"/>
      <c r="B54" s="523"/>
      <c r="C54" s="522"/>
      <c r="D54" s="521"/>
      <c r="E54" s="520"/>
      <c r="F54" s="518"/>
    </row>
    <row r="55" spans="1:6" x14ac:dyDescent="0.2">
      <c r="A55" s="524"/>
      <c r="B55" s="523"/>
      <c r="C55" s="522"/>
      <c r="D55" s="521"/>
      <c r="E55" s="520"/>
      <c r="F55" s="518"/>
    </row>
    <row r="56" spans="1:6" x14ac:dyDescent="0.2">
      <c r="A56" s="524"/>
      <c r="B56" s="523"/>
      <c r="C56" s="522"/>
      <c r="D56" s="521"/>
      <c r="E56" s="520"/>
      <c r="F56" s="518"/>
    </row>
    <row r="57" spans="1:6" x14ac:dyDescent="0.2">
      <c r="A57" s="524"/>
      <c r="B57" s="523"/>
      <c r="C57" s="522"/>
      <c r="D57" s="521"/>
      <c r="E57" s="520"/>
      <c r="F57" s="518"/>
    </row>
    <row r="58" spans="1:6" x14ac:dyDescent="0.2">
      <c r="A58" s="524"/>
      <c r="B58" s="523"/>
      <c r="C58" s="522"/>
      <c r="D58" s="521"/>
      <c r="E58" s="520"/>
      <c r="F58" s="518"/>
    </row>
    <row r="59" spans="1:6" x14ac:dyDescent="0.2">
      <c r="A59" s="524"/>
      <c r="B59" s="523"/>
      <c r="C59" s="522"/>
      <c r="D59" s="521"/>
      <c r="E59" s="520"/>
      <c r="F59" s="518"/>
    </row>
    <row r="60" spans="1:6" x14ac:dyDescent="0.2">
      <c r="A60" s="524"/>
      <c r="B60" s="523"/>
      <c r="C60" s="522"/>
      <c r="D60" s="521"/>
      <c r="E60" s="520"/>
      <c r="F60" s="518"/>
    </row>
    <row r="61" spans="1:6" x14ac:dyDescent="0.2">
      <c r="A61" s="524"/>
      <c r="B61" s="523"/>
      <c r="C61" s="522"/>
      <c r="D61" s="521"/>
      <c r="E61" s="520"/>
      <c r="F61" s="518"/>
    </row>
    <row r="62" spans="1:6" x14ac:dyDescent="0.2">
      <c r="A62" s="524"/>
      <c r="B62" s="523"/>
      <c r="C62" s="522"/>
      <c r="D62" s="521"/>
      <c r="E62" s="520"/>
      <c r="F62" s="518"/>
    </row>
    <row r="63" spans="1:6" x14ac:dyDescent="0.2">
      <c r="A63" s="524"/>
      <c r="B63" s="523"/>
      <c r="C63" s="522"/>
      <c r="D63" s="521"/>
      <c r="E63" s="520"/>
      <c r="F63" s="518"/>
    </row>
    <row r="64" spans="1:6" x14ac:dyDescent="0.2">
      <c r="A64" s="524"/>
      <c r="B64" s="523"/>
      <c r="C64" s="522"/>
      <c r="D64" s="521"/>
      <c r="E64" s="520"/>
      <c r="F64" s="518"/>
    </row>
    <row r="65" spans="1:6" x14ac:dyDescent="0.2">
      <c r="A65" s="524"/>
      <c r="B65" s="523"/>
      <c r="C65" s="522"/>
      <c r="D65" s="521"/>
      <c r="E65" s="520"/>
      <c r="F65" s="518"/>
    </row>
    <row r="66" spans="1:6" x14ac:dyDescent="0.2">
      <c r="A66" s="524"/>
      <c r="B66" s="523"/>
      <c r="C66" s="522"/>
      <c r="D66" s="521"/>
      <c r="E66" s="520"/>
      <c r="F66" s="518"/>
    </row>
    <row r="67" spans="1:6" x14ac:dyDescent="0.2">
      <c r="A67" s="524"/>
      <c r="B67" s="523"/>
      <c r="C67" s="522"/>
      <c r="D67" s="521"/>
      <c r="E67" s="520"/>
      <c r="F67" s="518"/>
    </row>
    <row r="68" spans="1:6" x14ac:dyDescent="0.2">
      <c r="A68" s="524"/>
      <c r="B68" s="523"/>
      <c r="C68" s="522"/>
      <c r="D68" s="521"/>
      <c r="E68" s="520"/>
      <c r="F68" s="518"/>
    </row>
    <row r="69" spans="1:6" x14ac:dyDescent="0.2">
      <c r="A69" s="524"/>
      <c r="B69" s="523"/>
      <c r="C69" s="522"/>
      <c r="D69" s="521"/>
      <c r="E69" s="520"/>
      <c r="F69" s="518"/>
    </row>
    <row r="70" spans="1:6" x14ac:dyDescent="0.2">
      <c r="A70" s="524"/>
      <c r="B70" s="523"/>
      <c r="C70" s="522"/>
      <c r="D70" s="521"/>
      <c r="E70" s="520"/>
      <c r="F70" s="518"/>
    </row>
    <row r="71" spans="1:6" x14ac:dyDescent="0.2">
      <c r="A71" s="524"/>
      <c r="B71" s="523"/>
      <c r="C71" s="522"/>
      <c r="D71" s="521"/>
      <c r="E71" s="520"/>
      <c r="F71" s="518"/>
    </row>
    <row r="72" spans="1:6" x14ac:dyDescent="0.2">
      <c r="A72" s="524"/>
      <c r="B72" s="523"/>
      <c r="C72" s="522"/>
      <c r="D72" s="521"/>
      <c r="E72" s="520"/>
      <c r="F72" s="518"/>
    </row>
    <row r="73" spans="1:6" x14ac:dyDescent="0.2">
      <c r="A73" s="524"/>
      <c r="B73" s="523"/>
      <c r="C73" s="522"/>
      <c r="D73" s="521"/>
      <c r="E73" s="520"/>
      <c r="F73" s="518"/>
    </row>
    <row r="74" spans="1:6" x14ac:dyDescent="0.2">
      <c r="A74" s="524"/>
      <c r="B74" s="523"/>
      <c r="C74" s="522"/>
      <c r="D74" s="521"/>
      <c r="E74" s="520"/>
      <c r="F74" s="518"/>
    </row>
    <row r="75" spans="1:6" x14ac:dyDescent="0.2">
      <c r="A75" s="524"/>
      <c r="B75" s="523"/>
      <c r="C75" s="522"/>
      <c r="D75" s="521"/>
      <c r="E75" s="520"/>
      <c r="F75" s="518"/>
    </row>
    <row r="76" spans="1:6" x14ac:dyDescent="0.2">
      <c r="A76" s="524"/>
      <c r="B76" s="523"/>
      <c r="C76" s="522"/>
      <c r="D76" s="521"/>
      <c r="E76" s="520"/>
      <c r="F76" s="518"/>
    </row>
    <row r="77" spans="1:6" x14ac:dyDescent="0.2">
      <c r="A77" s="524"/>
      <c r="B77" s="523"/>
      <c r="C77" s="522"/>
      <c r="D77" s="521"/>
      <c r="E77" s="520"/>
      <c r="F77" s="518"/>
    </row>
    <row r="78" spans="1:6" x14ac:dyDescent="0.2">
      <c r="A78" s="524"/>
      <c r="B78" s="523"/>
      <c r="C78" s="522"/>
      <c r="D78" s="521"/>
      <c r="E78" s="520"/>
      <c r="F78" s="518"/>
    </row>
    <row r="79" spans="1:6" x14ac:dyDescent="0.2">
      <c r="A79" s="524"/>
      <c r="B79" s="523"/>
      <c r="C79" s="522"/>
      <c r="D79" s="521"/>
      <c r="E79" s="520"/>
      <c r="F79" s="518"/>
    </row>
    <row r="80" spans="1:6" x14ac:dyDescent="0.2">
      <c r="A80" s="524"/>
      <c r="B80" s="523"/>
      <c r="C80" s="522"/>
      <c r="D80" s="521"/>
      <c r="E80" s="520"/>
      <c r="F80" s="518"/>
    </row>
    <row r="81" spans="1:6" x14ac:dyDescent="0.2">
      <c r="A81" s="524"/>
      <c r="B81" s="523"/>
      <c r="C81" s="522"/>
      <c r="D81" s="521"/>
      <c r="E81" s="520"/>
      <c r="F81" s="518"/>
    </row>
    <row r="82" spans="1:6" x14ac:dyDescent="0.2">
      <c r="A82" s="524"/>
      <c r="B82" s="523"/>
      <c r="C82" s="522"/>
      <c r="D82" s="521"/>
      <c r="E82" s="520"/>
      <c r="F82" s="518"/>
    </row>
    <row r="83" spans="1:6" x14ac:dyDescent="0.2">
      <c r="A83" s="524"/>
      <c r="B83" s="523"/>
      <c r="C83" s="522"/>
      <c r="D83" s="521"/>
      <c r="E83" s="520"/>
      <c r="F83" s="518"/>
    </row>
    <row r="84" spans="1:6" x14ac:dyDescent="0.2">
      <c r="A84" s="524"/>
      <c r="B84" s="523"/>
      <c r="C84" s="522"/>
      <c r="D84" s="521"/>
      <c r="E84" s="520"/>
      <c r="F84" s="518"/>
    </row>
    <row r="85" spans="1:6" x14ac:dyDescent="0.2">
      <c r="A85" s="910"/>
      <c r="B85" s="909"/>
      <c r="C85" s="908"/>
      <c r="D85" s="907"/>
      <c r="E85" s="906"/>
      <c r="F85" s="905"/>
    </row>
    <row r="86" spans="1:6" ht="14.25" x14ac:dyDescent="0.2">
      <c r="A86" s="1417"/>
      <c r="B86" s="1417"/>
      <c r="C86" s="1417"/>
      <c r="D86" s="1417"/>
      <c r="E86" s="904"/>
      <c r="F86" s="903" t="s">
        <v>433</v>
      </c>
    </row>
    <row r="87" spans="1:6" ht="14.25" x14ac:dyDescent="0.2">
      <c r="B87" s="1417"/>
      <c r="C87" s="1417"/>
      <c r="D87" s="1417"/>
      <c r="E87" s="902"/>
      <c r="F87" s="68"/>
    </row>
    <row r="88" spans="1:6" ht="14.25" x14ac:dyDescent="0.2">
      <c r="B88" s="54"/>
      <c r="C88" s="1417"/>
      <c r="D88" s="1417"/>
      <c r="E88" s="901"/>
      <c r="F88" s="68"/>
    </row>
    <row r="89" spans="1:6" x14ac:dyDescent="0.2">
      <c r="A89" s="916"/>
      <c r="B89" s="916"/>
      <c r="C89" s="499"/>
      <c r="D89" s="916"/>
      <c r="E89" s="499"/>
      <c r="F89" s="68"/>
    </row>
    <row r="90" spans="1:6" x14ac:dyDescent="0.2">
      <c r="A90" s="916"/>
      <c r="B90" s="916"/>
      <c r="C90" s="499"/>
      <c r="D90" s="916"/>
      <c r="E90" s="499"/>
    </row>
    <row r="91" spans="1:6" x14ac:dyDescent="0.2">
      <c r="A91" s="916"/>
      <c r="B91" s="916"/>
      <c r="C91" s="499"/>
      <c r="D91" s="916"/>
      <c r="E91" s="499"/>
    </row>
    <row r="92" spans="1:6" x14ac:dyDescent="0.2">
      <c r="A92" s="500"/>
      <c r="B92" s="500"/>
      <c r="C92" s="499"/>
      <c r="D92" s="916"/>
      <c r="E92" s="499"/>
    </row>
    <row r="93" spans="1:6" x14ac:dyDescent="0.2">
      <c r="A93" s="1455" t="s">
        <v>508</v>
      </c>
      <c r="B93" s="1455"/>
      <c r="C93" s="499"/>
      <c r="D93" s="1455" t="s">
        <v>521</v>
      </c>
      <c r="E93" s="1455"/>
      <c r="F93" s="500"/>
    </row>
    <row r="94" spans="1:6" ht="14.25" x14ac:dyDescent="0.2">
      <c r="A94" s="1615" t="s">
        <v>4</v>
      </c>
      <c r="B94" s="1615"/>
      <c r="C94" s="915"/>
      <c r="D94" s="1692" t="s">
        <v>3</v>
      </c>
      <c r="E94" s="1692"/>
      <c r="F94" s="918"/>
    </row>
    <row r="95" spans="1:6" x14ac:dyDescent="0.2">
      <c r="A95" s="68"/>
      <c r="B95" s="498"/>
      <c r="C95" s="497"/>
      <c r="D95" s="496"/>
      <c r="E95" s="495"/>
      <c r="F95" s="68"/>
    </row>
  </sheetData>
  <mergeCells count="10">
    <mergeCell ref="A94:B94"/>
    <mergeCell ref="D93:E93"/>
    <mergeCell ref="D94:E94"/>
    <mergeCell ref="A93:B93"/>
    <mergeCell ref="C20:F20"/>
    <mergeCell ref="A6:F6"/>
    <mergeCell ref="A7:F7"/>
    <mergeCell ref="C88:D88"/>
    <mergeCell ref="A86:D86"/>
    <mergeCell ref="B87:D87"/>
  </mergeCells>
  <printOptions horizontalCentered="1"/>
  <pageMargins left="0.2" right="0.2" top="0.61" bottom="0.28000000000000003" header="0" footer="0"/>
  <pageSetup scale="51" orientation="portrait" r:id="rId1"/>
  <headerFooter alignWithMargins="0">
    <oddFooter>&amp;C&amp;P/&amp;N&amp;R&amp;D  &amp;T</oddFooter>
  </headerFooter>
  <colBreaks count="1" manualBreakCount="1">
    <brk id="6" max="32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S42"/>
  <sheetViews>
    <sheetView view="pageBreakPreview" topLeftCell="B1" zoomScale="90" zoomScaleNormal="106" zoomScaleSheetLayoutView="90" workbookViewId="0">
      <selection activeCell="A9" sqref="A9:Q9"/>
    </sheetView>
  </sheetViews>
  <sheetFormatPr baseColWidth="10" defaultColWidth="11.42578125" defaultRowHeight="12" x14ac:dyDescent="0.2"/>
  <cols>
    <col min="1" max="1" width="13.140625" style="965" customWidth="1"/>
    <col min="2" max="2" width="13.28515625" style="965" customWidth="1"/>
    <col min="3" max="3" width="7.140625" style="965" customWidth="1"/>
    <col min="4" max="4" width="13.140625" style="965" customWidth="1"/>
    <col min="5" max="5" width="12.28515625" style="965" customWidth="1"/>
    <col min="6" max="6" width="8" style="965" customWidth="1"/>
    <col min="7" max="7" width="11.85546875" style="965" customWidth="1"/>
    <col min="8" max="8" width="9.28515625" style="965" customWidth="1"/>
    <col min="9" max="9" width="15" style="965" customWidth="1"/>
    <col min="10" max="10" width="10.7109375" style="965" customWidth="1"/>
    <col min="11" max="11" width="11.7109375" style="965" customWidth="1"/>
    <col min="12" max="12" width="22" style="965" customWidth="1"/>
    <col min="13" max="13" width="17.140625" style="965" customWidth="1"/>
    <col min="14" max="16" width="11.42578125" style="965"/>
    <col min="17" max="17" width="16.140625" style="965" customWidth="1"/>
    <col min="18" max="16384" width="11.42578125" style="965"/>
  </cols>
  <sheetData>
    <row r="1" spans="1:19" s="962" customFormat="1" x14ac:dyDescent="0.2"/>
    <row r="2" spans="1:19" s="962" customFormat="1" x14ac:dyDescent="0.2"/>
    <row r="3" spans="1:19" s="962" customFormat="1" x14ac:dyDescent="0.2"/>
    <row r="4" spans="1:19" s="962" customFormat="1" x14ac:dyDescent="0.2">
      <c r="A4" s="963"/>
      <c r="B4" s="963"/>
      <c r="C4" s="963"/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  <c r="O4" s="963"/>
      <c r="P4" s="963"/>
      <c r="Q4" s="963"/>
      <c r="R4" s="963"/>
      <c r="S4" s="963"/>
    </row>
    <row r="5" spans="1:19" s="962" customFormat="1" x14ac:dyDescent="0.2">
      <c r="A5" s="970"/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970"/>
      <c r="R5" s="963"/>
      <c r="S5" s="963"/>
    </row>
    <row r="6" spans="1:19" s="962" customFormat="1" x14ac:dyDescent="0.2">
      <c r="A6" s="970"/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970"/>
      <c r="R6" s="963"/>
      <c r="S6" s="963"/>
    </row>
    <row r="7" spans="1:19" s="962" customFormat="1" x14ac:dyDescent="0.2">
      <c r="A7" s="970"/>
      <c r="B7" s="970"/>
      <c r="C7" s="970"/>
      <c r="D7" s="970"/>
      <c r="E7" s="970"/>
      <c r="F7" s="970"/>
      <c r="G7" s="970"/>
      <c r="H7" s="970"/>
      <c r="I7" s="970"/>
      <c r="J7" s="970"/>
      <c r="K7" s="970"/>
      <c r="L7" s="970"/>
      <c r="M7" s="970"/>
      <c r="N7" s="970"/>
      <c r="O7" s="970"/>
      <c r="P7" s="970"/>
      <c r="Q7" s="970"/>
      <c r="R7" s="963"/>
      <c r="S7" s="963"/>
    </row>
    <row r="8" spans="1:19" ht="15" x14ac:dyDescent="0.25">
      <c r="A8" s="1884" t="s">
        <v>57</v>
      </c>
      <c r="B8" s="1884"/>
      <c r="C8" s="1884"/>
      <c r="D8" s="1884"/>
      <c r="E8" s="1884"/>
      <c r="F8" s="1884"/>
      <c r="G8" s="1884"/>
      <c r="H8" s="1884"/>
      <c r="I8" s="1884"/>
      <c r="J8" s="1884"/>
      <c r="K8" s="1884"/>
      <c r="L8" s="1884"/>
      <c r="M8" s="1884"/>
      <c r="N8" s="1884"/>
      <c r="O8" s="1884"/>
      <c r="P8" s="1884"/>
      <c r="Q8" s="1884"/>
      <c r="R8" s="964"/>
      <c r="S8" s="964"/>
    </row>
    <row r="9" spans="1:19" ht="15" x14ac:dyDescent="0.25">
      <c r="A9" s="1884" t="s">
        <v>462</v>
      </c>
      <c r="B9" s="1884"/>
      <c r="C9" s="1884"/>
      <c r="D9" s="1884"/>
      <c r="E9" s="1884"/>
      <c r="F9" s="1884"/>
      <c r="G9" s="1884"/>
      <c r="H9" s="1884"/>
      <c r="I9" s="1884"/>
      <c r="J9" s="1884"/>
      <c r="K9" s="1884"/>
      <c r="L9" s="1884"/>
      <c r="M9" s="1884"/>
      <c r="N9" s="1884"/>
      <c r="O9" s="1884"/>
      <c r="P9" s="1884"/>
      <c r="Q9" s="1884"/>
      <c r="R9" s="964"/>
      <c r="S9" s="964"/>
    </row>
    <row r="10" spans="1:19" x14ac:dyDescent="0.2">
      <c r="A10" s="971"/>
      <c r="B10" s="971"/>
      <c r="C10" s="971" t="s">
        <v>463</v>
      </c>
      <c r="D10" s="971"/>
      <c r="E10" s="971"/>
      <c r="F10" s="971"/>
      <c r="G10" s="971"/>
      <c r="H10" s="971"/>
      <c r="I10" s="971"/>
      <c r="J10" s="971"/>
      <c r="K10" s="971"/>
      <c r="L10" s="970"/>
      <c r="M10" s="970"/>
      <c r="N10" s="971"/>
      <c r="O10" s="971"/>
      <c r="P10" s="971"/>
      <c r="Q10" s="971"/>
      <c r="R10" s="966"/>
      <c r="S10" s="966"/>
    </row>
    <row r="11" spans="1:19" x14ac:dyDescent="0.2">
      <c r="A11" s="970"/>
      <c r="B11" s="970"/>
      <c r="C11" s="971"/>
      <c r="D11" s="970"/>
      <c r="E11" s="970"/>
      <c r="F11" s="972"/>
      <c r="G11" s="973"/>
      <c r="H11" s="973"/>
      <c r="I11" s="973"/>
      <c r="J11" s="973"/>
      <c r="K11" s="974"/>
      <c r="L11" s="975"/>
      <c r="M11" s="976" t="s">
        <v>464</v>
      </c>
      <c r="N11" s="1046">
        <v>43831</v>
      </c>
      <c r="O11" s="977"/>
      <c r="P11" s="978" t="s">
        <v>54</v>
      </c>
      <c r="Q11" s="1047">
        <v>44531</v>
      </c>
      <c r="R11" s="966"/>
      <c r="S11" s="966"/>
    </row>
    <row r="12" spans="1:19" x14ac:dyDescent="0.2">
      <c r="A12" s="970"/>
      <c r="B12" s="970"/>
      <c r="C12" s="971"/>
      <c r="D12" s="971"/>
      <c r="E12" s="971"/>
      <c r="F12" s="971"/>
      <c r="G12" s="971"/>
      <c r="H12" s="971"/>
      <c r="I12" s="971"/>
      <c r="J12" s="971"/>
      <c r="K12" s="971"/>
      <c r="L12" s="971"/>
      <c r="M12" s="971"/>
      <c r="N12" s="971"/>
      <c r="O12" s="971"/>
      <c r="P12" s="971"/>
      <c r="Q12" s="971"/>
      <c r="R12" s="966"/>
      <c r="S12" s="966"/>
    </row>
    <row r="13" spans="1:19" ht="15" customHeight="1" x14ac:dyDescent="0.2">
      <c r="A13" s="970"/>
      <c r="B13" s="1885" t="s">
        <v>465</v>
      </c>
      <c r="C13" s="1885"/>
      <c r="D13" s="1885"/>
      <c r="E13" s="1886"/>
      <c r="F13" s="1886"/>
      <c r="G13" s="1886"/>
      <c r="H13" s="1886"/>
      <c r="I13" s="1886"/>
      <c r="J13" s="979"/>
      <c r="K13" s="972"/>
      <c r="L13" s="972"/>
      <c r="M13" s="976" t="s">
        <v>466</v>
      </c>
      <c r="N13" s="1887" t="s">
        <v>485</v>
      </c>
      <c r="O13" s="1887"/>
      <c r="P13" s="1887"/>
      <c r="Q13" s="979"/>
      <c r="R13" s="966"/>
      <c r="S13" s="966"/>
    </row>
    <row r="14" spans="1:19" x14ac:dyDescent="0.2">
      <c r="A14" s="970"/>
      <c r="B14" s="970"/>
      <c r="C14" s="971"/>
      <c r="D14" s="971"/>
      <c r="E14" s="971"/>
      <c r="F14" s="971"/>
      <c r="G14" s="971"/>
      <c r="H14" s="971"/>
      <c r="I14" s="971"/>
      <c r="J14" s="971"/>
      <c r="K14" s="971"/>
      <c r="L14" s="971"/>
      <c r="M14" s="971"/>
      <c r="N14" s="971"/>
      <c r="O14" s="971"/>
      <c r="P14" s="971"/>
      <c r="Q14" s="971"/>
      <c r="R14" s="966"/>
      <c r="S14" s="966"/>
    </row>
    <row r="15" spans="1:19" ht="15" customHeight="1" x14ac:dyDescent="0.2">
      <c r="A15" s="970"/>
      <c r="B15" s="1888" t="s">
        <v>467</v>
      </c>
      <c r="C15" s="1888"/>
      <c r="D15" s="1889"/>
      <c r="E15" s="1890"/>
      <c r="F15" s="1891"/>
      <c r="G15" s="1891"/>
      <c r="H15" s="1891"/>
      <c r="I15" s="1891"/>
      <c r="J15" s="1891"/>
      <c r="K15" s="1892"/>
      <c r="L15" s="1893" t="s">
        <v>468</v>
      </c>
      <c r="M15" s="1894"/>
      <c r="N15" s="980"/>
      <c r="O15" s="981"/>
      <c r="P15" s="982"/>
      <c r="Q15" s="983"/>
      <c r="R15" s="967"/>
      <c r="S15" s="967"/>
    </row>
    <row r="16" spans="1:19" x14ac:dyDescent="0.2">
      <c r="A16" s="970"/>
      <c r="B16" s="970"/>
      <c r="C16" s="971"/>
      <c r="D16" s="971"/>
      <c r="E16" s="971"/>
      <c r="F16" s="971"/>
      <c r="G16" s="971"/>
      <c r="H16" s="984"/>
      <c r="I16" s="984"/>
      <c r="J16" s="984"/>
      <c r="K16" s="984"/>
      <c r="L16" s="984"/>
      <c r="M16" s="971"/>
      <c r="N16" s="971"/>
      <c r="O16" s="971"/>
      <c r="P16" s="971"/>
      <c r="Q16" s="971"/>
      <c r="R16" s="966"/>
      <c r="S16" s="966"/>
    </row>
    <row r="17" spans="1:19" x14ac:dyDescent="0.2">
      <c r="A17" s="970"/>
      <c r="B17" s="1895" t="s">
        <v>469</v>
      </c>
      <c r="C17" s="1895"/>
      <c r="D17" s="1895"/>
      <c r="E17" s="1896"/>
      <c r="F17" s="1897"/>
      <c r="G17" s="1897"/>
      <c r="H17" s="1897"/>
      <c r="I17" s="1898"/>
      <c r="J17" s="972"/>
      <c r="K17" s="972"/>
      <c r="L17" s="973"/>
      <c r="M17" s="974"/>
      <c r="N17" s="973"/>
      <c r="O17" s="973"/>
      <c r="P17" s="976"/>
      <c r="Q17" s="985"/>
      <c r="R17" s="968"/>
      <c r="S17" s="966"/>
    </row>
    <row r="18" spans="1:19" x14ac:dyDescent="0.2">
      <c r="A18" s="972"/>
      <c r="B18" s="972"/>
      <c r="C18" s="972"/>
      <c r="D18" s="972"/>
      <c r="E18" s="972"/>
      <c r="F18" s="972"/>
      <c r="G18" s="972"/>
      <c r="H18" s="972"/>
      <c r="I18" s="972"/>
      <c r="J18" s="972"/>
      <c r="K18" s="972"/>
      <c r="L18" s="972"/>
      <c r="M18" s="972"/>
      <c r="N18" s="972"/>
      <c r="O18" s="972"/>
      <c r="P18" s="972"/>
      <c r="Q18" s="986" t="s">
        <v>470</v>
      </c>
    </row>
    <row r="19" spans="1:19" ht="39.75" customHeight="1" x14ac:dyDescent="0.2">
      <c r="A19" s="987" t="s">
        <v>53</v>
      </c>
      <c r="B19" s="987" t="s">
        <v>51</v>
      </c>
      <c r="C19" s="987" t="s">
        <v>146</v>
      </c>
      <c r="D19" s="987" t="s">
        <v>471</v>
      </c>
      <c r="E19" s="987" t="s">
        <v>472</v>
      </c>
      <c r="F19" s="987" t="s">
        <v>473</v>
      </c>
      <c r="G19" s="987" t="s">
        <v>474</v>
      </c>
      <c r="H19" s="987" t="s">
        <v>475</v>
      </c>
      <c r="I19" s="987" t="s">
        <v>445</v>
      </c>
      <c r="J19" s="987" t="s">
        <v>179</v>
      </c>
      <c r="K19" s="987" t="s">
        <v>46</v>
      </c>
      <c r="L19" s="987" t="s">
        <v>476</v>
      </c>
      <c r="M19" s="987" t="s">
        <v>477</v>
      </c>
      <c r="N19" s="987" t="s">
        <v>478</v>
      </c>
      <c r="O19" s="987" t="s">
        <v>479</v>
      </c>
      <c r="P19" s="987" t="s">
        <v>480</v>
      </c>
      <c r="Q19" s="987" t="s">
        <v>481</v>
      </c>
    </row>
    <row r="20" spans="1:19" x14ac:dyDescent="0.2">
      <c r="A20" s="988"/>
      <c r="B20" s="988"/>
      <c r="C20" s="988"/>
      <c r="D20" s="988"/>
      <c r="E20" s="988"/>
      <c r="F20" s="988"/>
      <c r="G20" s="988"/>
      <c r="H20" s="988"/>
      <c r="I20" s="988"/>
      <c r="J20" s="988"/>
      <c r="K20" s="988"/>
      <c r="L20" s="989"/>
      <c r="M20" s="989"/>
      <c r="N20" s="990"/>
      <c r="O20" s="990"/>
      <c r="P20" s="990"/>
      <c r="Q20" s="990"/>
    </row>
    <row r="21" spans="1:19" x14ac:dyDescent="0.2">
      <c r="A21" s="990"/>
      <c r="B21" s="990"/>
      <c r="C21" s="990"/>
      <c r="D21" s="990"/>
      <c r="E21" s="990"/>
      <c r="F21" s="990"/>
      <c r="G21" s="990"/>
      <c r="H21" s="990"/>
      <c r="I21" s="990"/>
      <c r="J21" s="990"/>
      <c r="K21" s="990"/>
      <c r="L21" s="990"/>
      <c r="M21" s="990"/>
      <c r="N21" s="991"/>
      <c r="O21" s="991"/>
      <c r="P21" s="991"/>
      <c r="Q21" s="991"/>
    </row>
    <row r="22" spans="1:19" x14ac:dyDescent="0.2">
      <c r="A22" s="990"/>
      <c r="B22" s="990"/>
      <c r="C22" s="990"/>
      <c r="D22" s="990"/>
      <c r="E22" s="990"/>
      <c r="F22" s="990"/>
      <c r="G22" s="990"/>
      <c r="H22" s="990"/>
      <c r="I22" s="990"/>
      <c r="J22" s="990"/>
      <c r="K22" s="990"/>
      <c r="L22" s="990"/>
      <c r="M22" s="990"/>
      <c r="N22" s="991"/>
      <c r="O22" s="991"/>
      <c r="P22" s="991"/>
      <c r="Q22" s="990"/>
    </row>
    <row r="23" spans="1:19" x14ac:dyDescent="0.2">
      <c r="A23" s="990"/>
      <c r="B23" s="990"/>
      <c r="C23" s="990"/>
      <c r="D23" s="990"/>
      <c r="E23" s="990"/>
      <c r="F23" s="990"/>
      <c r="G23" s="990"/>
      <c r="H23" s="990"/>
      <c r="I23" s="990"/>
      <c r="J23" s="990"/>
      <c r="K23" s="990"/>
      <c r="L23" s="990"/>
      <c r="M23" s="990"/>
      <c r="N23" s="991"/>
      <c r="O23" s="991"/>
      <c r="P23" s="991"/>
      <c r="Q23" s="990"/>
    </row>
    <row r="24" spans="1:19" x14ac:dyDescent="0.2">
      <c r="A24" s="990"/>
      <c r="B24" s="990"/>
      <c r="C24" s="990"/>
      <c r="D24" s="990"/>
      <c r="E24" s="990"/>
      <c r="F24" s="990"/>
      <c r="G24" s="990"/>
      <c r="H24" s="990"/>
      <c r="I24" s="990"/>
      <c r="J24" s="990"/>
      <c r="K24" s="990"/>
      <c r="L24" s="990"/>
      <c r="M24" s="990"/>
      <c r="N24" s="991"/>
      <c r="O24" s="991"/>
      <c r="P24" s="991"/>
      <c r="Q24" s="990"/>
    </row>
    <row r="25" spans="1:19" x14ac:dyDescent="0.2">
      <c r="A25" s="990"/>
      <c r="B25" s="990"/>
      <c r="C25" s="990"/>
      <c r="D25" s="990"/>
      <c r="E25" s="990"/>
      <c r="F25" s="990"/>
      <c r="G25" s="990"/>
      <c r="H25" s="990"/>
      <c r="I25" s="990"/>
      <c r="J25" s="990"/>
      <c r="K25" s="990"/>
      <c r="L25" s="990"/>
      <c r="M25" s="990"/>
      <c r="N25" s="969"/>
      <c r="O25" s="969"/>
      <c r="P25" s="969"/>
      <c r="Q25" s="992"/>
    </row>
    <row r="26" spans="1:19" x14ac:dyDescent="0.2">
      <c r="A26" s="990"/>
      <c r="B26" s="990"/>
      <c r="C26" s="990"/>
      <c r="D26" s="990"/>
      <c r="E26" s="990"/>
      <c r="F26" s="990"/>
      <c r="G26" s="990"/>
      <c r="H26" s="990"/>
      <c r="I26" s="990"/>
      <c r="J26" s="990"/>
      <c r="K26" s="990"/>
      <c r="L26" s="990"/>
      <c r="M26" s="990"/>
      <c r="N26" s="990"/>
      <c r="O26" s="990"/>
      <c r="P26" s="990"/>
      <c r="Q26" s="990"/>
    </row>
    <row r="27" spans="1:19" x14ac:dyDescent="0.2">
      <c r="A27" s="990"/>
      <c r="B27" s="990"/>
      <c r="C27" s="990"/>
      <c r="D27" s="990"/>
      <c r="E27" s="1001" t="s">
        <v>492</v>
      </c>
      <c r="F27" s="990"/>
      <c r="G27" s="990"/>
      <c r="H27" s="990"/>
      <c r="I27" s="990"/>
      <c r="J27" s="990"/>
      <c r="K27" s="990"/>
      <c r="L27" s="1001" t="s">
        <v>492</v>
      </c>
      <c r="M27" s="990"/>
      <c r="N27" s="990"/>
      <c r="O27" s="990"/>
      <c r="P27" s="990"/>
      <c r="Q27" s="990"/>
    </row>
    <row r="28" spans="1:19" x14ac:dyDescent="0.2">
      <c r="A28" s="990"/>
      <c r="B28" s="990"/>
      <c r="C28" s="990"/>
      <c r="D28" s="990"/>
      <c r="E28" s="990"/>
      <c r="F28" s="990"/>
      <c r="G28" s="990"/>
      <c r="H28" s="990"/>
      <c r="I28" s="990"/>
      <c r="J28" s="990"/>
      <c r="K28" s="990"/>
      <c r="L28" s="990"/>
      <c r="M28" s="990"/>
      <c r="N28" s="990"/>
      <c r="O28" s="990"/>
      <c r="P28" s="990"/>
      <c r="Q28" s="990"/>
    </row>
    <row r="29" spans="1:19" x14ac:dyDescent="0.2">
      <c r="A29" s="990"/>
      <c r="B29" s="990"/>
      <c r="C29" s="990"/>
      <c r="D29" s="990"/>
      <c r="E29" s="990"/>
      <c r="F29" s="990"/>
      <c r="G29" s="990"/>
      <c r="H29" s="990"/>
      <c r="I29" s="990"/>
      <c r="J29" s="990"/>
      <c r="K29" s="990"/>
      <c r="L29" s="990"/>
      <c r="M29" s="990"/>
      <c r="N29" s="990"/>
      <c r="O29" s="990"/>
      <c r="P29" s="990"/>
      <c r="Q29" s="990"/>
    </row>
    <row r="30" spans="1:19" x14ac:dyDescent="0.2">
      <c r="A30" s="990"/>
      <c r="B30" s="990"/>
      <c r="C30" s="990"/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0"/>
      <c r="P30" s="990"/>
      <c r="Q30" s="990"/>
    </row>
    <row r="31" spans="1:19" x14ac:dyDescent="0.2">
      <c r="A31" s="990"/>
      <c r="B31" s="990"/>
      <c r="C31" s="990"/>
      <c r="D31" s="990"/>
      <c r="E31" s="990"/>
      <c r="F31" s="990"/>
      <c r="G31" s="990"/>
      <c r="H31" s="990"/>
      <c r="I31" s="990"/>
      <c r="J31" s="990"/>
      <c r="K31" s="990"/>
      <c r="L31" s="990"/>
      <c r="M31" s="990"/>
      <c r="N31" s="990"/>
      <c r="O31" s="990"/>
      <c r="P31" s="990"/>
      <c r="Q31" s="990"/>
    </row>
    <row r="32" spans="1:19" x14ac:dyDescent="0.2">
      <c r="A32" s="990"/>
      <c r="B32" s="990"/>
      <c r="C32" s="990"/>
      <c r="D32" s="990"/>
      <c r="E32" s="990"/>
      <c r="F32" s="990"/>
      <c r="G32" s="990"/>
      <c r="H32" s="990"/>
      <c r="I32" s="990"/>
      <c r="J32" s="990"/>
      <c r="K32" s="990"/>
      <c r="L32" s="990"/>
      <c r="M32" s="990"/>
      <c r="N32" s="990"/>
      <c r="O32" s="990"/>
      <c r="P32" s="990"/>
      <c r="Q32" s="990"/>
    </row>
    <row r="33" spans="1:17" x14ac:dyDescent="0.2">
      <c r="A33" s="972"/>
      <c r="B33" s="972"/>
      <c r="C33" s="972"/>
      <c r="D33" s="972"/>
      <c r="E33" s="972"/>
      <c r="F33" s="972"/>
      <c r="G33" s="972"/>
      <c r="H33" s="972"/>
      <c r="I33" s="972"/>
      <c r="J33" s="972"/>
      <c r="K33" s="972"/>
      <c r="L33" s="972"/>
      <c r="M33" s="972"/>
      <c r="N33" s="972"/>
      <c r="O33" s="972"/>
      <c r="P33" s="972"/>
      <c r="Q33" s="972"/>
    </row>
    <row r="34" spans="1:17" x14ac:dyDescent="0.2">
      <c r="A34" s="972"/>
      <c r="B34" s="972"/>
      <c r="C34" s="972"/>
      <c r="D34" s="972"/>
      <c r="E34" s="972"/>
      <c r="F34" s="972"/>
      <c r="G34" s="972"/>
      <c r="H34" s="972"/>
      <c r="I34" s="972"/>
      <c r="J34" s="972"/>
      <c r="K34" s="972"/>
      <c r="L34" s="972"/>
      <c r="M34" s="972"/>
      <c r="N34" s="972"/>
      <c r="O34" s="972"/>
      <c r="P34" s="972"/>
      <c r="Q34" s="972"/>
    </row>
    <row r="35" spans="1:17" x14ac:dyDescent="0.2">
      <c r="A35" s="972"/>
      <c r="B35" s="993" t="s">
        <v>509</v>
      </c>
      <c r="C35" s="993"/>
      <c r="D35" s="993"/>
      <c r="E35" s="972"/>
      <c r="F35" s="972"/>
      <c r="G35" s="972"/>
      <c r="H35" s="972"/>
      <c r="I35" s="993" t="s">
        <v>510</v>
      </c>
      <c r="J35" s="993"/>
      <c r="K35" s="993"/>
      <c r="L35" s="972"/>
      <c r="M35" s="972"/>
      <c r="N35" s="993" t="s">
        <v>638</v>
      </c>
      <c r="O35" s="993"/>
      <c r="P35" s="993"/>
      <c r="Q35" s="972"/>
    </row>
    <row r="36" spans="1:17" x14ac:dyDescent="0.2">
      <c r="A36" s="972"/>
      <c r="B36" s="1899" t="s">
        <v>482</v>
      </c>
      <c r="C36" s="1899"/>
      <c r="D36" s="1899"/>
      <c r="E36" s="972"/>
      <c r="F36" s="972"/>
      <c r="G36" s="972"/>
      <c r="H36" s="972"/>
      <c r="I36" s="1883" t="s">
        <v>483</v>
      </c>
      <c r="J36" s="1883"/>
      <c r="K36" s="1883"/>
      <c r="L36" s="972"/>
      <c r="M36" s="972"/>
      <c r="N36" s="1883" t="s">
        <v>484</v>
      </c>
      <c r="O36" s="1883"/>
      <c r="P36" s="1883"/>
      <c r="Q36" s="972"/>
    </row>
    <row r="37" spans="1:17" x14ac:dyDescent="0.2">
      <c r="A37" s="972"/>
      <c r="B37" s="972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  <c r="O37" s="972"/>
      <c r="P37" s="972"/>
      <c r="Q37" s="972"/>
    </row>
    <row r="38" spans="1:17" x14ac:dyDescent="0.2">
      <c r="A38" s="972"/>
      <c r="B38" s="972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  <c r="O38" s="972"/>
      <c r="P38" s="972"/>
      <c r="Q38" s="972"/>
    </row>
    <row r="39" spans="1:17" x14ac:dyDescent="0.2">
      <c r="A39" s="972"/>
      <c r="B39" s="993" t="s">
        <v>636</v>
      </c>
      <c r="C39" s="993"/>
      <c r="D39" s="993"/>
      <c r="E39" s="972"/>
      <c r="F39" s="972"/>
      <c r="G39" s="972"/>
      <c r="H39" s="972"/>
      <c r="I39" s="993" t="s">
        <v>511</v>
      </c>
      <c r="J39" s="993"/>
      <c r="K39" s="993"/>
      <c r="L39" s="972"/>
      <c r="M39" s="972"/>
      <c r="N39" s="993" t="s">
        <v>635</v>
      </c>
      <c r="O39" s="993"/>
      <c r="P39" s="993"/>
      <c r="Q39" s="972"/>
    </row>
    <row r="40" spans="1:17" x14ac:dyDescent="0.2">
      <c r="A40" s="972"/>
      <c r="B40" s="1883" t="s">
        <v>1</v>
      </c>
      <c r="C40" s="1883"/>
      <c r="D40" s="1883"/>
      <c r="E40" s="972"/>
      <c r="F40" s="972"/>
      <c r="G40" s="972"/>
      <c r="H40" s="972"/>
      <c r="I40" s="1883" t="s">
        <v>1</v>
      </c>
      <c r="J40" s="1883"/>
      <c r="K40" s="1883"/>
      <c r="L40" s="972"/>
      <c r="M40" s="972"/>
      <c r="N40" s="1883" t="s">
        <v>1</v>
      </c>
      <c r="O40" s="1883"/>
      <c r="P40" s="1883"/>
      <c r="Q40" s="972"/>
    </row>
    <row r="41" spans="1:17" x14ac:dyDescent="0.2">
      <c r="A41" s="972"/>
      <c r="B41" s="972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2"/>
    </row>
    <row r="42" spans="1:17" x14ac:dyDescent="0.2">
      <c r="A42" s="972"/>
      <c r="B42" s="972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  <c r="O42" s="972"/>
      <c r="P42" s="972"/>
      <c r="Q42" s="972"/>
    </row>
  </sheetData>
  <mergeCells count="16">
    <mergeCell ref="B40:D40"/>
    <mergeCell ref="I40:K40"/>
    <mergeCell ref="N40:P40"/>
    <mergeCell ref="A8:Q8"/>
    <mergeCell ref="A9:Q9"/>
    <mergeCell ref="B13:D13"/>
    <mergeCell ref="E13:I13"/>
    <mergeCell ref="N13:P13"/>
    <mergeCell ref="B15:D15"/>
    <mergeCell ref="E15:K15"/>
    <mergeCell ref="L15:M15"/>
    <mergeCell ref="B17:D17"/>
    <mergeCell ref="E17:I17"/>
    <mergeCell ref="B36:D36"/>
    <mergeCell ref="I36:K36"/>
    <mergeCell ref="N36:P36"/>
  </mergeCells>
  <printOptions horizontalCentered="1"/>
  <pageMargins left="0" right="0" top="0" bottom="0" header="0" footer="0"/>
  <pageSetup scale="53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Y56"/>
  <sheetViews>
    <sheetView view="pageBreakPreview" topLeftCell="H43" zoomScaleSheetLayoutView="100" workbookViewId="0">
      <selection activeCell="V59" sqref="V59"/>
    </sheetView>
  </sheetViews>
  <sheetFormatPr baseColWidth="10" defaultColWidth="9.140625" defaultRowHeight="15" x14ac:dyDescent="0.25"/>
  <cols>
    <col min="4" max="4" width="7.5703125" customWidth="1"/>
    <col min="5" max="5" width="9.140625" hidden="1" customWidth="1"/>
    <col min="11" max="11" width="10.42578125" customWidth="1"/>
    <col min="21" max="21" width="12.140625" customWidth="1"/>
    <col min="22" max="22" width="17.42578125" customWidth="1"/>
    <col min="23" max="23" width="14.140625" customWidth="1"/>
    <col min="24" max="24" width="20.7109375" customWidth="1"/>
  </cols>
  <sheetData>
    <row r="1" spans="1:25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ht="15" customHeight="1" x14ac:dyDescent="0.25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96"/>
    </row>
    <row r="6" spans="1:25" ht="15.75" customHeight="1" x14ac:dyDescent="0.25">
      <c r="A6" s="1478" t="s">
        <v>103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8"/>
      <c r="L6" s="1478"/>
      <c r="M6" s="1478"/>
      <c r="N6" s="1478"/>
      <c r="O6" s="1478"/>
      <c r="P6" s="1478"/>
      <c r="Q6" s="1478"/>
      <c r="R6" s="1478"/>
      <c r="S6" s="1478"/>
      <c r="T6" s="1478"/>
      <c r="U6" s="1478"/>
      <c r="V6" s="1478"/>
      <c r="W6" s="1478"/>
      <c r="X6" s="1478"/>
      <c r="Y6" s="96"/>
    </row>
    <row r="7" spans="1:25" ht="15.75" customHeight="1" x14ac:dyDescent="0.25">
      <c r="A7" s="1478" t="s">
        <v>102</v>
      </c>
      <c r="B7" s="1478"/>
      <c r="C7" s="1478"/>
      <c r="D7" s="1478"/>
      <c r="E7" s="1478"/>
      <c r="F7" s="1478"/>
      <c r="G7" s="1478"/>
      <c r="H7" s="1478"/>
      <c r="I7" s="1478"/>
      <c r="J7" s="1478"/>
      <c r="K7" s="1478"/>
      <c r="L7" s="1478"/>
      <c r="M7" s="1478"/>
      <c r="N7" s="1478"/>
      <c r="O7" s="1478"/>
      <c r="P7" s="1478"/>
      <c r="Q7" s="1478"/>
      <c r="R7" s="1478"/>
      <c r="S7" s="1478"/>
      <c r="T7" s="1478"/>
      <c r="U7" s="1478"/>
      <c r="V7" s="1478"/>
      <c r="W7" s="1478"/>
      <c r="X7" s="1478"/>
      <c r="Y7" s="96"/>
    </row>
    <row r="8" spans="1:25" ht="22.5" customHeight="1" x14ac:dyDescent="0.25">
      <c r="A8" s="164"/>
      <c r="B8" s="164"/>
      <c r="C8" s="164"/>
      <c r="D8" s="164"/>
      <c r="E8" s="164"/>
      <c r="F8" s="164"/>
      <c r="G8" s="186"/>
      <c r="H8" s="186"/>
      <c r="I8" s="186"/>
      <c r="J8" s="18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86"/>
      <c r="V8" s="186"/>
      <c r="W8" s="186"/>
      <c r="X8" s="186"/>
      <c r="Y8" s="96"/>
    </row>
    <row r="9" spans="1:25" ht="19.5" x14ac:dyDescent="0.3">
      <c r="A9" s="164"/>
      <c r="B9" s="191"/>
      <c r="C9" s="191"/>
      <c r="D9" s="191"/>
      <c r="E9" s="191"/>
      <c r="F9" s="164"/>
      <c r="G9" s="191"/>
      <c r="H9" s="191"/>
      <c r="I9" s="191"/>
      <c r="J9" s="191"/>
      <c r="K9" s="1532" t="s">
        <v>101</v>
      </c>
      <c r="L9" s="1532"/>
      <c r="M9" s="1532"/>
      <c r="N9" s="190"/>
      <c r="O9" s="189"/>
      <c r="P9" s="188"/>
      <c r="Q9" s="187"/>
      <c r="R9" s="186"/>
      <c r="S9" s="185"/>
      <c r="T9" s="185"/>
      <c r="U9" s="163"/>
      <c r="V9" s="183"/>
      <c r="W9" s="184"/>
      <c r="X9" s="183"/>
      <c r="Y9" s="96"/>
    </row>
    <row r="10" spans="1:25" ht="16.5" x14ac:dyDescent="0.25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1"/>
      <c r="L10" s="176"/>
      <c r="M10" s="176"/>
      <c r="N10" s="179"/>
      <c r="O10" s="180"/>
      <c r="P10" s="179"/>
      <c r="Q10" s="177"/>
      <c r="R10" s="178" t="s">
        <v>100</v>
      </c>
      <c r="S10" s="177"/>
      <c r="T10" s="176"/>
      <c r="U10" s="175"/>
      <c r="V10" s="175"/>
      <c r="W10" s="175"/>
      <c r="X10" s="175"/>
      <c r="Y10" s="96"/>
    </row>
    <row r="11" spans="1:25" ht="16.5" thickBot="1" x14ac:dyDescent="0.3">
      <c r="A11" s="174" t="s">
        <v>52</v>
      </c>
      <c r="B11" s="174"/>
      <c r="C11" s="174"/>
      <c r="D11" s="174"/>
      <c r="E11" s="1533" t="s">
        <v>99</v>
      </c>
      <c r="F11" s="1533"/>
      <c r="G11" s="1533" t="s">
        <v>42</v>
      </c>
      <c r="H11" s="1533"/>
      <c r="I11" s="1533"/>
      <c r="J11" s="1533"/>
      <c r="K11" s="1533"/>
      <c r="L11" s="1533"/>
      <c r="M11" s="1533"/>
      <c r="N11" s="1533"/>
      <c r="O11" s="174"/>
      <c r="P11" s="174"/>
      <c r="Q11" s="174"/>
      <c r="R11" s="174"/>
      <c r="S11" s="174"/>
      <c r="T11" s="174"/>
      <c r="U11" s="173"/>
      <c r="V11" s="173"/>
      <c r="W11" s="173"/>
      <c r="X11" s="173"/>
      <c r="Y11" s="96"/>
    </row>
    <row r="12" spans="1:25" ht="15.75" x14ac:dyDescent="0.25">
      <c r="A12" s="1534" t="s">
        <v>53</v>
      </c>
      <c r="B12" s="1535"/>
      <c r="C12" s="172" t="s">
        <v>97</v>
      </c>
      <c r="D12" s="171"/>
      <c r="E12" s="1536">
        <v>202</v>
      </c>
      <c r="F12" s="1536"/>
      <c r="G12" s="1502"/>
      <c r="H12" s="1503"/>
      <c r="I12" s="1503"/>
      <c r="J12" s="1503"/>
      <c r="K12" s="1503"/>
      <c r="L12" s="1503"/>
      <c r="M12" s="1503"/>
      <c r="N12" s="1504"/>
      <c r="O12" s="166"/>
      <c r="P12" s="166"/>
      <c r="Q12" s="166"/>
      <c r="R12" s="166"/>
      <c r="S12" s="166"/>
      <c r="T12" s="166"/>
      <c r="U12" s="165"/>
      <c r="V12" s="165"/>
      <c r="W12" s="165"/>
      <c r="X12" s="165"/>
      <c r="Y12" s="96"/>
    </row>
    <row r="13" spans="1:25" ht="15.75" x14ac:dyDescent="0.25">
      <c r="A13" s="1526" t="s">
        <v>51</v>
      </c>
      <c r="B13" s="1527"/>
      <c r="C13" s="170" t="s">
        <v>97</v>
      </c>
      <c r="D13" s="169"/>
      <c r="E13" s="1528">
        <v>2</v>
      </c>
      <c r="F13" s="1528"/>
      <c r="G13" s="1529"/>
      <c r="H13" s="1530"/>
      <c r="I13" s="1530"/>
      <c r="J13" s="1530"/>
      <c r="K13" s="1530"/>
      <c r="L13" s="1530"/>
      <c r="M13" s="1530"/>
      <c r="N13" s="1531"/>
      <c r="O13" s="166"/>
      <c r="P13" s="166"/>
      <c r="Q13" s="166"/>
      <c r="R13" s="166"/>
      <c r="S13" s="166"/>
      <c r="T13" s="166"/>
      <c r="U13" s="165"/>
      <c r="V13" s="165"/>
      <c r="W13" s="165"/>
      <c r="X13" s="165"/>
      <c r="Y13" s="96"/>
    </row>
    <row r="14" spans="1:25" ht="16.5" thickBot="1" x14ac:dyDescent="0.3">
      <c r="A14" s="1526" t="s">
        <v>50</v>
      </c>
      <c r="B14" s="1527"/>
      <c r="C14" s="170" t="s">
        <v>97</v>
      </c>
      <c r="D14" s="169"/>
      <c r="E14" s="1528">
        <v>1</v>
      </c>
      <c r="F14" s="1528"/>
      <c r="G14" s="1529"/>
      <c r="H14" s="1530"/>
      <c r="I14" s="1530"/>
      <c r="J14" s="1530"/>
      <c r="K14" s="1530"/>
      <c r="L14" s="1530"/>
      <c r="M14" s="1530"/>
      <c r="N14" s="1531"/>
      <c r="O14" s="166"/>
      <c r="P14" s="166"/>
      <c r="Q14" s="166"/>
      <c r="R14" s="166"/>
      <c r="S14" s="166"/>
      <c r="T14" s="166"/>
      <c r="U14" s="165"/>
      <c r="V14" s="165"/>
      <c r="W14" s="165"/>
      <c r="X14" s="165"/>
      <c r="Y14" s="96"/>
    </row>
    <row r="15" spans="1:25" ht="16.5" thickBot="1" x14ac:dyDescent="0.3">
      <c r="A15" s="1499" t="s">
        <v>98</v>
      </c>
      <c r="B15" s="1500"/>
      <c r="C15" s="168" t="s">
        <v>97</v>
      </c>
      <c r="D15" s="167"/>
      <c r="E15" s="1501">
        <v>5</v>
      </c>
      <c r="F15" s="1501"/>
      <c r="G15" s="1502" t="s">
        <v>515</v>
      </c>
      <c r="H15" s="1503"/>
      <c r="I15" s="1503"/>
      <c r="J15" s="1503"/>
      <c r="K15" s="1503"/>
      <c r="L15" s="1503"/>
      <c r="M15" s="1503"/>
      <c r="N15" s="1504"/>
      <c r="O15" s="166"/>
      <c r="P15" s="166"/>
      <c r="Q15" s="166"/>
      <c r="R15" s="166"/>
      <c r="S15" s="166"/>
      <c r="T15" s="166"/>
      <c r="U15" s="165"/>
      <c r="V15" s="165"/>
      <c r="W15" s="165"/>
      <c r="X15" s="165"/>
      <c r="Y15" s="96"/>
    </row>
    <row r="16" spans="1:25" ht="15.75" thickBot="1" x14ac:dyDescent="0.3">
      <c r="A16" s="164"/>
      <c r="B16" s="164"/>
      <c r="C16" s="164"/>
      <c r="D16" s="164"/>
      <c r="E16" s="164"/>
      <c r="F16" s="164"/>
      <c r="G16" s="163"/>
      <c r="H16" s="163"/>
      <c r="I16" s="163"/>
      <c r="J16" s="163"/>
      <c r="K16" s="163"/>
      <c r="L16" s="163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96"/>
    </row>
    <row r="17" spans="1:25" x14ac:dyDescent="0.25">
      <c r="A17" s="1505" t="s">
        <v>96</v>
      </c>
      <c r="B17" s="1506"/>
      <c r="C17" s="1506"/>
      <c r="D17" s="1506"/>
      <c r="E17" s="1506"/>
      <c r="F17" s="1507"/>
      <c r="G17" s="1482" t="s">
        <v>95</v>
      </c>
      <c r="H17" s="1525"/>
      <c r="I17" s="1525"/>
      <c r="J17" s="1525"/>
      <c r="K17" s="1483"/>
      <c r="L17" s="161" t="s">
        <v>94</v>
      </c>
      <c r="M17" s="1482" t="s">
        <v>93</v>
      </c>
      <c r="N17" s="1525"/>
      <c r="O17" s="1525"/>
      <c r="P17" s="1525"/>
      <c r="Q17" s="1525"/>
      <c r="R17" s="1525"/>
      <c r="S17" s="1525"/>
      <c r="T17" s="1483"/>
      <c r="U17" s="1482" t="s">
        <v>92</v>
      </c>
      <c r="V17" s="1483"/>
      <c r="W17" s="1482" t="s">
        <v>91</v>
      </c>
      <c r="X17" s="1484"/>
      <c r="Y17" s="96"/>
    </row>
    <row r="18" spans="1:25" x14ac:dyDescent="0.25">
      <c r="A18" s="1485" t="s">
        <v>90</v>
      </c>
      <c r="B18" s="1486"/>
      <c r="C18" s="1486"/>
      <c r="D18" s="1486"/>
      <c r="E18" s="1486"/>
      <c r="F18" s="1487"/>
      <c r="G18" s="1491" t="s">
        <v>89</v>
      </c>
      <c r="H18" s="1486"/>
      <c r="I18" s="1486"/>
      <c r="J18" s="1486"/>
      <c r="K18" s="1487"/>
      <c r="L18" s="1495" t="s">
        <v>88</v>
      </c>
      <c r="M18" s="1509" t="s">
        <v>87</v>
      </c>
      <c r="N18" s="1510"/>
      <c r="O18" s="1510"/>
      <c r="P18" s="1510"/>
      <c r="Q18" s="1510"/>
      <c r="R18" s="1510"/>
      <c r="S18" s="1510"/>
      <c r="T18" s="1510"/>
      <c r="U18" s="1510"/>
      <c r="V18" s="1510"/>
      <c r="W18" s="1510"/>
      <c r="X18" s="1511"/>
      <c r="Y18" s="96"/>
    </row>
    <row r="19" spans="1:25" x14ac:dyDescent="0.25">
      <c r="A19" s="1488"/>
      <c r="B19" s="1489"/>
      <c r="C19" s="1489"/>
      <c r="D19" s="1489"/>
      <c r="E19" s="1489"/>
      <c r="F19" s="1490"/>
      <c r="G19" s="1492"/>
      <c r="H19" s="1489"/>
      <c r="I19" s="1489"/>
      <c r="J19" s="1489"/>
      <c r="K19" s="1490"/>
      <c r="L19" s="1508"/>
      <c r="M19" s="1512"/>
      <c r="N19" s="1513"/>
      <c r="O19" s="1513"/>
      <c r="P19" s="1513"/>
      <c r="Q19" s="1513"/>
      <c r="R19" s="1513"/>
      <c r="S19" s="1513"/>
      <c r="T19" s="1513"/>
      <c r="U19" s="1513"/>
      <c r="V19" s="1513"/>
      <c r="W19" s="1513"/>
      <c r="X19" s="1514"/>
      <c r="Y19" s="96"/>
    </row>
    <row r="20" spans="1:25" ht="24.75" customHeight="1" x14ac:dyDescent="0.25">
      <c r="A20" s="1493" t="s">
        <v>86</v>
      </c>
      <c r="B20" s="1495" t="s">
        <v>85</v>
      </c>
      <c r="C20" s="1522" t="s">
        <v>84</v>
      </c>
      <c r="D20" s="1523"/>
      <c r="E20" s="1497"/>
      <c r="F20" s="1497" t="s">
        <v>83</v>
      </c>
      <c r="G20" s="1519" t="s">
        <v>82</v>
      </c>
      <c r="H20" s="1495" t="s">
        <v>81</v>
      </c>
      <c r="I20" s="1495" t="s">
        <v>80</v>
      </c>
      <c r="J20" s="1521" t="s">
        <v>79</v>
      </c>
      <c r="K20" s="1521" t="s">
        <v>71</v>
      </c>
      <c r="L20" s="1508"/>
      <c r="M20" s="1495" t="s">
        <v>78</v>
      </c>
      <c r="N20" s="1495" t="s">
        <v>77</v>
      </c>
      <c r="O20" s="1495" t="s">
        <v>76</v>
      </c>
      <c r="P20" s="1495" t="s">
        <v>75</v>
      </c>
      <c r="Q20" s="1516" t="s">
        <v>74</v>
      </c>
      <c r="R20" s="1517"/>
      <c r="S20" s="1517"/>
      <c r="T20" s="1518"/>
      <c r="U20" s="1492" t="s">
        <v>73</v>
      </c>
      <c r="V20" s="1490"/>
      <c r="W20" s="1492" t="s">
        <v>72</v>
      </c>
      <c r="X20" s="1515"/>
      <c r="Y20" s="96"/>
    </row>
    <row r="21" spans="1:25" ht="31.5" x14ac:dyDescent="0.25">
      <c r="A21" s="1494"/>
      <c r="B21" s="1496"/>
      <c r="C21" s="1520"/>
      <c r="D21" s="1524"/>
      <c r="E21" s="1498"/>
      <c r="F21" s="1498"/>
      <c r="G21" s="1520"/>
      <c r="H21" s="1496"/>
      <c r="I21" s="1496"/>
      <c r="J21" s="1498"/>
      <c r="K21" s="1498" t="s">
        <v>71</v>
      </c>
      <c r="L21" s="1496"/>
      <c r="M21" s="1496"/>
      <c r="N21" s="1496"/>
      <c r="O21" s="1496"/>
      <c r="P21" s="1496"/>
      <c r="Q21" s="160" t="s">
        <v>70</v>
      </c>
      <c r="R21" s="160" t="s">
        <v>69</v>
      </c>
      <c r="S21" s="160" t="s">
        <v>68</v>
      </c>
      <c r="T21" s="160" t="s">
        <v>67</v>
      </c>
      <c r="U21" s="160" t="s">
        <v>66</v>
      </c>
      <c r="V21" s="159" t="s">
        <v>65</v>
      </c>
      <c r="W21" s="158" t="s">
        <v>64</v>
      </c>
      <c r="X21" s="157" t="s">
        <v>63</v>
      </c>
      <c r="Y21" s="96"/>
    </row>
    <row r="22" spans="1:25" x14ac:dyDescent="0.25">
      <c r="A22" s="156"/>
      <c r="B22" s="155"/>
      <c r="C22" s="1479"/>
      <c r="D22" s="1480"/>
      <c r="E22" s="1481"/>
      <c r="F22" s="154"/>
      <c r="G22" s="153"/>
      <c r="H22" s="153"/>
      <c r="I22" s="153"/>
      <c r="J22" s="153"/>
      <c r="K22" s="153"/>
      <c r="L22" s="152"/>
      <c r="M22" s="138">
        <v>0</v>
      </c>
      <c r="N22" s="138">
        <v>0</v>
      </c>
      <c r="O22" s="138">
        <f t="shared" ref="O22:O45" si="0">+M22+N22</f>
        <v>0</v>
      </c>
      <c r="P22" s="138">
        <v>0</v>
      </c>
      <c r="Q22" s="151"/>
      <c r="R22" s="150"/>
      <c r="S22" s="149">
        <v>0</v>
      </c>
      <c r="T22" s="133">
        <f t="shared" ref="T22:T45" si="1">+O22-S22</f>
        <v>0</v>
      </c>
      <c r="U22" s="138">
        <v>0</v>
      </c>
      <c r="V22" s="118"/>
      <c r="W22" s="148"/>
      <c r="X22" s="147">
        <v>0</v>
      </c>
      <c r="Y22" s="96"/>
    </row>
    <row r="23" spans="1:25" x14ac:dyDescent="0.25">
      <c r="A23" s="143"/>
      <c r="B23" s="142"/>
      <c r="C23" s="1474"/>
      <c r="D23" s="1475"/>
      <c r="E23" s="1476"/>
      <c r="F23" s="141"/>
      <c r="G23" s="140"/>
      <c r="H23" s="140"/>
      <c r="I23" s="140"/>
      <c r="J23" s="140"/>
      <c r="K23" s="140"/>
      <c r="L23" s="139"/>
      <c r="M23" s="132">
        <v>0</v>
      </c>
      <c r="N23" s="137">
        <v>0</v>
      </c>
      <c r="O23" s="138">
        <f t="shared" si="0"/>
        <v>0</v>
      </c>
      <c r="P23" s="137">
        <v>0</v>
      </c>
      <c r="Q23" s="136"/>
      <c r="R23" s="135"/>
      <c r="S23" s="134">
        <v>0</v>
      </c>
      <c r="T23" s="133">
        <f t="shared" si="1"/>
        <v>0</v>
      </c>
      <c r="U23" s="132">
        <v>0</v>
      </c>
      <c r="V23" s="118"/>
      <c r="W23" s="118"/>
      <c r="X23" s="131">
        <v>0</v>
      </c>
      <c r="Y23" s="96"/>
    </row>
    <row r="24" spans="1:25" x14ac:dyDescent="0.25">
      <c r="A24" s="143"/>
      <c r="B24" s="142"/>
      <c r="C24" s="146"/>
      <c r="D24" s="145"/>
      <c r="E24" s="144"/>
      <c r="F24" s="141"/>
      <c r="G24" s="140"/>
      <c r="H24" s="140"/>
      <c r="I24" s="140"/>
      <c r="J24" s="140"/>
      <c r="K24" s="140"/>
      <c r="L24" s="139"/>
      <c r="M24" s="132">
        <v>0</v>
      </c>
      <c r="N24" s="137">
        <v>0</v>
      </c>
      <c r="O24" s="138">
        <f t="shared" si="0"/>
        <v>0</v>
      </c>
      <c r="P24" s="137">
        <v>0</v>
      </c>
      <c r="Q24" s="136"/>
      <c r="R24" s="135"/>
      <c r="S24" s="134">
        <v>0</v>
      </c>
      <c r="T24" s="133">
        <f t="shared" si="1"/>
        <v>0</v>
      </c>
      <c r="U24" s="132">
        <v>0</v>
      </c>
      <c r="V24" s="118"/>
      <c r="W24" s="118"/>
      <c r="X24" s="131">
        <v>0</v>
      </c>
      <c r="Y24" s="96"/>
    </row>
    <row r="25" spans="1:25" x14ac:dyDescent="0.25">
      <c r="A25" s="143"/>
      <c r="B25" s="142"/>
      <c r="C25" s="146"/>
      <c r="D25" s="145"/>
      <c r="E25" s="144"/>
      <c r="F25" s="141"/>
      <c r="G25" s="140"/>
      <c r="H25" s="140"/>
      <c r="I25" s="140"/>
      <c r="J25" s="140"/>
      <c r="K25" s="140"/>
      <c r="L25" s="139"/>
      <c r="M25" s="132">
        <v>0</v>
      </c>
      <c r="N25" s="137">
        <v>0</v>
      </c>
      <c r="O25" s="138">
        <f t="shared" si="0"/>
        <v>0</v>
      </c>
      <c r="P25" s="137">
        <v>0</v>
      </c>
      <c r="Q25" s="136"/>
      <c r="R25" s="135"/>
      <c r="S25" s="134">
        <v>0</v>
      </c>
      <c r="T25" s="133">
        <f t="shared" si="1"/>
        <v>0</v>
      </c>
      <c r="U25" s="132">
        <v>0</v>
      </c>
      <c r="V25" s="118"/>
      <c r="W25" s="118"/>
      <c r="X25" s="131">
        <v>0</v>
      </c>
      <c r="Y25" s="96"/>
    </row>
    <row r="26" spans="1:25" x14ac:dyDescent="0.25">
      <c r="A26" s="143"/>
      <c r="B26" s="142"/>
      <c r="C26" s="146"/>
      <c r="D26" s="145"/>
      <c r="E26" s="144"/>
      <c r="F26" s="141"/>
      <c r="G26" s="140"/>
      <c r="H26" s="140"/>
      <c r="I26" s="140"/>
      <c r="J26" s="140"/>
      <c r="K26" s="140"/>
      <c r="L26" s="139"/>
      <c r="M26" s="132">
        <v>0</v>
      </c>
      <c r="N26" s="137">
        <v>0</v>
      </c>
      <c r="O26" s="138">
        <f t="shared" si="0"/>
        <v>0</v>
      </c>
      <c r="P26" s="137">
        <v>0</v>
      </c>
      <c r="Q26" s="136"/>
      <c r="R26" s="135"/>
      <c r="S26" s="134">
        <v>0</v>
      </c>
      <c r="T26" s="133">
        <f t="shared" si="1"/>
        <v>0</v>
      </c>
      <c r="U26" s="132">
        <v>0</v>
      </c>
      <c r="V26" s="118"/>
      <c r="W26" s="118"/>
      <c r="X26" s="131">
        <v>0</v>
      </c>
      <c r="Y26" s="96"/>
    </row>
    <row r="27" spans="1:25" x14ac:dyDescent="0.25">
      <c r="A27" s="143"/>
      <c r="B27" s="142"/>
      <c r="C27" s="146"/>
      <c r="D27" s="145"/>
      <c r="E27" s="144"/>
      <c r="F27" s="141"/>
      <c r="G27" s="140"/>
      <c r="H27" s="140"/>
      <c r="I27" s="140"/>
      <c r="J27" s="140"/>
      <c r="K27" s="140"/>
      <c r="L27" s="139"/>
      <c r="M27" s="132">
        <v>0</v>
      </c>
      <c r="N27" s="137">
        <v>0</v>
      </c>
      <c r="O27" s="138">
        <f t="shared" si="0"/>
        <v>0</v>
      </c>
      <c r="P27" s="137">
        <v>0</v>
      </c>
      <c r="Q27" s="136"/>
      <c r="R27" s="135"/>
      <c r="S27" s="134">
        <v>0</v>
      </c>
      <c r="T27" s="133">
        <f t="shared" si="1"/>
        <v>0</v>
      </c>
      <c r="U27" s="132">
        <v>0</v>
      </c>
      <c r="V27" s="118"/>
      <c r="W27" s="118"/>
      <c r="X27" s="131">
        <v>0</v>
      </c>
      <c r="Y27" s="96"/>
    </row>
    <row r="28" spans="1:25" x14ac:dyDescent="0.25">
      <c r="A28" s="143"/>
      <c r="B28" s="142"/>
      <c r="C28" s="146"/>
      <c r="D28" s="145"/>
      <c r="E28" s="144"/>
      <c r="F28" s="141"/>
      <c r="G28" s="140"/>
      <c r="H28" s="140"/>
      <c r="I28" s="140"/>
      <c r="J28" s="140"/>
      <c r="K28" s="140"/>
      <c r="L28" s="139"/>
      <c r="M28" s="132">
        <v>0</v>
      </c>
      <c r="N28" s="137">
        <v>0</v>
      </c>
      <c r="O28" s="138">
        <f t="shared" si="0"/>
        <v>0</v>
      </c>
      <c r="P28" s="137">
        <v>0</v>
      </c>
      <c r="Q28" s="136"/>
      <c r="R28" s="135"/>
      <c r="S28" s="134">
        <v>0</v>
      </c>
      <c r="T28" s="133">
        <f t="shared" si="1"/>
        <v>0</v>
      </c>
      <c r="U28" s="132">
        <v>0</v>
      </c>
      <c r="V28" s="118"/>
      <c r="W28" s="118"/>
      <c r="X28" s="131">
        <v>0</v>
      </c>
      <c r="Y28" s="96"/>
    </row>
    <row r="29" spans="1:25" x14ac:dyDescent="0.25">
      <c r="A29" s="143"/>
      <c r="B29" s="142"/>
      <c r="C29" s="146"/>
      <c r="D29" s="145"/>
      <c r="E29" s="144"/>
      <c r="F29" s="141"/>
      <c r="G29" s="140"/>
      <c r="H29" s="140"/>
      <c r="I29" s="140"/>
      <c r="J29" s="140"/>
      <c r="K29" s="140"/>
      <c r="L29" s="139"/>
      <c r="M29" s="132">
        <v>0</v>
      </c>
      <c r="N29" s="137">
        <v>0</v>
      </c>
      <c r="O29" s="138">
        <f t="shared" si="0"/>
        <v>0</v>
      </c>
      <c r="P29" s="137">
        <v>0</v>
      </c>
      <c r="Q29" s="136"/>
      <c r="R29" s="135"/>
      <c r="S29" s="134">
        <v>0</v>
      </c>
      <c r="T29" s="133">
        <f t="shared" si="1"/>
        <v>0</v>
      </c>
      <c r="U29" s="132">
        <v>0</v>
      </c>
      <c r="V29" s="118"/>
      <c r="W29" s="118"/>
      <c r="X29" s="131">
        <v>0</v>
      </c>
      <c r="Y29" s="96"/>
    </row>
    <row r="30" spans="1:25" x14ac:dyDescent="0.25">
      <c r="A30" s="143"/>
      <c r="B30" s="142"/>
      <c r="C30" s="146"/>
      <c r="D30" s="145"/>
      <c r="E30" s="144"/>
      <c r="F30" s="141"/>
      <c r="G30" s="140"/>
      <c r="H30" s="140"/>
      <c r="I30" s="140"/>
      <c r="J30" s="140"/>
      <c r="K30" s="140" t="s">
        <v>492</v>
      </c>
      <c r="L30" s="139"/>
      <c r="M30" s="132">
        <v>0</v>
      </c>
      <c r="N30" s="137">
        <v>0</v>
      </c>
      <c r="O30" s="138">
        <f t="shared" si="0"/>
        <v>0</v>
      </c>
      <c r="P30" s="137">
        <v>0</v>
      </c>
      <c r="Q30" s="136"/>
      <c r="R30" s="135"/>
      <c r="S30" s="134">
        <v>0</v>
      </c>
      <c r="T30" s="133">
        <f t="shared" si="1"/>
        <v>0</v>
      </c>
      <c r="U30" s="132">
        <v>0</v>
      </c>
      <c r="V30" s="995" t="s">
        <v>492</v>
      </c>
      <c r="W30" s="118"/>
      <c r="X30" s="131">
        <v>0</v>
      </c>
      <c r="Y30" s="96"/>
    </row>
    <row r="31" spans="1:25" x14ac:dyDescent="0.25">
      <c r="A31" s="143"/>
      <c r="B31" s="142"/>
      <c r="C31" s="146"/>
      <c r="D31" s="145"/>
      <c r="E31" s="144"/>
      <c r="F31" s="141"/>
      <c r="G31" s="140"/>
      <c r="H31" s="140"/>
      <c r="I31" s="140"/>
      <c r="J31" s="140"/>
      <c r="K31" s="140"/>
      <c r="L31" s="139"/>
      <c r="M31" s="132">
        <v>0</v>
      </c>
      <c r="N31" s="137">
        <v>0</v>
      </c>
      <c r="O31" s="138">
        <f t="shared" si="0"/>
        <v>0</v>
      </c>
      <c r="P31" s="137">
        <v>0</v>
      </c>
      <c r="Q31" s="136"/>
      <c r="R31" s="135"/>
      <c r="S31" s="134">
        <v>0</v>
      </c>
      <c r="T31" s="133">
        <f t="shared" si="1"/>
        <v>0</v>
      </c>
      <c r="U31" s="132">
        <v>0</v>
      </c>
      <c r="V31" s="118"/>
      <c r="W31" s="118"/>
      <c r="X31" s="131">
        <v>0</v>
      </c>
      <c r="Y31" s="96"/>
    </row>
    <row r="32" spans="1:25" x14ac:dyDescent="0.25">
      <c r="A32" s="143"/>
      <c r="B32" s="142"/>
      <c r="C32" s="146"/>
      <c r="D32" s="145"/>
      <c r="E32" s="144"/>
      <c r="F32" s="141"/>
      <c r="G32" s="140"/>
      <c r="H32" s="140"/>
      <c r="I32" s="140"/>
      <c r="J32" s="140"/>
      <c r="K32" s="140"/>
      <c r="L32" s="139"/>
      <c r="M32" s="132">
        <v>0</v>
      </c>
      <c r="N32" s="137">
        <v>0</v>
      </c>
      <c r="O32" s="138">
        <f t="shared" si="0"/>
        <v>0</v>
      </c>
      <c r="P32" s="137">
        <v>0</v>
      </c>
      <c r="Q32" s="136"/>
      <c r="R32" s="135"/>
      <c r="S32" s="134">
        <v>0</v>
      </c>
      <c r="T32" s="133">
        <f t="shared" si="1"/>
        <v>0</v>
      </c>
      <c r="U32" s="132">
        <v>0</v>
      </c>
      <c r="V32" s="118"/>
      <c r="W32" s="118"/>
      <c r="X32" s="131">
        <v>0</v>
      </c>
      <c r="Y32" s="96"/>
    </row>
    <row r="33" spans="1:25" x14ac:dyDescent="0.25">
      <c r="A33" s="143"/>
      <c r="B33" s="142"/>
      <c r="C33" s="146"/>
      <c r="D33" s="145"/>
      <c r="E33" s="144"/>
      <c r="F33" s="141"/>
      <c r="G33" s="140"/>
      <c r="H33" s="140"/>
      <c r="I33" s="140"/>
      <c r="J33" s="140"/>
      <c r="K33" s="140"/>
      <c r="L33" s="139"/>
      <c r="M33" s="132">
        <v>0</v>
      </c>
      <c r="N33" s="137">
        <v>0</v>
      </c>
      <c r="O33" s="138">
        <f t="shared" si="0"/>
        <v>0</v>
      </c>
      <c r="P33" s="137">
        <v>0</v>
      </c>
      <c r="Q33" s="136"/>
      <c r="R33" s="135"/>
      <c r="S33" s="134">
        <v>0</v>
      </c>
      <c r="T33" s="133">
        <f t="shared" si="1"/>
        <v>0</v>
      </c>
      <c r="U33" s="132">
        <v>0</v>
      </c>
      <c r="V33" s="118"/>
      <c r="W33" s="118"/>
      <c r="X33" s="131">
        <v>0</v>
      </c>
      <c r="Y33" s="96"/>
    </row>
    <row r="34" spans="1:25" x14ac:dyDescent="0.25">
      <c r="A34" s="143"/>
      <c r="B34" s="142"/>
      <c r="C34" s="146"/>
      <c r="D34" s="145"/>
      <c r="E34" s="144"/>
      <c r="F34" s="141"/>
      <c r="G34" s="140"/>
      <c r="H34" s="140"/>
      <c r="I34" s="140"/>
      <c r="J34" s="140"/>
      <c r="K34" s="140"/>
      <c r="L34" s="139"/>
      <c r="M34" s="132">
        <v>0</v>
      </c>
      <c r="N34" s="137">
        <v>0</v>
      </c>
      <c r="O34" s="138">
        <f t="shared" si="0"/>
        <v>0</v>
      </c>
      <c r="P34" s="137">
        <v>0</v>
      </c>
      <c r="Q34" s="136"/>
      <c r="R34" s="135"/>
      <c r="S34" s="134">
        <v>0</v>
      </c>
      <c r="T34" s="133">
        <f t="shared" si="1"/>
        <v>0</v>
      </c>
      <c r="U34" s="132">
        <v>0</v>
      </c>
      <c r="V34" s="118"/>
      <c r="W34" s="118"/>
      <c r="X34" s="131">
        <v>0</v>
      </c>
      <c r="Y34" s="96"/>
    </row>
    <row r="35" spans="1:25" x14ac:dyDescent="0.25">
      <c r="A35" s="143"/>
      <c r="B35" s="142"/>
      <c r="C35" s="146"/>
      <c r="D35" s="145"/>
      <c r="E35" s="144"/>
      <c r="F35" s="141"/>
      <c r="G35" s="140"/>
      <c r="H35" s="140"/>
      <c r="I35" s="140"/>
      <c r="J35" s="140"/>
      <c r="K35" s="140"/>
      <c r="L35" s="139"/>
      <c r="M35" s="132">
        <v>0</v>
      </c>
      <c r="N35" s="137">
        <v>0</v>
      </c>
      <c r="O35" s="138">
        <f t="shared" si="0"/>
        <v>0</v>
      </c>
      <c r="P35" s="137">
        <v>0</v>
      </c>
      <c r="Q35" s="136"/>
      <c r="R35" s="135"/>
      <c r="S35" s="134">
        <v>0</v>
      </c>
      <c r="T35" s="133">
        <f t="shared" si="1"/>
        <v>0</v>
      </c>
      <c r="U35" s="132">
        <v>0</v>
      </c>
      <c r="V35" s="118"/>
      <c r="W35" s="118"/>
      <c r="X35" s="131">
        <v>0</v>
      </c>
      <c r="Y35" s="96"/>
    </row>
    <row r="36" spans="1:25" x14ac:dyDescent="0.25">
      <c r="A36" s="143"/>
      <c r="B36" s="142"/>
      <c r="C36" s="146"/>
      <c r="D36" s="145"/>
      <c r="E36" s="144"/>
      <c r="F36" s="141"/>
      <c r="G36" s="140"/>
      <c r="H36" s="140"/>
      <c r="I36" s="140"/>
      <c r="J36" s="140"/>
      <c r="K36" s="140"/>
      <c r="L36" s="139"/>
      <c r="M36" s="132">
        <v>0</v>
      </c>
      <c r="N36" s="137">
        <v>0</v>
      </c>
      <c r="O36" s="138">
        <f t="shared" si="0"/>
        <v>0</v>
      </c>
      <c r="P36" s="137">
        <v>0</v>
      </c>
      <c r="Q36" s="136"/>
      <c r="R36" s="135"/>
      <c r="S36" s="134">
        <v>0</v>
      </c>
      <c r="T36" s="133">
        <f t="shared" si="1"/>
        <v>0</v>
      </c>
      <c r="U36" s="132">
        <v>0</v>
      </c>
      <c r="V36" s="118"/>
      <c r="W36" s="118"/>
      <c r="X36" s="131">
        <v>0</v>
      </c>
      <c r="Y36" s="96"/>
    </row>
    <row r="37" spans="1:25" x14ac:dyDescent="0.25">
      <c r="A37" s="143"/>
      <c r="B37" s="142"/>
      <c r="C37" s="146"/>
      <c r="D37" s="145"/>
      <c r="E37" s="144"/>
      <c r="F37" s="141"/>
      <c r="G37" s="140"/>
      <c r="H37" s="140"/>
      <c r="I37" s="140"/>
      <c r="J37" s="140"/>
      <c r="K37" s="140"/>
      <c r="L37" s="139"/>
      <c r="M37" s="132">
        <v>0</v>
      </c>
      <c r="N37" s="137">
        <v>0</v>
      </c>
      <c r="O37" s="138">
        <f t="shared" si="0"/>
        <v>0</v>
      </c>
      <c r="P37" s="137">
        <v>0</v>
      </c>
      <c r="Q37" s="136"/>
      <c r="R37" s="135"/>
      <c r="S37" s="134">
        <v>0</v>
      </c>
      <c r="T37" s="133">
        <f t="shared" si="1"/>
        <v>0</v>
      </c>
      <c r="U37" s="132">
        <v>0</v>
      </c>
      <c r="V37" s="118"/>
      <c r="W37" s="118"/>
      <c r="X37" s="131">
        <v>0</v>
      </c>
      <c r="Y37" s="96"/>
    </row>
    <row r="38" spans="1:25" x14ac:dyDescent="0.25">
      <c r="A38" s="143"/>
      <c r="B38" s="142"/>
      <c r="C38" s="1474"/>
      <c r="D38" s="1475"/>
      <c r="E38" s="1476"/>
      <c r="F38" s="141"/>
      <c r="G38" s="140"/>
      <c r="H38" s="140"/>
      <c r="I38" s="140"/>
      <c r="J38" s="140"/>
      <c r="K38" s="140"/>
      <c r="L38" s="139"/>
      <c r="M38" s="132">
        <v>0</v>
      </c>
      <c r="N38" s="137">
        <v>0</v>
      </c>
      <c r="O38" s="138">
        <f t="shared" si="0"/>
        <v>0</v>
      </c>
      <c r="P38" s="137">
        <v>0</v>
      </c>
      <c r="Q38" s="136"/>
      <c r="R38" s="135"/>
      <c r="S38" s="134">
        <v>0</v>
      </c>
      <c r="T38" s="133">
        <f t="shared" si="1"/>
        <v>0</v>
      </c>
      <c r="U38" s="132">
        <v>0</v>
      </c>
      <c r="V38" s="118"/>
      <c r="W38" s="118"/>
      <c r="X38" s="131">
        <v>0</v>
      </c>
      <c r="Y38" s="96"/>
    </row>
    <row r="39" spans="1:25" x14ac:dyDescent="0.25">
      <c r="A39" s="143"/>
      <c r="B39" s="142"/>
      <c r="C39" s="1474"/>
      <c r="D39" s="1475"/>
      <c r="E39" s="1476"/>
      <c r="F39" s="141"/>
      <c r="G39" s="140"/>
      <c r="H39" s="140"/>
      <c r="I39" s="140"/>
      <c r="J39" s="140"/>
      <c r="K39" s="140"/>
      <c r="L39" s="139"/>
      <c r="M39" s="132">
        <v>0</v>
      </c>
      <c r="N39" s="137">
        <v>0</v>
      </c>
      <c r="O39" s="138">
        <f t="shared" si="0"/>
        <v>0</v>
      </c>
      <c r="P39" s="137">
        <v>0</v>
      </c>
      <c r="Q39" s="136"/>
      <c r="R39" s="135"/>
      <c r="S39" s="134">
        <v>0</v>
      </c>
      <c r="T39" s="133">
        <f t="shared" si="1"/>
        <v>0</v>
      </c>
      <c r="U39" s="132">
        <v>0</v>
      </c>
      <c r="V39" s="118"/>
      <c r="W39" s="118"/>
      <c r="X39" s="131">
        <v>0</v>
      </c>
      <c r="Y39" s="96"/>
    </row>
    <row r="40" spans="1:25" x14ac:dyDescent="0.25">
      <c r="A40" s="143"/>
      <c r="B40" s="142"/>
      <c r="C40" s="1474"/>
      <c r="D40" s="1475"/>
      <c r="E40" s="1476"/>
      <c r="F40" s="141"/>
      <c r="G40" s="140"/>
      <c r="H40" s="140"/>
      <c r="I40" s="140"/>
      <c r="J40" s="140"/>
      <c r="K40" s="140"/>
      <c r="L40" s="139"/>
      <c r="M40" s="132">
        <v>0</v>
      </c>
      <c r="N40" s="137">
        <v>0</v>
      </c>
      <c r="O40" s="138">
        <f t="shared" si="0"/>
        <v>0</v>
      </c>
      <c r="P40" s="137">
        <v>0</v>
      </c>
      <c r="Q40" s="136"/>
      <c r="R40" s="135"/>
      <c r="S40" s="134">
        <v>0</v>
      </c>
      <c r="T40" s="133">
        <f t="shared" si="1"/>
        <v>0</v>
      </c>
      <c r="U40" s="132">
        <v>0</v>
      </c>
      <c r="V40" s="118"/>
      <c r="W40" s="118"/>
      <c r="X40" s="131">
        <v>0</v>
      </c>
      <c r="Y40" s="96"/>
    </row>
    <row r="41" spans="1:25" x14ac:dyDescent="0.25">
      <c r="A41" s="143"/>
      <c r="B41" s="142"/>
      <c r="C41" s="1474"/>
      <c r="D41" s="1475"/>
      <c r="E41" s="1476"/>
      <c r="F41" s="141"/>
      <c r="G41" s="140"/>
      <c r="H41" s="140"/>
      <c r="I41" s="140"/>
      <c r="J41" s="140"/>
      <c r="K41" s="140"/>
      <c r="L41" s="139"/>
      <c r="M41" s="132">
        <v>0</v>
      </c>
      <c r="N41" s="137">
        <v>0</v>
      </c>
      <c r="O41" s="138">
        <f t="shared" si="0"/>
        <v>0</v>
      </c>
      <c r="P41" s="137">
        <v>0</v>
      </c>
      <c r="Q41" s="136"/>
      <c r="R41" s="135"/>
      <c r="S41" s="134">
        <v>0</v>
      </c>
      <c r="T41" s="133">
        <f t="shared" si="1"/>
        <v>0</v>
      </c>
      <c r="U41" s="132">
        <v>0</v>
      </c>
      <c r="V41" s="118"/>
      <c r="W41" s="118"/>
      <c r="X41" s="131">
        <v>0</v>
      </c>
      <c r="Y41" s="96"/>
    </row>
    <row r="42" spans="1:25" x14ac:dyDescent="0.25">
      <c r="A42" s="143"/>
      <c r="B42" s="142"/>
      <c r="C42" s="1474"/>
      <c r="D42" s="1475"/>
      <c r="E42" s="1476"/>
      <c r="F42" s="141"/>
      <c r="G42" s="140"/>
      <c r="H42" s="140"/>
      <c r="I42" s="140"/>
      <c r="J42" s="140"/>
      <c r="K42" s="140"/>
      <c r="L42" s="139"/>
      <c r="M42" s="132">
        <v>0</v>
      </c>
      <c r="N42" s="137">
        <v>0</v>
      </c>
      <c r="O42" s="138">
        <f t="shared" si="0"/>
        <v>0</v>
      </c>
      <c r="P42" s="137">
        <v>0</v>
      </c>
      <c r="Q42" s="136"/>
      <c r="R42" s="135"/>
      <c r="S42" s="134">
        <v>0</v>
      </c>
      <c r="T42" s="133">
        <f t="shared" si="1"/>
        <v>0</v>
      </c>
      <c r="U42" s="132">
        <v>0</v>
      </c>
      <c r="V42" s="118"/>
      <c r="W42" s="118"/>
      <c r="X42" s="131">
        <v>0</v>
      </c>
      <c r="Y42" s="96"/>
    </row>
    <row r="43" spans="1:25" x14ac:dyDescent="0.25">
      <c r="A43" s="143"/>
      <c r="B43" s="142"/>
      <c r="C43" s="1474"/>
      <c r="D43" s="1475"/>
      <c r="E43" s="1476"/>
      <c r="F43" s="141"/>
      <c r="G43" s="140"/>
      <c r="H43" s="140"/>
      <c r="I43" s="140"/>
      <c r="J43" s="140"/>
      <c r="K43" s="140"/>
      <c r="L43" s="139"/>
      <c r="M43" s="132">
        <v>0</v>
      </c>
      <c r="N43" s="137">
        <v>0</v>
      </c>
      <c r="O43" s="138">
        <f t="shared" si="0"/>
        <v>0</v>
      </c>
      <c r="P43" s="137">
        <v>0</v>
      </c>
      <c r="Q43" s="136"/>
      <c r="R43" s="135"/>
      <c r="S43" s="134">
        <v>0</v>
      </c>
      <c r="T43" s="133">
        <f t="shared" si="1"/>
        <v>0</v>
      </c>
      <c r="U43" s="132">
        <v>0</v>
      </c>
      <c r="V43" s="118"/>
      <c r="W43" s="118"/>
      <c r="X43" s="131">
        <v>0</v>
      </c>
      <c r="Y43" s="96"/>
    </row>
    <row r="44" spans="1:25" x14ac:dyDescent="0.25">
      <c r="A44" s="143"/>
      <c r="B44" s="142"/>
      <c r="C44" s="1474"/>
      <c r="D44" s="1475"/>
      <c r="E44" s="1476"/>
      <c r="F44" s="141"/>
      <c r="G44" s="140"/>
      <c r="H44" s="140"/>
      <c r="I44" s="140"/>
      <c r="J44" s="140"/>
      <c r="K44" s="140"/>
      <c r="L44" s="139"/>
      <c r="M44" s="132">
        <v>0</v>
      </c>
      <c r="N44" s="137">
        <v>0</v>
      </c>
      <c r="O44" s="138">
        <f t="shared" si="0"/>
        <v>0</v>
      </c>
      <c r="P44" s="137">
        <v>0</v>
      </c>
      <c r="Q44" s="136"/>
      <c r="R44" s="135"/>
      <c r="S44" s="134">
        <v>0</v>
      </c>
      <c r="T44" s="133">
        <f t="shared" si="1"/>
        <v>0</v>
      </c>
      <c r="U44" s="132">
        <v>0</v>
      </c>
      <c r="V44" s="118"/>
      <c r="W44" s="118"/>
      <c r="X44" s="131">
        <v>0</v>
      </c>
      <c r="Y44" s="96"/>
    </row>
    <row r="45" spans="1:25" ht="15.75" thickBot="1" x14ac:dyDescent="0.3">
      <c r="A45" s="130"/>
      <c r="B45" s="129"/>
      <c r="C45" s="1468"/>
      <c r="D45" s="1469"/>
      <c r="E45" s="1470"/>
      <c r="F45" s="128"/>
      <c r="G45" s="127"/>
      <c r="H45" s="127"/>
      <c r="I45" s="127"/>
      <c r="J45" s="127"/>
      <c r="K45" s="127"/>
      <c r="L45" s="126"/>
      <c r="M45" s="119">
        <v>0</v>
      </c>
      <c r="N45" s="124">
        <v>0</v>
      </c>
      <c r="O45" s="125">
        <f t="shared" si="0"/>
        <v>0</v>
      </c>
      <c r="P45" s="124">
        <v>0</v>
      </c>
      <c r="Q45" s="123"/>
      <c r="R45" s="122"/>
      <c r="S45" s="121">
        <v>0</v>
      </c>
      <c r="T45" s="120">
        <f t="shared" si="1"/>
        <v>0</v>
      </c>
      <c r="U45" s="119">
        <v>0</v>
      </c>
      <c r="V45" s="118"/>
      <c r="W45" s="117"/>
      <c r="X45" s="116">
        <v>0</v>
      </c>
      <c r="Y45" s="96"/>
    </row>
    <row r="46" spans="1:25" ht="15.75" thickBot="1" x14ac:dyDescent="0.3">
      <c r="A46" s="1471" t="s">
        <v>62</v>
      </c>
      <c r="B46" s="1472"/>
      <c r="C46" s="1472"/>
      <c r="D46" s="1472"/>
      <c r="E46" s="1472"/>
      <c r="F46" s="1472"/>
      <c r="G46" s="1472"/>
      <c r="H46" s="1472"/>
      <c r="I46" s="1472"/>
      <c r="J46" s="1472"/>
      <c r="K46" s="1472"/>
      <c r="L46" s="1473"/>
      <c r="M46" s="115">
        <f>SUM(M22:M45)</f>
        <v>0</v>
      </c>
      <c r="N46" s="115">
        <f>SUM(N22:N45)</f>
        <v>0</v>
      </c>
      <c r="O46" s="115">
        <f>SUM(O22:O45)</f>
        <v>0</v>
      </c>
      <c r="P46" s="115">
        <f>SUM(P22:P45)</f>
        <v>0</v>
      </c>
      <c r="Q46" s="114"/>
      <c r="R46" s="113"/>
      <c r="S46" s="110">
        <f>SUM(S22:S45)</f>
        <v>0</v>
      </c>
      <c r="T46" s="112">
        <f>SUM(T22:T45)</f>
        <v>0</v>
      </c>
      <c r="U46" s="111">
        <f>SUM(U22:U45)</f>
        <v>0</v>
      </c>
      <c r="V46" s="111"/>
      <c r="W46" s="110"/>
      <c r="X46" s="109">
        <f>SUM(X22:X45)</f>
        <v>0</v>
      </c>
      <c r="Y46" s="96"/>
    </row>
    <row r="47" spans="1:25" ht="15.75" thickTop="1" x14ac:dyDescent="0.25">
      <c r="A47" s="98"/>
      <c r="B47" s="98"/>
      <c r="C47" s="98"/>
      <c r="D47" s="98"/>
      <c r="E47" s="98"/>
      <c r="F47" s="98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108" t="s">
        <v>61</v>
      </c>
      <c r="Y47" s="96"/>
    </row>
    <row r="48" spans="1:25" x14ac:dyDescent="0.25">
      <c r="A48" s="98"/>
      <c r="B48" s="98"/>
      <c r="C48" s="98"/>
      <c r="D48" s="98"/>
      <c r="E48" s="98"/>
      <c r="F48" s="98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6"/>
    </row>
    <row r="49" spans="1:25" x14ac:dyDescent="0.25">
      <c r="A49" s="98"/>
      <c r="B49" s="98"/>
      <c r="C49" s="98"/>
      <c r="D49" s="107"/>
      <c r="E49" s="107"/>
      <c r="F49" s="107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96"/>
    </row>
    <row r="50" spans="1:25" x14ac:dyDescent="0.25">
      <c r="A50" s="103"/>
      <c r="B50" s="1467" t="s">
        <v>609</v>
      </c>
      <c r="C50" s="1467"/>
      <c r="D50" s="1467"/>
      <c r="E50" s="1467"/>
      <c r="F50" s="1467"/>
      <c r="G50" s="1467"/>
      <c r="H50" s="1467"/>
      <c r="I50" s="1467"/>
      <c r="J50" s="1467"/>
      <c r="K50" s="1467"/>
      <c r="L50" s="103"/>
      <c r="M50" s="103"/>
      <c r="N50" s="103"/>
      <c r="O50" s="1467" t="s">
        <v>500</v>
      </c>
      <c r="P50" s="1467"/>
      <c r="Q50" s="1467"/>
      <c r="R50" s="1467"/>
      <c r="S50" s="104"/>
      <c r="T50" s="103"/>
      <c r="U50" s="1467" t="s">
        <v>614</v>
      </c>
      <c r="V50" s="1467"/>
      <c r="W50" s="1467"/>
      <c r="X50" s="103"/>
      <c r="Y50" s="96"/>
    </row>
    <row r="51" spans="1:25" x14ac:dyDescent="0.25">
      <c r="A51" s="105"/>
      <c r="B51" s="1477" t="s">
        <v>4</v>
      </c>
      <c r="C51" s="1477"/>
      <c r="D51" s="1477"/>
      <c r="E51" s="1477"/>
      <c r="F51" s="1477"/>
      <c r="G51" s="1477"/>
      <c r="H51" s="1477"/>
      <c r="I51" s="1477"/>
      <c r="J51" s="1477"/>
      <c r="K51" s="1477"/>
      <c r="L51" s="100"/>
      <c r="M51" s="100"/>
      <c r="N51" s="100"/>
      <c r="O51" s="1477" t="s">
        <v>60</v>
      </c>
      <c r="P51" s="1477"/>
      <c r="Q51" s="1477"/>
      <c r="R51" s="1477"/>
      <c r="S51" s="101"/>
      <c r="T51" s="100"/>
      <c r="U51" s="1477" t="s">
        <v>2</v>
      </c>
      <c r="V51" s="1477"/>
      <c r="W51" s="1477"/>
      <c r="X51" s="100"/>
      <c r="Y51" s="96"/>
    </row>
    <row r="52" spans="1:25" x14ac:dyDescent="0.25">
      <c r="A52" s="98"/>
      <c r="B52" s="98"/>
      <c r="C52" s="98"/>
      <c r="D52" s="98"/>
      <c r="E52" s="98"/>
      <c r="F52" s="98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6"/>
    </row>
    <row r="53" spans="1:25" x14ac:dyDescent="0.25">
      <c r="A53" s="98"/>
      <c r="B53" s="102" t="s">
        <v>52</v>
      </c>
      <c r="C53" s="102"/>
      <c r="D53" s="1467" t="s">
        <v>610</v>
      </c>
      <c r="E53" s="1467"/>
      <c r="F53" s="1467"/>
      <c r="G53" s="1467"/>
      <c r="H53" s="1467"/>
      <c r="I53" s="1467"/>
      <c r="J53" s="102"/>
      <c r="K53" s="102"/>
      <c r="L53" s="103"/>
      <c r="M53" s="103"/>
      <c r="N53" s="103"/>
      <c r="O53" s="102"/>
      <c r="P53" s="102" t="s">
        <v>497</v>
      </c>
      <c r="Q53" s="102"/>
      <c r="R53" s="102"/>
      <c r="S53" s="104"/>
      <c r="T53" s="103"/>
      <c r="U53" s="102" t="s">
        <v>52</v>
      </c>
      <c r="V53" s="102" t="s">
        <v>612</v>
      </c>
      <c r="W53" s="102"/>
      <c r="X53" s="97"/>
      <c r="Y53" s="96"/>
    </row>
    <row r="54" spans="1:25" x14ac:dyDescent="0.25">
      <c r="A54" s="98"/>
      <c r="B54" s="97"/>
      <c r="C54" s="99"/>
      <c r="D54" s="99"/>
      <c r="E54" s="99" t="s">
        <v>58</v>
      </c>
      <c r="F54" s="99"/>
      <c r="G54" s="99"/>
      <c r="H54" s="99"/>
      <c r="I54" s="99"/>
      <c r="J54" s="99"/>
      <c r="K54" s="99"/>
      <c r="L54" s="100"/>
      <c r="M54" s="100"/>
      <c r="N54" s="100"/>
      <c r="O54" s="99"/>
      <c r="P54" s="99" t="s">
        <v>59</v>
      </c>
      <c r="Q54" s="99"/>
      <c r="R54" s="99"/>
      <c r="S54" s="101"/>
      <c r="T54" s="100"/>
      <c r="U54" s="99"/>
      <c r="V54" s="99" t="s">
        <v>58</v>
      </c>
      <c r="W54" s="99"/>
      <c r="X54" s="97"/>
      <c r="Y54" s="96"/>
    </row>
    <row r="55" spans="1:25" x14ac:dyDescent="0.25">
      <c r="A55" s="98"/>
      <c r="B55" s="98"/>
      <c r="C55" s="98"/>
      <c r="D55" s="98"/>
      <c r="E55" s="98"/>
      <c r="F55" s="98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6"/>
    </row>
    <row r="56" spans="1:25" x14ac:dyDescent="0.25">
      <c r="Y56" s="96"/>
    </row>
  </sheetData>
  <protectedRanges>
    <protectedRange sqref="U50:X50 S22:S45 U22:X45 B50 P50 A22:F45 L22:P45 U53:W53 B53 P53 E12:R15" name="Rango1"/>
  </protectedRanges>
  <mergeCells count="60">
    <mergeCell ref="K9:M9"/>
    <mergeCell ref="E11:F11"/>
    <mergeCell ref="G11:N11"/>
    <mergeCell ref="A12:B12"/>
    <mergeCell ref="E12:F12"/>
    <mergeCell ref="G12:N12"/>
    <mergeCell ref="G17:K17"/>
    <mergeCell ref="M17:T17"/>
    <mergeCell ref="A13:B13"/>
    <mergeCell ref="E13:F13"/>
    <mergeCell ref="G13:N13"/>
    <mergeCell ref="A14:B14"/>
    <mergeCell ref="E14:F14"/>
    <mergeCell ref="G14:N14"/>
    <mergeCell ref="C39:E39"/>
    <mergeCell ref="L18:L21"/>
    <mergeCell ref="M18:X19"/>
    <mergeCell ref="U20:V20"/>
    <mergeCell ref="W20:X20"/>
    <mergeCell ref="N20:N21"/>
    <mergeCell ref="O20:O21"/>
    <mergeCell ref="Q20:T20"/>
    <mergeCell ref="G20:G21"/>
    <mergeCell ref="H20:H21"/>
    <mergeCell ref="C38:E38"/>
    <mergeCell ref="I20:I21"/>
    <mergeCell ref="J20:J21"/>
    <mergeCell ref="K20:K21"/>
    <mergeCell ref="M20:M21"/>
    <mergeCell ref="C20:E21"/>
    <mergeCell ref="A6:X6"/>
    <mergeCell ref="A7:X7"/>
    <mergeCell ref="C22:E22"/>
    <mergeCell ref="C23:E23"/>
    <mergeCell ref="U17:V17"/>
    <mergeCell ref="W17:X17"/>
    <mergeCell ref="A18:F19"/>
    <mergeCell ref="G18:K19"/>
    <mergeCell ref="A20:A21"/>
    <mergeCell ref="B20:B21"/>
    <mergeCell ref="F20:F21"/>
    <mergeCell ref="P20:P21"/>
    <mergeCell ref="A15:B15"/>
    <mergeCell ref="E15:F15"/>
    <mergeCell ref="G15:N15"/>
    <mergeCell ref="A17:F17"/>
    <mergeCell ref="U50:W50"/>
    <mergeCell ref="B51:K51"/>
    <mergeCell ref="O51:R51"/>
    <mergeCell ref="U51:W51"/>
    <mergeCell ref="B50:K50"/>
    <mergeCell ref="D53:I53"/>
    <mergeCell ref="C45:E45"/>
    <mergeCell ref="A46:L46"/>
    <mergeCell ref="O50:R50"/>
    <mergeCell ref="C40:E40"/>
    <mergeCell ref="C41:E41"/>
    <mergeCell ref="C42:E42"/>
    <mergeCell ref="C43:E43"/>
    <mergeCell ref="C44:E44"/>
  </mergeCells>
  <pageMargins left="0.7" right="0.7" top="0.75" bottom="0.75" header="0.3" footer="0.3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"/>
  <sheetViews>
    <sheetView view="pageBreakPreview" topLeftCell="A38" workbookViewId="0">
      <selection activeCell="F65" sqref="F65"/>
    </sheetView>
  </sheetViews>
  <sheetFormatPr baseColWidth="10" defaultColWidth="9.140625" defaultRowHeight="12.75" x14ac:dyDescent="0.2"/>
  <cols>
    <col min="1" max="1" width="9.28515625" style="193" customWidth="1"/>
    <col min="2" max="2" width="1.140625" style="193" customWidth="1"/>
    <col min="3" max="3" width="9.5703125" style="193" customWidth="1"/>
    <col min="4" max="4" width="11" style="193" customWidth="1"/>
    <col min="5" max="5" width="9.85546875" style="193" customWidth="1"/>
    <col min="6" max="6" width="17.85546875" style="193" customWidth="1"/>
    <col min="7" max="7" width="7.42578125" style="193" customWidth="1"/>
    <col min="8" max="8" width="10.7109375" style="193" customWidth="1"/>
    <col min="9" max="9" width="7.85546875" style="193" customWidth="1"/>
    <col min="10" max="10" width="15.140625" style="193" customWidth="1"/>
    <col min="11" max="11" width="10.5703125" style="193" customWidth="1"/>
    <col min="12" max="12" width="4.7109375" style="193" customWidth="1"/>
    <col min="13" max="13" width="1.140625" style="193" customWidth="1"/>
    <col min="14" max="16384" width="9.140625" style="193"/>
  </cols>
  <sheetData>
    <row r="1" spans="2:15" x14ac:dyDescent="0.2">
      <c r="B1" s="249"/>
      <c r="C1" s="1586"/>
      <c r="D1" s="1587"/>
      <c r="E1" s="1587"/>
      <c r="F1" s="1587"/>
      <c r="G1" s="1587"/>
      <c r="H1" s="1587"/>
      <c r="I1" s="1587"/>
      <c r="J1" s="1587"/>
      <c r="K1" s="1587"/>
      <c r="L1" s="1587"/>
      <c r="M1" s="248"/>
    </row>
    <row r="2" spans="2:15" x14ac:dyDescent="0.2">
      <c r="B2" s="201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219"/>
    </row>
    <row r="3" spans="2:15" x14ac:dyDescent="0.2">
      <c r="B3" s="201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219"/>
    </row>
    <row r="4" spans="2:15" ht="7.5" customHeight="1" x14ac:dyDescent="0.2">
      <c r="B4" s="201"/>
      <c r="C4" s="1575"/>
      <c r="D4" s="1575"/>
      <c r="E4" s="1575"/>
      <c r="F4" s="1575"/>
      <c r="G4" s="1575"/>
      <c r="H4" s="1575"/>
      <c r="I4" s="1575"/>
      <c r="J4" s="1575"/>
      <c r="K4" s="1575"/>
      <c r="L4" s="1575"/>
      <c r="M4" s="219"/>
    </row>
    <row r="5" spans="2:15" ht="18.75" x14ac:dyDescent="0.3">
      <c r="B5" s="235"/>
      <c r="C5" s="1588" t="s">
        <v>57</v>
      </c>
      <c r="D5" s="1589"/>
      <c r="E5" s="1589"/>
      <c r="F5" s="1589"/>
      <c r="G5" s="1589"/>
      <c r="H5" s="1589"/>
      <c r="I5" s="1589"/>
      <c r="J5" s="1589"/>
      <c r="K5" s="1589"/>
      <c r="L5" s="1589"/>
      <c r="M5" s="231"/>
    </row>
    <row r="6" spans="2:15" ht="12.75" customHeight="1" x14ac:dyDescent="0.25">
      <c r="B6" s="235"/>
      <c r="C6" s="1415" t="s">
        <v>136</v>
      </c>
      <c r="D6" s="1415"/>
      <c r="E6" s="1590"/>
      <c r="F6" s="1590"/>
      <c r="G6" s="1590"/>
      <c r="H6" s="1590"/>
      <c r="I6" s="1590"/>
      <c r="J6" s="1590"/>
      <c r="K6" s="1590"/>
      <c r="L6" s="1590"/>
      <c r="M6" s="231"/>
    </row>
    <row r="7" spans="2:15" ht="12.75" hidden="1" customHeight="1" x14ac:dyDescent="0.2">
      <c r="B7" s="235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1"/>
    </row>
    <row r="8" spans="2:15" ht="12.75" customHeight="1" x14ac:dyDescent="0.2">
      <c r="B8" s="1591" t="s">
        <v>527</v>
      </c>
      <c r="C8" s="1415"/>
      <c r="D8" s="1415"/>
      <c r="E8" s="1415"/>
      <c r="F8" s="1415"/>
      <c r="G8" s="1415"/>
      <c r="H8" s="1415"/>
      <c r="I8" s="1415"/>
      <c r="J8" s="1415"/>
      <c r="K8" s="1415"/>
      <c r="L8" s="1415"/>
      <c r="M8" s="1415"/>
      <c r="N8" s="247"/>
      <c r="O8" s="194"/>
    </row>
    <row r="9" spans="2:15" ht="12.75" customHeight="1" x14ac:dyDescent="0.25">
      <c r="B9" s="246"/>
      <c r="C9" s="236"/>
      <c r="D9" s="242"/>
      <c r="E9" s="242"/>
      <c r="F9" s="245"/>
      <c r="G9" s="244"/>
      <c r="H9" s="244"/>
      <c r="I9" s="243"/>
      <c r="J9" s="242"/>
      <c r="K9" s="236"/>
      <c r="L9" s="236"/>
      <c r="M9" s="241"/>
    </row>
    <row r="10" spans="2:15" ht="11.25" customHeight="1" x14ac:dyDescent="0.2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1"/>
    </row>
    <row r="11" spans="2:15" ht="15.75" x14ac:dyDescent="0.25">
      <c r="B11" s="235"/>
      <c r="C11" s="210" t="s">
        <v>135</v>
      </c>
      <c r="D11" s="240">
        <v>202</v>
      </c>
      <c r="E11" s="239" t="s">
        <v>134</v>
      </c>
      <c r="F11" s="237">
        <v>2</v>
      </c>
      <c r="G11" s="238" t="s">
        <v>133</v>
      </c>
      <c r="H11" s="237">
        <v>1</v>
      </c>
      <c r="I11" s="238" t="s">
        <v>132</v>
      </c>
      <c r="J11" s="237">
        <v>5</v>
      </c>
      <c r="K11" s="232"/>
      <c r="L11" s="232"/>
      <c r="M11" s="231"/>
    </row>
    <row r="12" spans="2:15" ht="15.75" x14ac:dyDescent="0.25">
      <c r="B12" s="235"/>
      <c r="C12" s="210"/>
      <c r="D12" s="210"/>
      <c r="E12" s="236"/>
      <c r="F12" s="236"/>
      <c r="G12" s="236"/>
      <c r="H12" s="236"/>
      <c r="I12" s="236"/>
      <c r="J12" s="236"/>
      <c r="K12" s="236"/>
      <c r="L12" s="236"/>
      <c r="M12" s="231"/>
    </row>
    <row r="13" spans="2:15" ht="15.75" x14ac:dyDescent="0.25">
      <c r="B13" s="235"/>
      <c r="C13" s="1541" t="s">
        <v>131</v>
      </c>
      <c r="D13" s="1592"/>
      <c r="E13" s="1593" t="s">
        <v>485</v>
      </c>
      <c r="F13" s="1594"/>
      <c r="G13" s="1594"/>
      <c r="H13" s="1594"/>
      <c r="I13" s="1594"/>
      <c r="J13" s="1595"/>
      <c r="K13" s="1596"/>
      <c r="L13" s="232"/>
      <c r="M13" s="231"/>
    </row>
    <row r="14" spans="2:15" ht="23.25" customHeight="1" x14ac:dyDescent="0.25">
      <c r="B14" s="235"/>
      <c r="C14" s="234" t="s">
        <v>130</v>
      </c>
      <c r="D14" s="234"/>
      <c r="E14" s="233"/>
      <c r="F14" s="994" t="s">
        <v>486</v>
      </c>
      <c r="G14" s="233"/>
      <c r="H14" s="233"/>
      <c r="I14" s="233"/>
      <c r="J14" s="233"/>
      <c r="K14" s="233"/>
      <c r="L14" s="232"/>
      <c r="M14" s="231"/>
    </row>
    <row r="15" spans="2:15" ht="24.75" customHeight="1" x14ac:dyDescent="0.25">
      <c r="B15" s="235"/>
      <c r="C15" s="234" t="s">
        <v>648</v>
      </c>
      <c r="D15" s="234"/>
      <c r="E15" s="233"/>
      <c r="F15" s="233"/>
      <c r="G15" s="233"/>
      <c r="H15" s="233"/>
      <c r="I15" s="233"/>
      <c r="J15" s="233"/>
      <c r="K15" s="233"/>
      <c r="L15" s="232"/>
      <c r="M15" s="231"/>
    </row>
    <row r="16" spans="2:15" ht="4.5" customHeight="1" x14ac:dyDescent="0.2">
      <c r="B16" s="201"/>
      <c r="C16" s="1558"/>
      <c r="D16" s="1558"/>
      <c r="E16" s="1558"/>
      <c r="F16" s="1558"/>
      <c r="G16" s="1558"/>
      <c r="H16" s="1558"/>
      <c r="I16" s="1558"/>
      <c r="J16" s="1558"/>
      <c r="K16" s="1558"/>
      <c r="L16" s="1558"/>
      <c r="M16" s="219"/>
    </row>
    <row r="17" spans="2:13" ht="20.25" customHeight="1" x14ac:dyDescent="0.2">
      <c r="B17" s="230"/>
      <c r="C17" s="1597" t="s">
        <v>129</v>
      </c>
      <c r="D17" s="1597"/>
      <c r="E17" s="1598"/>
      <c r="F17" s="1601" t="s">
        <v>126</v>
      </c>
      <c r="G17" s="1601"/>
      <c r="H17" s="1601"/>
      <c r="I17" s="1597" t="s">
        <v>69</v>
      </c>
      <c r="J17" s="1597"/>
      <c r="K17" s="1597"/>
      <c r="L17" s="1597"/>
      <c r="M17" s="1603"/>
    </row>
    <row r="18" spans="2:13" ht="3.75" customHeight="1" x14ac:dyDescent="0.2">
      <c r="B18" s="229"/>
      <c r="C18" s="1599"/>
      <c r="D18" s="1599"/>
      <c r="E18" s="1600"/>
      <c r="F18" s="1602"/>
      <c r="G18" s="1602"/>
      <c r="H18" s="1602"/>
      <c r="I18" s="1599"/>
      <c r="J18" s="1599"/>
      <c r="K18" s="1599"/>
      <c r="L18" s="1599"/>
      <c r="M18" s="1604"/>
    </row>
    <row r="19" spans="2:13" ht="1.5" customHeight="1" x14ac:dyDescent="0.2">
      <c r="B19" s="201"/>
      <c r="C19" s="1558"/>
      <c r="D19" s="1558"/>
      <c r="E19" s="1558"/>
      <c r="F19" s="1584"/>
      <c r="G19" s="1558"/>
      <c r="H19" s="1585"/>
      <c r="I19" s="1558"/>
      <c r="J19" s="1558"/>
      <c r="K19" s="1558"/>
      <c r="L19" s="1558"/>
      <c r="M19" s="219"/>
    </row>
    <row r="20" spans="2:13" x14ac:dyDescent="0.2">
      <c r="B20" s="201"/>
      <c r="C20" s="1565">
        <v>2000</v>
      </c>
      <c r="D20" s="1565"/>
      <c r="E20" s="228"/>
      <c r="F20" s="1579"/>
      <c r="G20" s="1580"/>
      <c r="H20" s="1581"/>
      <c r="I20" s="1582">
        <f t="shared" ref="I20:I27" si="0">C20*F20</f>
        <v>0</v>
      </c>
      <c r="J20" s="1583"/>
      <c r="K20" s="1583"/>
      <c r="L20" s="222"/>
      <c r="M20" s="219"/>
    </row>
    <row r="21" spans="2:13" x14ac:dyDescent="0.2">
      <c r="B21" s="201"/>
      <c r="C21" s="1565">
        <v>1000</v>
      </c>
      <c r="D21" s="1565"/>
      <c r="E21" s="228"/>
      <c r="F21" s="1579">
        <v>12</v>
      </c>
      <c r="G21" s="1580"/>
      <c r="H21" s="1581"/>
      <c r="I21" s="1582">
        <f t="shared" si="0"/>
        <v>12000</v>
      </c>
      <c r="J21" s="1583"/>
      <c r="K21" s="1583"/>
      <c r="L21" s="222"/>
      <c r="M21" s="219"/>
    </row>
    <row r="22" spans="2:13" x14ac:dyDescent="0.2">
      <c r="B22" s="201"/>
      <c r="C22" s="1565">
        <v>500</v>
      </c>
      <c r="D22" s="1565"/>
      <c r="E22" s="228"/>
      <c r="F22" s="1579">
        <v>29</v>
      </c>
      <c r="G22" s="1580"/>
      <c r="H22" s="1581"/>
      <c r="I22" s="1582">
        <f t="shared" si="0"/>
        <v>14500</v>
      </c>
      <c r="J22" s="1583"/>
      <c r="K22" s="1583"/>
      <c r="L22" s="222"/>
      <c r="M22" s="219"/>
    </row>
    <row r="23" spans="2:13" x14ac:dyDescent="0.2">
      <c r="B23" s="201"/>
      <c r="C23" s="1565">
        <v>200</v>
      </c>
      <c r="D23" s="1565"/>
      <c r="E23" s="228"/>
      <c r="F23" s="1579"/>
      <c r="G23" s="1580"/>
      <c r="H23" s="1581"/>
      <c r="I23" s="1582">
        <f t="shared" si="0"/>
        <v>0</v>
      </c>
      <c r="J23" s="1583"/>
      <c r="K23" s="1583"/>
      <c r="L23" s="222"/>
      <c r="M23" s="219"/>
    </row>
    <row r="24" spans="2:13" x14ac:dyDescent="0.2">
      <c r="B24" s="201"/>
      <c r="C24" s="1565">
        <v>100</v>
      </c>
      <c r="D24" s="1565"/>
      <c r="E24" s="228"/>
      <c r="F24" s="1579">
        <v>86</v>
      </c>
      <c r="G24" s="1580"/>
      <c r="H24" s="1581"/>
      <c r="I24" s="1582">
        <f t="shared" si="0"/>
        <v>8600</v>
      </c>
      <c r="J24" s="1583"/>
      <c r="K24" s="1583"/>
      <c r="L24" s="222"/>
      <c r="M24" s="219"/>
    </row>
    <row r="25" spans="2:13" x14ac:dyDescent="0.2">
      <c r="B25" s="201"/>
      <c r="C25" s="1565">
        <v>50</v>
      </c>
      <c r="D25" s="1565"/>
      <c r="E25" s="223"/>
      <c r="F25" s="1579"/>
      <c r="G25" s="1580"/>
      <c r="H25" s="1581"/>
      <c r="I25" s="1582">
        <f t="shared" si="0"/>
        <v>0</v>
      </c>
      <c r="J25" s="1583"/>
      <c r="K25" s="1583"/>
      <c r="L25" s="222"/>
      <c r="M25" s="219"/>
    </row>
    <row r="26" spans="2:13" x14ac:dyDescent="0.2">
      <c r="B26" s="201"/>
      <c r="C26" s="1565">
        <v>20</v>
      </c>
      <c r="D26" s="1565"/>
      <c r="E26" s="228"/>
      <c r="F26" s="1579"/>
      <c r="G26" s="1580"/>
      <c r="H26" s="1581"/>
      <c r="I26" s="1582">
        <f t="shared" si="0"/>
        <v>0</v>
      </c>
      <c r="J26" s="1583"/>
      <c r="K26" s="1583"/>
      <c r="L26" s="222"/>
      <c r="M26" s="219"/>
    </row>
    <row r="27" spans="2:13" x14ac:dyDescent="0.2">
      <c r="B27" s="201"/>
      <c r="C27" s="1565">
        <v>10</v>
      </c>
      <c r="D27" s="1565"/>
      <c r="E27" s="223"/>
      <c r="F27" s="1579"/>
      <c r="G27" s="1580"/>
      <c r="H27" s="1581"/>
      <c r="I27" s="1582">
        <f t="shared" si="0"/>
        <v>0</v>
      </c>
      <c r="J27" s="1583"/>
      <c r="K27" s="1583"/>
      <c r="L27" s="222"/>
      <c r="M27" s="219"/>
    </row>
    <row r="28" spans="2:13" ht="6" customHeight="1" thickBot="1" x14ac:dyDescent="0.25">
      <c r="B28" s="201"/>
      <c r="C28" s="1558"/>
      <c r="D28" s="1558"/>
      <c r="E28" s="1558"/>
      <c r="F28" s="1555"/>
      <c r="G28" s="1556"/>
      <c r="H28" s="1557"/>
      <c r="I28" s="1558"/>
      <c r="J28" s="1558"/>
      <c r="K28" s="1575"/>
      <c r="L28" s="1575"/>
      <c r="M28" s="219"/>
    </row>
    <row r="29" spans="2:13" ht="17.25" thickTop="1" thickBot="1" x14ac:dyDescent="0.3">
      <c r="B29" s="216"/>
      <c r="C29" s="1554" t="s">
        <v>128</v>
      </c>
      <c r="D29" s="1554"/>
      <c r="E29" s="1554"/>
      <c r="F29" s="1559"/>
      <c r="G29" s="1560"/>
      <c r="H29" s="1561"/>
      <c r="I29" s="1562">
        <f>SUM(I20:L28)</f>
        <v>35100</v>
      </c>
      <c r="J29" s="1563"/>
      <c r="K29" s="1563"/>
      <c r="L29" s="227"/>
      <c r="M29" s="220"/>
    </row>
    <row r="30" spans="2:13" ht="2.25" customHeight="1" thickTop="1" x14ac:dyDescent="0.2">
      <c r="B30" s="201"/>
      <c r="C30" s="1558"/>
      <c r="D30" s="1558"/>
      <c r="E30" s="1558"/>
      <c r="F30" s="1576"/>
      <c r="G30" s="1577"/>
      <c r="H30" s="1578"/>
      <c r="I30" s="1558"/>
      <c r="J30" s="1558"/>
      <c r="K30" s="1558"/>
      <c r="L30" s="1558"/>
      <c r="M30" s="219"/>
    </row>
    <row r="31" spans="2:13" ht="16.5" thickBot="1" x14ac:dyDescent="0.3">
      <c r="B31" s="226"/>
      <c r="C31" s="1571" t="s">
        <v>127</v>
      </c>
      <c r="D31" s="1571"/>
      <c r="E31" s="1572"/>
      <c r="F31" s="1573" t="s">
        <v>126</v>
      </c>
      <c r="G31" s="1571"/>
      <c r="H31" s="1572"/>
      <c r="I31" s="1571" t="s">
        <v>69</v>
      </c>
      <c r="J31" s="1571"/>
      <c r="K31" s="1571"/>
      <c r="L31" s="1571"/>
      <c r="M31" s="1574"/>
    </row>
    <row r="32" spans="2:13" ht="1.5" customHeight="1" thickTop="1" x14ac:dyDescent="0.25">
      <c r="B32" s="201"/>
      <c r="C32" s="1550"/>
      <c r="D32" s="1550"/>
      <c r="E32" s="1550"/>
      <c r="F32" s="1566"/>
      <c r="G32" s="1567"/>
      <c r="H32" s="1568"/>
      <c r="I32" s="225"/>
      <c r="J32" s="222"/>
      <c r="K32" s="224"/>
      <c r="L32" s="222"/>
      <c r="M32" s="219"/>
    </row>
    <row r="33" spans="2:16" x14ac:dyDescent="0.2">
      <c r="B33" s="201"/>
      <c r="C33" s="1565">
        <v>25</v>
      </c>
      <c r="D33" s="1565"/>
      <c r="E33" s="223"/>
      <c r="F33" s="1566">
        <v>2</v>
      </c>
      <c r="G33" s="1567"/>
      <c r="H33" s="1568"/>
      <c r="I33" s="1569">
        <f t="shared" ref="I33:I39" si="1">C33*F33</f>
        <v>50</v>
      </c>
      <c r="J33" s="1570"/>
      <c r="K33" s="1570"/>
      <c r="L33" s="222"/>
      <c r="M33" s="219"/>
    </row>
    <row r="34" spans="2:16" x14ac:dyDescent="0.2">
      <c r="B34" s="201"/>
      <c r="C34" s="1565">
        <v>10</v>
      </c>
      <c r="D34" s="1565"/>
      <c r="E34" s="223"/>
      <c r="F34" s="1566"/>
      <c r="G34" s="1567"/>
      <c r="H34" s="1568"/>
      <c r="I34" s="1569">
        <f t="shared" si="1"/>
        <v>0</v>
      </c>
      <c r="J34" s="1570"/>
      <c r="K34" s="1570"/>
      <c r="L34" s="222"/>
      <c r="M34" s="219"/>
    </row>
    <row r="35" spans="2:16" x14ac:dyDescent="0.2">
      <c r="B35" s="201"/>
      <c r="C35" s="1565">
        <v>5</v>
      </c>
      <c r="D35" s="1565"/>
      <c r="E35" s="223"/>
      <c r="F35" s="1566"/>
      <c r="G35" s="1567"/>
      <c r="H35" s="1568"/>
      <c r="I35" s="1569">
        <f t="shared" si="1"/>
        <v>0</v>
      </c>
      <c r="J35" s="1570"/>
      <c r="K35" s="1570"/>
      <c r="L35" s="222"/>
      <c r="M35" s="219"/>
    </row>
    <row r="36" spans="2:16" x14ac:dyDescent="0.2">
      <c r="B36" s="201"/>
      <c r="C36" s="1565">
        <v>1</v>
      </c>
      <c r="D36" s="1565"/>
      <c r="E36" s="223"/>
      <c r="F36" s="1566">
        <v>21</v>
      </c>
      <c r="G36" s="1567"/>
      <c r="H36" s="1568"/>
      <c r="I36" s="1569">
        <f t="shared" si="1"/>
        <v>21</v>
      </c>
      <c r="J36" s="1570"/>
      <c r="K36" s="1570"/>
      <c r="L36" s="222"/>
      <c r="M36" s="219"/>
    </row>
    <row r="37" spans="2:16" x14ac:dyDescent="0.2">
      <c r="B37" s="201"/>
      <c r="C37" s="1565">
        <v>0.5</v>
      </c>
      <c r="D37" s="1565"/>
      <c r="E37" s="223"/>
      <c r="F37" s="1566"/>
      <c r="G37" s="1567"/>
      <c r="H37" s="1568"/>
      <c r="I37" s="1569">
        <f t="shared" si="1"/>
        <v>0</v>
      </c>
      <c r="J37" s="1570"/>
      <c r="K37" s="1570"/>
      <c r="L37" s="222"/>
      <c r="M37" s="219"/>
    </row>
    <row r="38" spans="2:16" x14ac:dyDescent="0.2">
      <c r="B38" s="201"/>
      <c r="C38" s="1565">
        <v>0.25</v>
      </c>
      <c r="D38" s="1565"/>
      <c r="E38" s="223"/>
      <c r="F38" s="1566"/>
      <c r="G38" s="1567"/>
      <c r="H38" s="1568"/>
      <c r="I38" s="1569">
        <f t="shared" si="1"/>
        <v>0</v>
      </c>
      <c r="J38" s="1570"/>
      <c r="K38" s="1570"/>
      <c r="L38" s="222"/>
      <c r="M38" s="219"/>
    </row>
    <row r="39" spans="2:16" x14ac:dyDescent="0.2">
      <c r="B39" s="201"/>
      <c r="C39" s="1565">
        <v>0.1</v>
      </c>
      <c r="D39" s="1565"/>
      <c r="E39" s="223"/>
      <c r="F39" s="1566"/>
      <c r="G39" s="1567"/>
      <c r="H39" s="1568"/>
      <c r="I39" s="1569">
        <f t="shared" si="1"/>
        <v>0</v>
      </c>
      <c r="J39" s="1570"/>
      <c r="K39" s="1570"/>
      <c r="L39" s="222"/>
      <c r="M39" s="219"/>
    </row>
    <row r="40" spans="2:16" ht="1.5" customHeight="1" thickBot="1" x14ac:dyDescent="0.3">
      <c r="B40" s="201"/>
      <c r="C40" s="1550"/>
      <c r="D40" s="1550"/>
      <c r="E40" s="1550"/>
      <c r="F40" s="1555"/>
      <c r="G40" s="1556"/>
      <c r="H40" s="1557"/>
      <c r="I40" s="1558"/>
      <c r="J40" s="1558"/>
      <c r="K40" s="1558"/>
      <c r="L40" s="1558"/>
      <c r="M40" s="219"/>
    </row>
    <row r="41" spans="2:16" ht="17.25" thickTop="1" thickBot="1" x14ac:dyDescent="0.3">
      <c r="B41" s="216"/>
      <c r="C41" s="1554" t="s">
        <v>125</v>
      </c>
      <c r="D41" s="1554"/>
      <c r="E41" s="1554"/>
      <c r="F41" s="1559" t="s">
        <v>52</v>
      </c>
      <c r="G41" s="1560"/>
      <c r="H41" s="1561"/>
      <c r="I41" s="1562">
        <f>SUM(I33:L40)</f>
        <v>71</v>
      </c>
      <c r="J41" s="1563"/>
      <c r="K41" s="1563"/>
      <c r="L41" s="221"/>
      <c r="M41" s="220"/>
    </row>
    <row r="42" spans="2:16" ht="17.25" thickTop="1" thickBot="1" x14ac:dyDescent="0.3">
      <c r="B42" s="216"/>
      <c r="C42" s="1554" t="s">
        <v>124</v>
      </c>
      <c r="D42" s="1554"/>
      <c r="E42" s="1554"/>
      <c r="F42" s="1559"/>
      <c r="G42" s="1560"/>
      <c r="H42" s="1561"/>
      <c r="I42" s="1562">
        <f>I29+I41</f>
        <v>35171</v>
      </c>
      <c r="J42" s="1564"/>
      <c r="K42" s="1564"/>
      <c r="L42" s="221"/>
      <c r="M42" s="220"/>
    </row>
    <row r="43" spans="2:16" ht="3.75" customHeight="1" thickTop="1" x14ac:dyDescent="0.2">
      <c r="B43" s="201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219"/>
      <c r="O43" s="194"/>
      <c r="P43" s="194"/>
    </row>
    <row r="44" spans="2:16" ht="14.25" customHeight="1" x14ac:dyDescent="0.2">
      <c r="B44" s="201"/>
      <c r="C44" s="1540" t="s">
        <v>123</v>
      </c>
      <c r="D44" s="1540"/>
      <c r="E44" s="1540"/>
      <c r="F44" s="218">
        <v>1668</v>
      </c>
      <c r="G44" s="211" t="s">
        <v>121</v>
      </c>
      <c r="H44" s="217">
        <v>1739</v>
      </c>
      <c r="I44" s="211"/>
      <c r="J44" s="203" t="s">
        <v>119</v>
      </c>
      <c r="K44" s="1068">
        <v>149828.73000000001</v>
      </c>
      <c r="L44" s="202"/>
      <c r="M44" s="209"/>
      <c r="O44" s="194"/>
      <c r="P44" s="194"/>
    </row>
    <row r="45" spans="2:16" ht="14.25" customHeight="1" x14ac:dyDescent="0.2">
      <c r="B45" s="201"/>
      <c r="C45" s="1540" t="s">
        <v>122</v>
      </c>
      <c r="D45" s="1540"/>
      <c r="E45" s="1540"/>
      <c r="F45" s="218"/>
      <c r="G45" s="211" t="s">
        <v>121</v>
      </c>
      <c r="H45" s="217"/>
      <c r="I45" s="211"/>
      <c r="J45" s="203" t="s">
        <v>119</v>
      </c>
      <c r="K45" s="1068">
        <v>15100</v>
      </c>
      <c r="L45" s="202"/>
      <c r="M45" s="209"/>
    </row>
    <row r="46" spans="2:16" ht="16.5" customHeight="1" thickBot="1" x14ac:dyDescent="0.25">
      <c r="B46" s="201"/>
      <c r="C46" s="1552" t="s">
        <v>120</v>
      </c>
      <c r="D46" s="1552"/>
      <c r="E46" s="1552"/>
      <c r="F46" s="1538"/>
      <c r="G46" s="1538"/>
      <c r="H46" s="1538"/>
      <c r="I46" s="215"/>
      <c r="J46" s="214" t="s">
        <v>119</v>
      </c>
      <c r="K46" s="213"/>
      <c r="L46" s="213"/>
      <c r="M46" s="212"/>
    </row>
    <row r="47" spans="2:16" ht="17.25" thickTop="1" thickBot="1" x14ac:dyDescent="0.3">
      <c r="B47" s="216"/>
      <c r="C47" s="1554" t="s">
        <v>118</v>
      </c>
      <c r="D47" s="1554"/>
      <c r="E47" s="1554"/>
      <c r="F47" s="1554"/>
      <c r="G47" s="1554"/>
      <c r="H47" s="1554"/>
      <c r="I47" s="215"/>
      <c r="J47" s="214"/>
      <c r="K47" s="1069">
        <f>+I42+K44+K45</f>
        <v>200099.73</v>
      </c>
      <c r="L47" s="213"/>
      <c r="M47" s="212"/>
    </row>
    <row r="48" spans="2:16" ht="14.25" customHeight="1" thickTop="1" x14ac:dyDescent="0.2">
      <c r="B48" s="201"/>
      <c r="C48" s="1540" t="s">
        <v>117</v>
      </c>
      <c r="D48" s="1540"/>
      <c r="E48" s="202" t="s">
        <v>52</v>
      </c>
      <c r="F48" s="202"/>
      <c r="G48" s="202"/>
      <c r="H48" s="202"/>
      <c r="I48" s="211"/>
      <c r="J48" s="203" t="s">
        <v>114</v>
      </c>
      <c r="K48" s="1068">
        <v>200000</v>
      </c>
      <c r="L48" s="202"/>
      <c r="M48" s="209"/>
    </row>
    <row r="49" spans="2:13" ht="14.25" customHeight="1" x14ac:dyDescent="0.2">
      <c r="B49" s="201"/>
      <c r="C49" s="1540" t="s">
        <v>116</v>
      </c>
      <c r="D49" s="1540"/>
      <c r="E49" s="202"/>
      <c r="F49" s="202"/>
      <c r="G49" s="202"/>
      <c r="H49" s="202"/>
      <c r="I49" s="211"/>
      <c r="J49" s="203" t="s">
        <v>114</v>
      </c>
      <c r="K49" s="1068">
        <v>200099.73</v>
      </c>
      <c r="L49" s="202"/>
      <c r="M49" s="209"/>
    </row>
    <row r="50" spans="2:13" ht="14.25" customHeight="1" x14ac:dyDescent="0.2">
      <c r="B50" s="201"/>
      <c r="C50" s="1540" t="s">
        <v>115</v>
      </c>
      <c r="D50" s="1540"/>
      <c r="E50" s="202"/>
      <c r="F50" s="202"/>
      <c r="G50" s="202"/>
      <c r="H50" s="202"/>
      <c r="I50" s="211"/>
      <c r="J50" s="203" t="s">
        <v>114</v>
      </c>
      <c r="K50" s="1068">
        <v>99.73</v>
      </c>
      <c r="L50" s="202"/>
      <c r="M50" s="209"/>
    </row>
    <row r="51" spans="2:13" ht="9.75" customHeight="1" x14ac:dyDescent="0.25">
      <c r="B51" s="201"/>
      <c r="C51" s="1550"/>
      <c r="D51" s="1550"/>
      <c r="E51" s="1550"/>
      <c r="F51" s="1550"/>
      <c r="G51" s="1550"/>
      <c r="H51" s="1550"/>
      <c r="I51" s="1550"/>
      <c r="J51" s="1550"/>
      <c r="K51" s="1550"/>
      <c r="L51" s="1550"/>
      <c r="M51" s="209"/>
    </row>
    <row r="52" spans="2:13" ht="15.75" x14ac:dyDescent="0.25">
      <c r="B52" s="201"/>
      <c r="C52" s="1541" t="s">
        <v>113</v>
      </c>
      <c r="D52" s="1541"/>
      <c r="E52" s="1551" t="s">
        <v>650</v>
      </c>
      <c r="F52" s="1551"/>
      <c r="G52" s="1551"/>
      <c r="H52" s="1551"/>
      <c r="I52" s="1551"/>
      <c r="J52" s="1551"/>
      <c r="K52" s="1551"/>
      <c r="L52" s="1551"/>
      <c r="M52" s="209"/>
    </row>
    <row r="53" spans="2:13" ht="8.25" customHeight="1" x14ac:dyDescent="0.25">
      <c r="B53" s="201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09"/>
    </row>
    <row r="54" spans="2:13" ht="27" customHeight="1" x14ac:dyDescent="0.25">
      <c r="B54" s="201"/>
      <c r="C54" s="1547" t="s">
        <v>496</v>
      </c>
      <c r="D54" s="1547"/>
      <c r="E54" s="1547"/>
      <c r="F54" s="1553" t="s">
        <v>519</v>
      </c>
      <c r="G54" s="1553"/>
      <c r="H54" s="1553"/>
      <c r="I54" s="1547" t="s">
        <v>611</v>
      </c>
      <c r="J54" s="1547"/>
      <c r="K54" s="1547"/>
      <c r="L54" s="1547"/>
      <c r="M54" s="209"/>
    </row>
    <row r="55" spans="2:13" ht="15.75" x14ac:dyDescent="0.25">
      <c r="B55" s="201"/>
      <c r="C55" s="1541" t="s">
        <v>112</v>
      </c>
      <c r="D55" s="1541"/>
      <c r="E55" s="1541"/>
      <c r="F55" s="1550" t="s">
        <v>111</v>
      </c>
      <c r="G55" s="1550"/>
      <c r="H55" s="1550"/>
      <c r="I55" s="210"/>
      <c r="J55" s="210" t="s">
        <v>110</v>
      </c>
      <c r="K55" s="203"/>
      <c r="L55" s="210"/>
      <c r="M55" s="209"/>
    </row>
    <row r="56" spans="2:13" ht="27.75" customHeight="1" x14ac:dyDescent="0.25">
      <c r="B56" s="201"/>
      <c r="C56" s="1547" t="s">
        <v>497</v>
      </c>
      <c r="D56" s="1547"/>
      <c r="E56" s="1547"/>
      <c r="F56" s="208" t="s">
        <v>498</v>
      </c>
      <c r="G56" s="1548"/>
      <c r="H56" s="1548"/>
      <c r="I56" s="1548"/>
      <c r="J56" s="1547" t="s">
        <v>499</v>
      </c>
      <c r="K56" s="1547"/>
      <c r="L56" s="1547"/>
      <c r="M56" s="1547"/>
    </row>
    <row r="57" spans="2:13" ht="16.5" customHeight="1" thickBot="1" x14ac:dyDescent="0.3">
      <c r="B57" s="207"/>
      <c r="C57" s="1549" t="s">
        <v>1</v>
      </c>
      <c r="D57" s="1549"/>
      <c r="E57" s="1549"/>
      <c r="F57" s="1549" t="s">
        <v>1</v>
      </c>
      <c r="G57" s="1549"/>
      <c r="H57" s="1549"/>
      <c r="I57" s="1549" t="s">
        <v>1</v>
      </c>
      <c r="J57" s="1549"/>
      <c r="K57" s="1549"/>
    </row>
    <row r="58" spans="2:13" ht="19.5" customHeight="1" thickTop="1" x14ac:dyDescent="0.2">
      <c r="B58" s="201"/>
      <c r="C58" s="206" t="s">
        <v>109</v>
      </c>
      <c r="D58" s="205" t="s">
        <v>651</v>
      </c>
      <c r="E58" s="1542" t="s">
        <v>108</v>
      </c>
      <c r="F58" s="1542"/>
      <c r="G58" s="1542"/>
      <c r="H58" s="1542"/>
      <c r="I58" s="1542"/>
      <c r="J58" s="1542"/>
      <c r="K58" s="1543" t="s">
        <v>652</v>
      </c>
      <c r="L58" s="1543"/>
      <c r="M58" s="1544"/>
    </row>
    <row r="59" spans="2:13" ht="15.75" customHeight="1" x14ac:dyDescent="0.2">
      <c r="B59" s="201"/>
      <c r="C59" s="1545" t="s">
        <v>653</v>
      </c>
      <c r="D59" s="1545"/>
      <c r="E59" s="1545"/>
      <c r="F59" s="202" t="s">
        <v>107</v>
      </c>
      <c r="G59" s="1545" t="s">
        <v>649</v>
      </c>
      <c r="H59" s="1545"/>
      <c r="I59" s="1545"/>
      <c r="J59" s="1545"/>
      <c r="K59" s="1545"/>
      <c r="L59" s="1545"/>
      <c r="M59" s="1546"/>
    </row>
    <row r="60" spans="2:13" ht="15.75" customHeight="1" x14ac:dyDescent="0.2">
      <c r="B60" s="201"/>
      <c r="C60" s="1537"/>
      <c r="D60" s="1537"/>
      <c r="E60" s="204" t="s">
        <v>106</v>
      </c>
      <c r="F60" s="203"/>
      <c r="G60" s="203"/>
      <c r="H60" s="202"/>
      <c r="I60" s="1538"/>
      <c r="J60" s="1538"/>
      <c r="K60" s="1538"/>
      <c r="L60" s="1538"/>
      <c r="M60" s="1539"/>
    </row>
    <row r="61" spans="2:13" ht="15.75" customHeight="1" x14ac:dyDescent="0.2">
      <c r="B61" s="201"/>
      <c r="C61" s="1540" t="s">
        <v>105</v>
      </c>
      <c r="D61" s="1540"/>
      <c r="E61" s="1540"/>
      <c r="F61" s="1540"/>
      <c r="G61" s="1540"/>
      <c r="H61" s="1540"/>
      <c r="I61" s="1540"/>
      <c r="J61" s="1540"/>
      <c r="K61" s="1540"/>
      <c r="L61" s="1540"/>
      <c r="M61" s="200"/>
    </row>
    <row r="62" spans="2:13" ht="13.5" thickBot="1" x14ac:dyDescent="0.25">
      <c r="B62" s="199"/>
      <c r="C62" s="198"/>
      <c r="D62" s="198"/>
      <c r="E62" s="198"/>
      <c r="F62" s="198"/>
      <c r="G62" s="198"/>
      <c r="H62" s="198"/>
      <c r="I62" s="198"/>
      <c r="J62" s="198"/>
      <c r="K62" s="197"/>
      <c r="L62" s="196" t="s">
        <v>104</v>
      </c>
      <c r="M62" s="195"/>
    </row>
    <row r="100" spans="3:6" x14ac:dyDescent="0.2">
      <c r="C100" s="194"/>
      <c r="D100" s="194"/>
      <c r="E100" s="194"/>
      <c r="F100" s="194"/>
    </row>
  </sheetData>
  <mergeCells count="111">
    <mergeCell ref="C1:L4"/>
    <mergeCell ref="C5:L5"/>
    <mergeCell ref="C6:L6"/>
    <mergeCell ref="B8:M8"/>
    <mergeCell ref="C13:D13"/>
    <mergeCell ref="E13:K13"/>
    <mergeCell ref="C16:L16"/>
    <mergeCell ref="C17:E18"/>
    <mergeCell ref="F17:H18"/>
    <mergeCell ref="I17:M18"/>
    <mergeCell ref="C19:E19"/>
    <mergeCell ref="F19:H19"/>
    <mergeCell ref="I19:L19"/>
    <mergeCell ref="C20:D20"/>
    <mergeCell ref="F20:H20"/>
    <mergeCell ref="I20:K20"/>
    <mergeCell ref="C21:D21"/>
    <mergeCell ref="F21:H21"/>
    <mergeCell ref="I21:K21"/>
    <mergeCell ref="C22:D22"/>
    <mergeCell ref="F22:H22"/>
    <mergeCell ref="I22:K22"/>
    <mergeCell ref="C23:D23"/>
    <mergeCell ref="F23:H23"/>
    <mergeCell ref="I23:K23"/>
    <mergeCell ref="C24:D24"/>
    <mergeCell ref="F24:H24"/>
    <mergeCell ref="I24:K24"/>
    <mergeCell ref="C25:D25"/>
    <mergeCell ref="F25:H25"/>
    <mergeCell ref="I25:K25"/>
    <mergeCell ref="C26:D26"/>
    <mergeCell ref="F26:H26"/>
    <mergeCell ref="I26:K26"/>
    <mergeCell ref="C27:D27"/>
    <mergeCell ref="F27:H27"/>
    <mergeCell ref="I27:K27"/>
    <mergeCell ref="C28:E28"/>
    <mergeCell ref="F28:H28"/>
    <mergeCell ref="I28:L28"/>
    <mergeCell ref="C29:E29"/>
    <mergeCell ref="F29:H29"/>
    <mergeCell ref="I29:K29"/>
    <mergeCell ref="C30:E30"/>
    <mergeCell ref="F30:H30"/>
    <mergeCell ref="I30:L30"/>
    <mergeCell ref="C31:E31"/>
    <mergeCell ref="F31:H31"/>
    <mergeCell ref="I31:K31"/>
    <mergeCell ref="L31:M31"/>
    <mergeCell ref="C32:E32"/>
    <mergeCell ref="F32:H32"/>
    <mergeCell ref="C33:D33"/>
    <mergeCell ref="F33:H33"/>
    <mergeCell ref="I33:K33"/>
    <mergeCell ref="C34:D34"/>
    <mergeCell ref="F34:H34"/>
    <mergeCell ref="I34:K34"/>
    <mergeCell ref="C35:D35"/>
    <mergeCell ref="F35:H35"/>
    <mergeCell ref="I35:K35"/>
    <mergeCell ref="C36:D36"/>
    <mergeCell ref="F36:H36"/>
    <mergeCell ref="I36:K36"/>
    <mergeCell ref="C37:D37"/>
    <mergeCell ref="F37:H37"/>
    <mergeCell ref="I37:K37"/>
    <mergeCell ref="C38:D38"/>
    <mergeCell ref="F38:H38"/>
    <mergeCell ref="I38:K38"/>
    <mergeCell ref="C39:D39"/>
    <mergeCell ref="F39:H39"/>
    <mergeCell ref="I39:K39"/>
    <mergeCell ref="C40:E40"/>
    <mergeCell ref="F40:H40"/>
    <mergeCell ref="I40:L40"/>
    <mergeCell ref="C41:E41"/>
    <mergeCell ref="F41:H41"/>
    <mergeCell ref="I41:K41"/>
    <mergeCell ref="C42:E42"/>
    <mergeCell ref="F42:H42"/>
    <mergeCell ref="I42:K42"/>
    <mergeCell ref="C50:D50"/>
    <mergeCell ref="C51:L51"/>
    <mergeCell ref="C52:D52"/>
    <mergeCell ref="E52:L52"/>
    <mergeCell ref="C54:E54"/>
    <mergeCell ref="F57:H57"/>
    <mergeCell ref="I57:K57"/>
    <mergeCell ref="C44:E44"/>
    <mergeCell ref="C45:E45"/>
    <mergeCell ref="C46:E46"/>
    <mergeCell ref="F46:H46"/>
    <mergeCell ref="F54:H54"/>
    <mergeCell ref="I54:L54"/>
    <mergeCell ref="C47:H47"/>
    <mergeCell ref="C48:D48"/>
    <mergeCell ref="C49:D49"/>
    <mergeCell ref="F55:H55"/>
    <mergeCell ref="C60:D60"/>
    <mergeCell ref="I60:M60"/>
    <mergeCell ref="C61:L61"/>
    <mergeCell ref="C55:E55"/>
    <mergeCell ref="E58:J58"/>
    <mergeCell ref="K58:M58"/>
    <mergeCell ref="C59:E59"/>
    <mergeCell ref="G59:M59"/>
    <mergeCell ref="C56:E56"/>
    <mergeCell ref="G56:I56"/>
    <mergeCell ref="J56:M56"/>
    <mergeCell ref="C57:E57"/>
  </mergeCells>
  <printOptions horizontalCentered="1" verticalCentered="1"/>
  <pageMargins left="0.3" right="0.3" top="0.3" bottom="0.3" header="0" footer="0"/>
  <pageSetup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N83"/>
  <sheetViews>
    <sheetView view="pageBreakPreview" topLeftCell="A20" workbookViewId="0">
      <selection activeCell="P41" sqref="P41"/>
    </sheetView>
  </sheetViews>
  <sheetFormatPr baseColWidth="10" defaultColWidth="9.140625" defaultRowHeight="12.75" x14ac:dyDescent="0.2"/>
  <cols>
    <col min="1" max="1" width="3.7109375" style="193" customWidth="1"/>
    <col min="2" max="2" width="1.140625" style="193" hidden="1" customWidth="1"/>
    <col min="3" max="3" width="7.85546875" style="193" customWidth="1"/>
    <col min="4" max="4" width="9" style="193" customWidth="1"/>
    <col min="5" max="5" width="8.28515625" style="193" customWidth="1"/>
    <col min="6" max="6" width="18.28515625" style="193" customWidth="1"/>
    <col min="7" max="7" width="12.7109375" style="193" customWidth="1"/>
    <col min="8" max="8" width="5.7109375" style="193" customWidth="1"/>
    <col min="9" max="9" width="3.85546875" style="193" customWidth="1"/>
    <col min="10" max="10" width="9.140625" style="193" customWidth="1"/>
    <col min="11" max="11" width="11.7109375" style="193" customWidth="1"/>
    <col min="12" max="12" width="8.7109375" style="193" customWidth="1"/>
    <col min="13" max="13" width="1.5703125" style="193" customWidth="1"/>
    <col min="14" max="14" width="1.140625" style="193" customWidth="1"/>
    <col min="15" max="16384" width="9.140625" style="193"/>
  </cols>
  <sheetData>
    <row r="1" spans="2:14" x14ac:dyDescent="0.2">
      <c r="B1" s="249"/>
      <c r="C1" s="1586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248"/>
    </row>
    <row r="2" spans="2:14" x14ac:dyDescent="0.2">
      <c r="B2" s="20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N2" s="219"/>
    </row>
    <row r="3" spans="2:14" x14ac:dyDescent="0.2">
      <c r="B3" s="20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219"/>
    </row>
    <row r="4" spans="2:14" ht="7.5" customHeight="1" x14ac:dyDescent="0.2">
      <c r="B4" s="20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219"/>
    </row>
    <row r="5" spans="2:14" ht="18.75" x14ac:dyDescent="0.3">
      <c r="B5" s="201"/>
      <c r="C5" s="1588" t="s">
        <v>57</v>
      </c>
      <c r="D5" s="1575"/>
      <c r="E5" s="1575"/>
      <c r="F5" s="1575"/>
      <c r="G5" s="1575"/>
      <c r="H5" s="1575"/>
      <c r="I5" s="1575"/>
      <c r="J5" s="1575"/>
      <c r="K5" s="1575"/>
      <c r="L5" s="1575"/>
      <c r="M5" s="1575"/>
      <c r="N5" s="219"/>
    </row>
    <row r="6" spans="2:14" ht="12.75" customHeight="1" x14ac:dyDescent="0.25">
      <c r="B6" s="201"/>
      <c r="C6" s="1415" t="s">
        <v>148</v>
      </c>
      <c r="D6" s="1415"/>
      <c r="E6" s="1590"/>
      <c r="F6" s="1590"/>
      <c r="G6" s="1590"/>
      <c r="H6" s="1590"/>
      <c r="I6" s="1590"/>
      <c r="J6" s="1590"/>
      <c r="K6" s="1590"/>
      <c r="L6" s="1590"/>
      <c r="M6" s="1590"/>
      <c r="N6" s="219"/>
    </row>
    <row r="7" spans="2:14" ht="12.75" hidden="1" customHeight="1" x14ac:dyDescent="0.2">
      <c r="B7" s="201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219"/>
    </row>
    <row r="8" spans="2:14" ht="12.75" customHeight="1" x14ac:dyDescent="0.2">
      <c r="B8" s="1591" t="s">
        <v>527</v>
      </c>
      <c r="C8" s="1612"/>
      <c r="D8" s="1612"/>
      <c r="E8" s="1612"/>
      <c r="F8" s="1612"/>
      <c r="G8" s="1612"/>
      <c r="H8" s="1612"/>
      <c r="I8" s="1612"/>
      <c r="J8" s="1612"/>
      <c r="K8" s="1612"/>
      <c r="L8" s="1612"/>
      <c r="M8" s="1612"/>
      <c r="N8" s="1613"/>
    </row>
    <row r="9" spans="2:14" ht="12.75" customHeight="1" x14ac:dyDescent="0.2">
      <c r="B9" s="260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8"/>
    </row>
    <row r="10" spans="2:14" ht="12.75" customHeight="1" x14ac:dyDescent="0.2">
      <c r="B10" s="260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8"/>
    </row>
    <row r="11" spans="2:14" ht="12.75" customHeight="1" x14ac:dyDescent="0.25">
      <c r="B11" s="260"/>
      <c r="C11" s="210" t="s">
        <v>135</v>
      </c>
      <c r="D11" s="240">
        <v>202</v>
      </c>
      <c r="E11" s="259"/>
      <c r="F11" s="259" t="s">
        <v>147</v>
      </c>
      <c r="G11" s="240">
        <v>2</v>
      </c>
      <c r="H11" s="259" t="s">
        <v>146</v>
      </c>
      <c r="I11" s="240">
        <v>1</v>
      </c>
      <c r="J11" s="259"/>
      <c r="K11" s="259" t="s">
        <v>98</v>
      </c>
      <c r="L11" s="240">
        <v>5</v>
      </c>
      <c r="M11" s="259"/>
      <c r="N11" s="258"/>
    </row>
    <row r="12" spans="2:14" ht="12.75" customHeight="1" x14ac:dyDescent="0.25">
      <c r="B12" s="257"/>
      <c r="C12" s="222"/>
      <c r="G12" s="245"/>
      <c r="H12" s="244"/>
      <c r="I12" s="244"/>
      <c r="J12" s="243"/>
      <c r="L12" s="222"/>
      <c r="M12" s="222"/>
      <c r="N12" s="256"/>
    </row>
    <row r="13" spans="2:14" ht="15.75" x14ac:dyDescent="0.25">
      <c r="B13" s="201"/>
      <c r="C13" s="210"/>
      <c r="D13" s="210"/>
      <c r="E13" s="222"/>
      <c r="F13" s="222"/>
      <c r="G13" s="222"/>
      <c r="H13" s="222"/>
      <c r="I13" s="222"/>
      <c r="J13" s="222"/>
      <c r="K13" s="222"/>
      <c r="L13" s="222"/>
      <c r="M13" s="222"/>
      <c r="N13" s="219"/>
    </row>
    <row r="14" spans="2:14" ht="15.75" x14ac:dyDescent="0.25">
      <c r="B14" s="201"/>
      <c r="C14" s="1541" t="s">
        <v>131</v>
      </c>
      <c r="D14" s="1592"/>
      <c r="E14" s="1593" t="s">
        <v>485</v>
      </c>
      <c r="F14" s="1609"/>
      <c r="G14" s="1594"/>
      <c r="H14" s="1594"/>
      <c r="I14" s="1594"/>
      <c r="J14" s="1594"/>
      <c r="K14" s="1595"/>
      <c r="L14" s="1596"/>
      <c r="M14" s="194"/>
      <c r="N14" s="219"/>
    </row>
    <row r="15" spans="2:14" ht="4.5" customHeight="1" x14ac:dyDescent="0.2">
      <c r="B15" s="201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219"/>
    </row>
    <row r="16" spans="2:14" ht="20.25" customHeight="1" x14ac:dyDescent="0.25">
      <c r="B16" s="230"/>
      <c r="C16" s="1601" t="s">
        <v>145</v>
      </c>
      <c r="D16" s="1601"/>
      <c r="E16" s="1601"/>
      <c r="F16" s="255" t="s">
        <v>144</v>
      </c>
      <c r="G16" s="1601" t="s">
        <v>143</v>
      </c>
      <c r="H16" s="1601"/>
      <c r="I16" s="1601"/>
      <c r="J16" s="1597" t="s">
        <v>69</v>
      </c>
      <c r="K16" s="1597"/>
      <c r="L16" s="1597"/>
      <c r="M16" s="1597"/>
      <c r="N16" s="1603"/>
    </row>
    <row r="17" spans="2:14" ht="3.75" customHeight="1" x14ac:dyDescent="0.25">
      <c r="B17" s="229"/>
      <c r="C17" s="1602"/>
      <c r="D17" s="1602"/>
      <c r="E17" s="1602"/>
      <c r="F17" s="254"/>
      <c r="G17" s="1602"/>
      <c r="H17" s="1602"/>
      <c r="I17" s="1602"/>
      <c r="J17" s="1599"/>
      <c r="K17" s="1599"/>
      <c r="L17" s="1599"/>
      <c r="M17" s="1599"/>
      <c r="N17" s="1604"/>
    </row>
    <row r="18" spans="2:14" ht="1.5" customHeight="1" x14ac:dyDescent="0.2">
      <c r="B18" s="201"/>
      <c r="C18" s="1584"/>
      <c r="D18" s="1558"/>
      <c r="E18" s="1585"/>
      <c r="F18" s="252"/>
      <c r="G18" s="1584"/>
      <c r="H18" s="1558"/>
      <c r="I18" s="1585"/>
      <c r="J18" s="1558"/>
      <c r="K18" s="1558"/>
      <c r="L18" s="1558"/>
      <c r="M18" s="1558"/>
      <c r="N18" s="219"/>
    </row>
    <row r="19" spans="2:14" x14ac:dyDescent="0.2">
      <c r="B19" s="201"/>
      <c r="C19" s="1579"/>
      <c r="D19" s="1580"/>
      <c r="E19" s="1581"/>
      <c r="F19" s="228"/>
      <c r="G19" s="1579"/>
      <c r="H19" s="1580"/>
      <c r="I19" s="1581"/>
      <c r="J19" s="1582">
        <f t="shared" ref="J19:J26" si="0">C19*G19</f>
        <v>0</v>
      </c>
      <c r="K19" s="1583"/>
      <c r="L19" s="1583"/>
      <c r="M19" s="222"/>
      <c r="N19" s="219"/>
    </row>
    <row r="20" spans="2:14" x14ac:dyDescent="0.2">
      <c r="B20" s="201"/>
      <c r="C20" s="1579"/>
      <c r="D20" s="1580"/>
      <c r="E20" s="1581"/>
      <c r="F20" s="228"/>
      <c r="G20" s="1579"/>
      <c r="H20" s="1580"/>
      <c r="I20" s="1581"/>
      <c r="J20" s="1582">
        <f t="shared" si="0"/>
        <v>0</v>
      </c>
      <c r="K20" s="1583"/>
      <c r="L20" s="1583"/>
      <c r="M20" s="222"/>
      <c r="N20" s="219"/>
    </row>
    <row r="21" spans="2:14" x14ac:dyDescent="0.2">
      <c r="B21" s="201"/>
      <c r="C21" s="1579"/>
      <c r="D21" s="1580"/>
      <c r="E21" s="1581"/>
      <c r="F21" s="228"/>
      <c r="G21" s="1579"/>
      <c r="H21" s="1580"/>
      <c r="I21" s="1581"/>
      <c r="J21" s="1582">
        <f t="shared" si="0"/>
        <v>0</v>
      </c>
      <c r="K21" s="1583"/>
      <c r="L21" s="1583"/>
      <c r="M21" s="222"/>
      <c r="N21" s="219"/>
    </row>
    <row r="22" spans="2:14" x14ac:dyDescent="0.2">
      <c r="B22" s="201"/>
      <c r="C22" s="1579"/>
      <c r="D22" s="1580"/>
      <c r="E22" s="1581"/>
      <c r="F22" s="228"/>
      <c r="G22" s="1579"/>
      <c r="H22" s="1580"/>
      <c r="I22" s="1581"/>
      <c r="J22" s="1582">
        <f t="shared" si="0"/>
        <v>0</v>
      </c>
      <c r="K22" s="1583"/>
      <c r="L22" s="1583"/>
      <c r="M22" s="222"/>
      <c r="N22" s="219"/>
    </row>
    <row r="23" spans="2:14" x14ac:dyDescent="0.2">
      <c r="B23" s="201"/>
      <c r="C23" s="1579"/>
      <c r="D23" s="1580"/>
      <c r="E23" s="1581"/>
      <c r="F23" s="228"/>
      <c r="G23" s="1579"/>
      <c r="H23" s="1580"/>
      <c r="I23" s="1581"/>
      <c r="J23" s="1582">
        <f t="shared" si="0"/>
        <v>0</v>
      </c>
      <c r="K23" s="1583"/>
      <c r="L23" s="1583"/>
      <c r="M23" s="222"/>
      <c r="N23" s="219"/>
    </row>
    <row r="24" spans="2:14" x14ac:dyDescent="0.2">
      <c r="B24" s="201"/>
      <c r="C24" s="1579"/>
      <c r="D24" s="1580"/>
      <c r="E24" s="1581"/>
      <c r="F24" s="223"/>
      <c r="G24" s="1579"/>
      <c r="H24" s="1580"/>
      <c r="I24" s="1581"/>
      <c r="J24" s="1582">
        <f t="shared" si="0"/>
        <v>0</v>
      </c>
      <c r="K24" s="1583"/>
      <c r="L24" s="1583"/>
      <c r="M24" s="222"/>
      <c r="N24" s="219"/>
    </row>
    <row r="25" spans="2:14" x14ac:dyDescent="0.2">
      <c r="B25" s="201"/>
      <c r="C25" s="1579"/>
      <c r="D25" s="1580"/>
      <c r="E25" s="1581"/>
      <c r="F25" s="228"/>
      <c r="G25" s="1579"/>
      <c r="H25" s="1580"/>
      <c r="I25" s="1581"/>
      <c r="J25" s="1582">
        <f t="shared" si="0"/>
        <v>0</v>
      </c>
      <c r="K25" s="1583"/>
      <c r="L25" s="1583"/>
      <c r="M25" s="222"/>
      <c r="N25" s="219"/>
    </row>
    <row r="26" spans="2:14" x14ac:dyDescent="0.2">
      <c r="B26" s="201"/>
      <c r="C26" s="1579"/>
      <c r="D26" s="1580"/>
      <c r="E26" s="1581"/>
      <c r="F26" s="223"/>
      <c r="G26" s="1579"/>
      <c r="H26" s="1580"/>
      <c r="I26" s="1581"/>
      <c r="J26" s="1582">
        <f t="shared" si="0"/>
        <v>0</v>
      </c>
      <c r="K26" s="1583"/>
      <c r="L26" s="1583"/>
      <c r="M26" s="222"/>
      <c r="N26" s="219"/>
    </row>
    <row r="27" spans="2:14" ht="18.75" customHeight="1" thickBot="1" x14ac:dyDescent="0.25">
      <c r="B27" s="201"/>
      <c r="C27" s="1555"/>
      <c r="D27" s="1556"/>
      <c r="E27" s="1557"/>
      <c r="F27" s="252"/>
      <c r="G27" s="1555"/>
      <c r="H27" s="1556"/>
      <c r="I27" s="1557"/>
      <c r="J27" s="1558"/>
      <c r="K27" s="1558"/>
      <c r="L27" s="1575"/>
      <c r="M27" s="1575"/>
      <c r="N27" s="219"/>
    </row>
    <row r="28" spans="2:14" ht="17.25" thickTop="1" thickBot="1" x14ac:dyDescent="0.3">
      <c r="B28" s="216"/>
      <c r="C28" s="1606" t="s">
        <v>142</v>
      </c>
      <c r="D28" s="1554"/>
      <c r="E28" s="1607"/>
      <c r="F28" s="253"/>
      <c r="G28" s="1559"/>
      <c r="H28" s="1560"/>
      <c r="I28" s="1561"/>
      <c r="J28" s="1562">
        <f>SUM(J19:M27)</f>
        <v>0</v>
      </c>
      <c r="K28" s="1563"/>
      <c r="L28" s="1563"/>
      <c r="M28" s="227"/>
      <c r="N28" s="220"/>
    </row>
    <row r="29" spans="2:14" ht="1.5" customHeight="1" thickTop="1" thickBot="1" x14ac:dyDescent="0.25">
      <c r="B29" s="201"/>
      <c r="C29" s="1605" t="s">
        <v>141</v>
      </c>
      <c r="D29" s="1558"/>
      <c r="E29" s="1558"/>
      <c r="F29" s="252"/>
      <c r="G29" s="1576"/>
      <c r="H29" s="1577"/>
      <c r="I29" s="1578"/>
      <c r="J29" s="1558"/>
      <c r="K29" s="1558"/>
      <c r="L29" s="1558"/>
      <c r="M29" s="1558"/>
      <c r="N29" s="219"/>
    </row>
    <row r="30" spans="2:14" ht="17.25" thickTop="1" thickBot="1" x14ac:dyDescent="0.3">
      <c r="B30" s="216"/>
      <c r="C30" s="1554" t="s">
        <v>140</v>
      </c>
      <c r="D30" s="1554"/>
      <c r="E30" s="1554"/>
      <c r="F30" s="1554"/>
      <c r="G30" s="1554"/>
      <c r="H30" s="1554"/>
      <c r="I30" s="1554"/>
      <c r="J30" s="251"/>
      <c r="K30" s="214" t="s">
        <v>137</v>
      </c>
      <c r="L30" s="1608"/>
      <c r="M30" s="1608"/>
      <c r="N30" s="212"/>
    </row>
    <row r="31" spans="2:14" ht="14.25" customHeight="1" thickTop="1" x14ac:dyDescent="0.2">
      <c r="B31" s="201"/>
      <c r="C31" s="1540" t="s">
        <v>139</v>
      </c>
      <c r="D31" s="1540"/>
      <c r="E31" s="202" t="s">
        <v>52</v>
      </c>
      <c r="F31" s="202"/>
      <c r="G31" s="202"/>
      <c r="H31" s="202"/>
      <c r="I31" s="202"/>
      <c r="J31" s="203"/>
      <c r="K31" s="203" t="s">
        <v>138</v>
      </c>
      <c r="L31" s="1538"/>
      <c r="M31" s="1538"/>
      <c r="N31" s="209"/>
    </row>
    <row r="32" spans="2:14" ht="14.25" customHeight="1" x14ac:dyDescent="0.2">
      <c r="B32" s="201"/>
      <c r="C32" s="1540" t="s">
        <v>116</v>
      </c>
      <c r="D32" s="1540"/>
      <c r="E32" s="202"/>
      <c r="F32" s="202"/>
      <c r="G32" s="202"/>
      <c r="H32" s="202"/>
      <c r="I32" s="202"/>
      <c r="J32" s="203"/>
      <c r="K32" s="203" t="s">
        <v>137</v>
      </c>
      <c r="L32" s="1538"/>
      <c r="M32" s="1538"/>
      <c r="N32" s="209"/>
    </row>
    <row r="33" spans="2:14" ht="14.25" customHeight="1" x14ac:dyDescent="0.2">
      <c r="B33" s="201"/>
      <c r="C33" s="1540" t="s">
        <v>115</v>
      </c>
      <c r="D33" s="1540"/>
      <c r="E33" s="202"/>
      <c r="F33" s="202"/>
      <c r="G33" s="202"/>
      <c r="H33" s="202"/>
      <c r="I33" s="202"/>
      <c r="J33" s="203"/>
      <c r="K33" s="203" t="s">
        <v>137</v>
      </c>
      <c r="L33" s="1538"/>
      <c r="M33" s="1538"/>
      <c r="N33" s="209"/>
    </row>
    <row r="34" spans="2:14" ht="9.75" customHeight="1" x14ac:dyDescent="0.25">
      <c r="B34" s="201"/>
      <c r="C34" s="1550"/>
      <c r="D34" s="1550"/>
      <c r="E34" s="1550"/>
      <c r="F34" s="1550"/>
      <c r="G34" s="1550"/>
      <c r="H34" s="1550"/>
      <c r="I34" s="1550"/>
      <c r="J34" s="1550"/>
      <c r="K34" s="1550"/>
      <c r="L34" s="1550"/>
      <c r="M34" s="1550"/>
      <c r="N34" s="209"/>
    </row>
    <row r="35" spans="2:14" ht="15.75" x14ac:dyDescent="0.25">
      <c r="B35" s="201"/>
      <c r="C35" s="1541" t="s">
        <v>113</v>
      </c>
      <c r="D35" s="1541"/>
      <c r="E35" s="1551" t="s">
        <v>654</v>
      </c>
      <c r="F35" s="1551"/>
      <c r="G35" s="1551"/>
      <c r="H35" s="1551"/>
      <c r="I35" s="1551"/>
      <c r="J35" s="1551"/>
      <c r="K35" s="1551"/>
      <c r="L35" s="1551"/>
      <c r="M35" s="1551"/>
      <c r="N35" s="209"/>
    </row>
    <row r="36" spans="2:14" ht="8.25" customHeight="1" x14ac:dyDescent="0.25">
      <c r="B36" s="201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09"/>
    </row>
    <row r="37" spans="2:14" ht="27" customHeight="1" x14ac:dyDescent="0.25">
      <c r="B37" s="201"/>
      <c r="C37" s="1547" t="s">
        <v>496</v>
      </c>
      <c r="D37" s="1547"/>
      <c r="E37" s="1547"/>
      <c r="F37" s="1553" t="s">
        <v>521</v>
      </c>
      <c r="G37" s="1553"/>
      <c r="H37" s="1553"/>
      <c r="I37" s="1547" t="s">
        <v>655</v>
      </c>
      <c r="J37" s="1547"/>
      <c r="K37" s="1547"/>
      <c r="L37" s="1547"/>
      <c r="M37" s="209"/>
      <c r="N37" s="209"/>
    </row>
    <row r="38" spans="2:14" ht="15.75" x14ac:dyDescent="0.25">
      <c r="B38" s="201"/>
      <c r="C38" s="1541" t="s">
        <v>112</v>
      </c>
      <c r="D38" s="1541"/>
      <c r="E38" s="1541"/>
      <c r="F38" s="210" t="s">
        <v>111</v>
      </c>
      <c r="G38" s="210"/>
      <c r="H38" s="210"/>
      <c r="I38" s="210"/>
      <c r="J38" s="210" t="s">
        <v>110</v>
      </c>
      <c r="K38" s="203"/>
      <c r="L38" s="210"/>
      <c r="M38" s="209"/>
      <c r="N38" s="209"/>
    </row>
    <row r="39" spans="2:14" ht="33.75" customHeight="1" x14ac:dyDescent="0.25">
      <c r="B39" s="201"/>
      <c r="C39" s="1547" t="s">
        <v>497</v>
      </c>
      <c r="D39" s="1547"/>
      <c r="E39" s="1547"/>
      <c r="F39" s="1054" t="s">
        <v>498</v>
      </c>
      <c r="G39" s="1056"/>
      <c r="H39" s="1056"/>
      <c r="I39" s="1056"/>
      <c r="J39" s="1547" t="s">
        <v>499</v>
      </c>
      <c r="K39" s="1547"/>
      <c r="L39" s="1547"/>
      <c r="M39" s="1547"/>
      <c r="N39" s="209"/>
    </row>
    <row r="40" spans="2:14" ht="18.75" customHeight="1" thickBot="1" x14ac:dyDescent="0.3">
      <c r="B40" s="207"/>
      <c r="C40" s="1549" t="s">
        <v>1</v>
      </c>
      <c r="D40" s="1549"/>
      <c r="E40" s="1549"/>
      <c r="F40" s="1549" t="s">
        <v>1</v>
      </c>
      <c r="G40" s="1549"/>
      <c r="H40" s="1549"/>
      <c r="I40" s="1549" t="s">
        <v>1</v>
      </c>
      <c r="J40" s="1549"/>
      <c r="K40" s="1549"/>
      <c r="N40" s="212"/>
    </row>
    <row r="41" spans="2:14" ht="19.5" customHeight="1" thickTop="1" x14ac:dyDescent="0.2">
      <c r="B41" s="201"/>
      <c r="C41" s="206" t="s">
        <v>109</v>
      </c>
      <c r="D41" s="205" t="s">
        <v>656</v>
      </c>
      <c r="E41" s="1542" t="s">
        <v>108</v>
      </c>
      <c r="F41" s="1542"/>
      <c r="G41" s="1542"/>
      <c r="H41" s="1542"/>
      <c r="I41" s="1542"/>
      <c r="J41" s="1542"/>
      <c r="K41" s="1542"/>
      <c r="L41" s="1543" t="s">
        <v>657</v>
      </c>
      <c r="M41" s="1543"/>
      <c r="N41" s="1544"/>
    </row>
    <row r="42" spans="2:14" ht="15.75" customHeight="1" x14ac:dyDescent="0.2">
      <c r="B42" s="201"/>
      <c r="C42" s="1545"/>
      <c r="D42" s="1545"/>
      <c r="E42" s="1545"/>
      <c r="F42" s="250"/>
      <c r="G42" s="202" t="s">
        <v>107</v>
      </c>
      <c r="H42" s="1545" t="s">
        <v>649</v>
      </c>
      <c r="I42" s="1545"/>
      <c r="J42" s="1545"/>
      <c r="K42" s="1545"/>
      <c r="L42" s="1545"/>
      <c r="M42" s="1545"/>
      <c r="N42" s="1546"/>
    </row>
    <row r="43" spans="2:14" ht="15.75" customHeight="1" x14ac:dyDescent="0.2">
      <c r="B43" s="201"/>
      <c r="C43" s="1537"/>
      <c r="D43" s="1537"/>
      <c r="E43" s="204" t="s">
        <v>106</v>
      </c>
      <c r="F43" s="202"/>
      <c r="G43" s="203"/>
      <c r="H43" s="203"/>
      <c r="I43" s="202"/>
      <c r="J43" s="1538"/>
      <c r="K43" s="1538"/>
      <c r="L43" s="1538"/>
      <c r="M43" s="1538"/>
      <c r="N43" s="1539"/>
    </row>
    <row r="44" spans="2:14" ht="15.75" customHeight="1" x14ac:dyDescent="0.2">
      <c r="B44" s="201"/>
      <c r="C44" s="1540" t="s">
        <v>105</v>
      </c>
      <c r="D44" s="1540"/>
      <c r="E44" s="1540"/>
      <c r="F44" s="1540"/>
      <c r="G44" s="1540"/>
      <c r="H44" s="1540"/>
      <c r="I44" s="1540"/>
      <c r="J44" s="1540"/>
      <c r="K44" s="1540"/>
      <c r="L44" s="1540"/>
      <c r="M44" s="1540"/>
      <c r="N44" s="200"/>
    </row>
    <row r="45" spans="2:14" ht="13.5" thickBot="1" x14ac:dyDescent="0.25">
      <c r="B45" s="199"/>
      <c r="C45" s="198"/>
      <c r="D45" s="198"/>
      <c r="E45" s="198"/>
      <c r="F45" s="198"/>
      <c r="G45" s="198"/>
      <c r="H45" s="198"/>
      <c r="I45" s="198"/>
      <c r="J45" s="198"/>
      <c r="K45" s="198"/>
      <c r="L45" s="197"/>
      <c r="M45" s="196" t="s">
        <v>104</v>
      </c>
      <c r="N45" s="195"/>
    </row>
    <row r="83" spans="3:7" x14ac:dyDescent="0.2">
      <c r="C83" s="194"/>
      <c r="D83" s="194"/>
      <c r="E83" s="194"/>
      <c r="F83" s="194"/>
      <c r="G83" s="194"/>
    </row>
  </sheetData>
  <mergeCells count="73">
    <mergeCell ref="G24:I24"/>
    <mergeCell ref="J24:L24"/>
    <mergeCell ref="J25:L25"/>
    <mergeCell ref="J26:L26"/>
    <mergeCell ref="G26:I26"/>
    <mergeCell ref="G25:I25"/>
    <mergeCell ref="C1:M4"/>
    <mergeCell ref="C15:M15"/>
    <mergeCell ref="C5:M5"/>
    <mergeCell ref="C6:M6"/>
    <mergeCell ref="B8:N8"/>
    <mergeCell ref="G23:I23"/>
    <mergeCell ref="G18:I18"/>
    <mergeCell ref="G19:I19"/>
    <mergeCell ref="J16:N17"/>
    <mergeCell ref="C14:D14"/>
    <mergeCell ref="E14:L14"/>
    <mergeCell ref="C16:E17"/>
    <mergeCell ref="G16:I17"/>
    <mergeCell ref="G22:I22"/>
    <mergeCell ref="J22:L22"/>
    <mergeCell ref="J23:L23"/>
    <mergeCell ref="C18:E18"/>
    <mergeCell ref="G20:I20"/>
    <mergeCell ref="G21:I21"/>
    <mergeCell ref="J21:L21"/>
    <mergeCell ref="J20:L20"/>
    <mergeCell ref="C19:E19"/>
    <mergeCell ref="C20:E20"/>
    <mergeCell ref="C21:E21"/>
    <mergeCell ref="J19:L19"/>
    <mergeCell ref="J18:M18"/>
    <mergeCell ref="C37:E37"/>
    <mergeCell ref="J28:L28"/>
    <mergeCell ref="C29:E29"/>
    <mergeCell ref="G29:I29"/>
    <mergeCell ref="C28:E28"/>
    <mergeCell ref="L33:M33"/>
    <mergeCell ref="C32:D32"/>
    <mergeCell ref="L32:M32"/>
    <mergeCell ref="C31:D31"/>
    <mergeCell ref="F37:H37"/>
    <mergeCell ref="I37:L37"/>
    <mergeCell ref="C35:D35"/>
    <mergeCell ref="L30:M30"/>
    <mergeCell ref="J29:M29"/>
    <mergeCell ref="C30:I30"/>
    <mergeCell ref="L31:M31"/>
    <mergeCell ref="C39:E39"/>
    <mergeCell ref="J39:M39"/>
    <mergeCell ref="C40:E40"/>
    <mergeCell ref="C38:E38"/>
    <mergeCell ref="F40:H40"/>
    <mergeCell ref="I40:K40"/>
    <mergeCell ref="C44:M44"/>
    <mergeCell ref="C43:D43"/>
    <mergeCell ref="J43:N43"/>
    <mergeCell ref="L41:N41"/>
    <mergeCell ref="C42:E42"/>
    <mergeCell ref="H42:N42"/>
    <mergeCell ref="E41:K41"/>
    <mergeCell ref="C34:M34"/>
    <mergeCell ref="C27:E27"/>
    <mergeCell ref="G28:I28"/>
    <mergeCell ref="E35:M35"/>
    <mergeCell ref="C33:D33"/>
    <mergeCell ref="J27:M27"/>
    <mergeCell ref="G27:I27"/>
    <mergeCell ref="C22:E22"/>
    <mergeCell ref="C23:E23"/>
    <mergeCell ref="C24:E24"/>
    <mergeCell ref="C25:E25"/>
    <mergeCell ref="C26:E26"/>
  </mergeCells>
  <printOptions horizontalCentered="1" verticalCentered="1"/>
  <pageMargins left="0.3" right="0.3" top="0.3" bottom="0.3" header="0" footer="0"/>
  <pageSetup scale="10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1"/>
  <sheetViews>
    <sheetView showGridLines="0" view="pageBreakPreview" topLeftCell="A22" zoomScale="75" zoomScaleNormal="75" zoomScaleSheetLayoutView="75" workbookViewId="0">
      <selection activeCell="E114" sqref="E114"/>
    </sheetView>
  </sheetViews>
  <sheetFormatPr baseColWidth="10" defaultColWidth="11.42578125" defaultRowHeight="12.75" x14ac:dyDescent="0.2"/>
  <cols>
    <col min="1" max="1" width="14" style="67" customWidth="1"/>
    <col min="2" max="2" width="13.5703125" style="67" customWidth="1"/>
    <col min="3" max="3" width="58.140625" style="67" customWidth="1"/>
    <col min="4" max="4" width="16.5703125" style="67" customWidth="1"/>
    <col min="5" max="5" width="17.140625" style="67" customWidth="1"/>
    <col min="6" max="6" width="10.140625" style="67" customWidth="1"/>
    <col min="7" max="7" width="12.7109375" style="67" customWidth="1"/>
    <col min="8" max="8" width="46.140625" style="67" customWidth="1"/>
    <col min="9" max="9" width="16" style="67" customWidth="1"/>
    <col min="10" max="10" width="19.7109375" style="67" customWidth="1"/>
    <col min="11" max="11" width="21.42578125" style="67" customWidth="1"/>
    <col min="12" max="16384" width="11.42578125" style="67"/>
  </cols>
  <sheetData>
    <row r="1" spans="1:11" x14ac:dyDescent="0.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30.7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16.5" customHeight="1" x14ac:dyDescent="0.3">
      <c r="A4" s="1424" t="s">
        <v>57</v>
      </c>
      <c r="B4" s="1424"/>
      <c r="C4" s="1424"/>
      <c r="D4" s="1424"/>
      <c r="E4" s="1424"/>
      <c r="F4" s="1424"/>
      <c r="G4" s="1424"/>
      <c r="H4" s="1424"/>
      <c r="I4" s="1424"/>
      <c r="J4" s="1424"/>
      <c r="K4" s="1424"/>
    </row>
    <row r="5" spans="1:11" ht="16.5" customHeight="1" x14ac:dyDescent="0.25">
      <c r="A5" s="1614" t="s">
        <v>176</v>
      </c>
      <c r="B5" s="1614"/>
      <c r="C5" s="1614"/>
      <c r="D5" s="1614"/>
      <c r="E5" s="1614"/>
      <c r="F5" s="1614"/>
      <c r="G5" s="1614"/>
      <c r="H5" s="1614"/>
      <c r="I5" s="1614"/>
      <c r="J5" s="1614"/>
      <c r="K5" s="1614"/>
    </row>
    <row r="6" spans="1:11" ht="16.5" customHeight="1" x14ac:dyDescent="0.2">
      <c r="A6" s="1615" t="s">
        <v>175</v>
      </c>
      <c r="B6" s="1615"/>
      <c r="C6" s="1615"/>
      <c r="D6" s="1615"/>
      <c r="E6" s="1615"/>
      <c r="F6" s="1615"/>
      <c r="G6" s="1615"/>
      <c r="H6" s="1615"/>
      <c r="I6" s="1615"/>
      <c r="J6" s="1615"/>
      <c r="K6" s="1615"/>
    </row>
    <row r="7" spans="1:11" ht="16.5" customHeight="1" x14ac:dyDescent="0.3">
      <c r="B7" s="305"/>
      <c r="C7" s="305"/>
      <c r="D7" s="305"/>
      <c r="E7" s="305"/>
      <c r="G7" s="306"/>
    </row>
    <row r="8" spans="1:11" ht="18.75" x14ac:dyDescent="0.3">
      <c r="A8" s="1616" t="s">
        <v>174</v>
      </c>
      <c r="B8" s="1622"/>
      <c r="C8" s="1617"/>
      <c r="D8" s="308"/>
      <c r="E8" s="308"/>
      <c r="G8" s="306"/>
      <c r="I8" s="1616" t="s">
        <v>173</v>
      </c>
      <c r="J8" s="1617"/>
      <c r="K8" s="6"/>
    </row>
    <row r="9" spans="1:11" ht="18.75" x14ac:dyDescent="0.3">
      <c r="A9" s="302" t="s">
        <v>135</v>
      </c>
      <c r="B9" s="301">
        <v>202</v>
      </c>
      <c r="C9" s="300"/>
      <c r="D9" s="299"/>
      <c r="E9" s="307"/>
      <c r="G9" s="306"/>
      <c r="I9" s="303" t="s">
        <v>172</v>
      </c>
      <c r="J9" s="1004" t="s">
        <v>502</v>
      </c>
      <c r="K9" s="305"/>
    </row>
    <row r="10" spans="1:11" ht="18.75" x14ac:dyDescent="0.3">
      <c r="A10" s="302" t="s">
        <v>171</v>
      </c>
      <c r="B10" s="304">
        <v>2</v>
      </c>
      <c r="C10" s="300"/>
      <c r="D10" s="299" t="s">
        <v>52</v>
      </c>
      <c r="E10" s="55"/>
      <c r="G10" s="55"/>
      <c r="I10" s="303" t="s">
        <v>170</v>
      </c>
      <c r="J10" s="1004" t="s">
        <v>503</v>
      </c>
    </row>
    <row r="11" spans="1:11" ht="18.75" x14ac:dyDescent="0.3">
      <c r="A11" s="302" t="s">
        <v>133</v>
      </c>
      <c r="B11" s="304">
        <v>1</v>
      </c>
      <c r="C11" s="300"/>
      <c r="D11" s="299"/>
      <c r="E11" s="55"/>
      <c r="G11" s="55"/>
      <c r="I11" s="303" t="s">
        <v>169</v>
      </c>
      <c r="J11" s="1004">
        <v>2021</v>
      </c>
    </row>
    <row r="12" spans="1:11" ht="18.75" x14ac:dyDescent="0.25">
      <c r="A12" s="302" t="s">
        <v>98</v>
      </c>
      <c r="B12" s="301">
        <v>5</v>
      </c>
      <c r="C12" s="1023" t="s">
        <v>501</v>
      </c>
      <c r="D12" s="299"/>
      <c r="E12" s="55"/>
      <c r="F12" s="55"/>
      <c r="G12" s="55"/>
      <c r="H12" s="55"/>
      <c r="I12" s="294" t="s">
        <v>168</v>
      </c>
      <c r="J12" s="1002" t="s">
        <v>489</v>
      </c>
    </row>
    <row r="13" spans="1:11" s="293" customFormat="1" ht="16.5" thickBot="1" x14ac:dyDescent="0.3">
      <c r="A13" s="295"/>
      <c r="B13" s="298"/>
      <c r="C13" s="297"/>
      <c r="D13" s="296"/>
      <c r="E13" s="295"/>
      <c r="F13" s="295"/>
      <c r="G13" s="295"/>
      <c r="H13" s="295"/>
      <c r="I13" s="294" t="s">
        <v>167</v>
      </c>
      <c r="J13" s="1003" t="s">
        <v>504</v>
      </c>
    </row>
    <row r="14" spans="1:11" ht="23.25" customHeight="1" thickBot="1" x14ac:dyDescent="0.3">
      <c r="A14" s="1620" t="s">
        <v>166</v>
      </c>
      <c r="B14" s="1621"/>
      <c r="C14" s="292">
        <v>2829225.92</v>
      </c>
      <c r="D14" s="55"/>
      <c r="E14" s="55"/>
      <c r="F14" s="55"/>
      <c r="G14" s="55"/>
      <c r="H14" s="55"/>
      <c r="I14" s="1626" t="s">
        <v>165</v>
      </c>
      <c r="J14" s="1626"/>
      <c r="K14" s="1626"/>
    </row>
    <row r="15" spans="1:11" s="291" customFormat="1" ht="39" customHeight="1" x14ac:dyDescent="0.25">
      <c r="A15" s="1623" t="s">
        <v>164</v>
      </c>
      <c r="B15" s="1624"/>
      <c r="C15" s="1624"/>
      <c r="D15" s="1624"/>
      <c r="E15" s="1625"/>
      <c r="F15" s="1623" t="s">
        <v>163</v>
      </c>
      <c r="G15" s="1624"/>
      <c r="H15" s="1624"/>
      <c r="I15" s="1624"/>
      <c r="J15" s="1625"/>
      <c r="K15" s="1618" t="s">
        <v>162</v>
      </c>
    </row>
    <row r="16" spans="1:11" s="284" customFormat="1" ht="42.75" customHeight="1" x14ac:dyDescent="0.25">
      <c r="A16" s="290" t="s">
        <v>156</v>
      </c>
      <c r="B16" s="286" t="s">
        <v>161</v>
      </c>
      <c r="C16" s="286" t="s">
        <v>160</v>
      </c>
      <c r="D16" s="285" t="s">
        <v>159</v>
      </c>
      <c r="E16" s="289" t="s">
        <v>158</v>
      </c>
      <c r="F16" s="288" t="s">
        <v>157</v>
      </c>
      <c r="G16" s="287" t="s">
        <v>156</v>
      </c>
      <c r="H16" s="286" t="s">
        <v>155</v>
      </c>
      <c r="I16" s="286" t="s">
        <v>154</v>
      </c>
      <c r="J16" s="285" t="s">
        <v>153</v>
      </c>
      <c r="K16" s="1619"/>
    </row>
    <row r="17" spans="1:11" s="266" customFormat="1" ht="21" customHeight="1" x14ac:dyDescent="0.25">
      <c r="A17" s="283">
        <v>44209</v>
      </c>
      <c r="B17" s="282"/>
      <c r="C17" s="282" t="s">
        <v>528</v>
      </c>
      <c r="D17" s="281"/>
      <c r="E17" s="274">
        <v>115000</v>
      </c>
      <c r="F17" s="280"/>
      <c r="G17" s="279"/>
      <c r="H17" s="278"/>
      <c r="I17" s="278"/>
      <c r="J17" s="278">
        <v>0</v>
      </c>
      <c r="K17" s="271">
        <f>+C14+E17</f>
        <v>2944225.92</v>
      </c>
    </row>
    <row r="18" spans="1:11" s="266" customFormat="1" ht="21" customHeight="1" x14ac:dyDescent="0.25">
      <c r="A18" s="283">
        <v>44222</v>
      </c>
      <c r="B18" s="282"/>
      <c r="C18" s="282" t="s">
        <v>528</v>
      </c>
      <c r="D18" s="281"/>
      <c r="E18" s="274">
        <v>26000</v>
      </c>
      <c r="F18" s="280"/>
      <c r="G18" s="279"/>
      <c r="H18" s="278"/>
      <c r="I18" s="278"/>
      <c r="J18" s="278">
        <v>0</v>
      </c>
      <c r="K18" s="271">
        <f>+K17+E18</f>
        <v>2970225.92</v>
      </c>
    </row>
    <row r="19" spans="1:11" s="266" customFormat="1" ht="21" customHeight="1" x14ac:dyDescent="0.25">
      <c r="A19" s="283">
        <v>44224</v>
      </c>
      <c r="B19" s="282"/>
      <c r="C19" s="282" t="s">
        <v>529</v>
      </c>
      <c r="D19" s="281"/>
      <c r="E19" s="274">
        <v>400000</v>
      </c>
      <c r="F19" s="280"/>
      <c r="G19" s="279"/>
      <c r="H19" s="278"/>
      <c r="I19" s="278"/>
      <c r="J19" s="278">
        <v>0</v>
      </c>
      <c r="K19" s="271">
        <f t="shared" ref="K19:K20" si="0">+K18+E19</f>
        <v>3370225.92</v>
      </c>
    </row>
    <row r="20" spans="1:11" s="266" customFormat="1" ht="21" customHeight="1" x14ac:dyDescent="0.25">
      <c r="A20" s="283">
        <v>44224</v>
      </c>
      <c r="B20" s="282"/>
      <c r="C20" s="282" t="s">
        <v>529</v>
      </c>
      <c r="D20" s="281"/>
      <c r="E20" s="274">
        <v>400000</v>
      </c>
      <c r="F20" s="280"/>
      <c r="G20" s="279"/>
      <c r="H20" s="278"/>
      <c r="I20" s="278"/>
      <c r="J20" s="278">
        <v>0</v>
      </c>
      <c r="K20" s="271">
        <f t="shared" si="0"/>
        <v>3770225.92</v>
      </c>
    </row>
    <row r="21" spans="1:11" s="266" customFormat="1" ht="21" customHeight="1" x14ac:dyDescent="0.25">
      <c r="A21" s="283">
        <v>44230</v>
      </c>
      <c r="B21" s="282"/>
      <c r="C21" s="282"/>
      <c r="D21" s="281"/>
      <c r="E21" s="274">
        <v>0</v>
      </c>
      <c r="F21" s="1012">
        <v>40393</v>
      </c>
      <c r="G21" s="279">
        <v>44230</v>
      </c>
      <c r="H21" s="278" t="s">
        <v>530</v>
      </c>
      <c r="I21" s="278"/>
      <c r="J21" s="278">
        <v>142038.59</v>
      </c>
      <c r="K21" s="271">
        <f>+K20-J21</f>
        <v>3628187.33</v>
      </c>
    </row>
    <row r="22" spans="1:11" s="266" customFormat="1" ht="21" customHeight="1" x14ac:dyDescent="0.25">
      <c r="A22" s="283"/>
      <c r="B22" s="282"/>
      <c r="C22" s="282"/>
      <c r="D22" s="281"/>
      <c r="E22" s="274">
        <v>0</v>
      </c>
      <c r="F22" s="1012" t="s">
        <v>531</v>
      </c>
      <c r="G22" s="279">
        <v>44230</v>
      </c>
      <c r="H22" s="278" t="s">
        <v>532</v>
      </c>
      <c r="I22" s="278"/>
      <c r="J22" s="278">
        <v>0</v>
      </c>
      <c r="K22" s="271">
        <f>+K21</f>
        <v>3628187.33</v>
      </c>
    </row>
    <row r="23" spans="1:11" s="266" customFormat="1" ht="21" customHeight="1" x14ac:dyDescent="0.25">
      <c r="A23" s="283">
        <v>44231</v>
      </c>
      <c r="B23" s="282"/>
      <c r="C23" s="282" t="s">
        <v>528</v>
      </c>
      <c r="D23" s="281"/>
      <c r="E23" s="274">
        <v>500</v>
      </c>
      <c r="F23" s="1012"/>
      <c r="G23" s="279"/>
      <c r="H23" s="278"/>
      <c r="I23" s="278"/>
      <c r="J23" s="278">
        <v>0</v>
      </c>
      <c r="K23" s="271">
        <f>+K22+E23</f>
        <v>3628687.33</v>
      </c>
    </row>
    <row r="24" spans="1:11" s="266" customFormat="1" ht="21" customHeight="1" x14ac:dyDescent="0.25">
      <c r="A24" s="283">
        <v>44239</v>
      </c>
      <c r="B24" s="282"/>
      <c r="C24" s="282" t="s">
        <v>533</v>
      </c>
      <c r="D24" s="281"/>
      <c r="E24" s="274">
        <v>400000</v>
      </c>
      <c r="F24" s="1012"/>
      <c r="G24" s="279"/>
      <c r="H24" s="278"/>
      <c r="I24" s="278"/>
      <c r="J24" s="278">
        <v>0</v>
      </c>
      <c r="K24" s="271">
        <f>+K23+E24</f>
        <v>4028687.33</v>
      </c>
    </row>
    <row r="25" spans="1:11" s="266" customFormat="1" ht="21" customHeight="1" x14ac:dyDescent="0.25">
      <c r="A25" s="283"/>
      <c r="B25" s="282"/>
      <c r="C25" s="282"/>
      <c r="D25" s="281"/>
      <c r="E25" s="274">
        <v>0</v>
      </c>
      <c r="F25" s="1012" t="s">
        <v>534</v>
      </c>
      <c r="G25" s="279">
        <v>44244</v>
      </c>
      <c r="H25" s="278" t="s">
        <v>535</v>
      </c>
      <c r="I25" s="278"/>
      <c r="J25" s="278">
        <v>105348.47</v>
      </c>
      <c r="K25" s="271">
        <f>+K24-J25</f>
        <v>3923338.86</v>
      </c>
    </row>
    <row r="26" spans="1:11" s="266" customFormat="1" ht="21" customHeight="1" x14ac:dyDescent="0.25">
      <c r="A26" s="283"/>
      <c r="B26" s="282"/>
      <c r="C26" s="282"/>
      <c r="D26" s="281"/>
      <c r="E26" s="274">
        <v>0</v>
      </c>
      <c r="F26" s="1012" t="s">
        <v>536</v>
      </c>
      <c r="G26" s="279">
        <v>44246</v>
      </c>
      <c r="H26" s="278" t="s">
        <v>537</v>
      </c>
      <c r="I26" s="278"/>
      <c r="J26" s="278">
        <v>87000</v>
      </c>
      <c r="K26" s="271">
        <f t="shared" ref="K26:K28" si="1">+K25-J26</f>
        <v>3836338.86</v>
      </c>
    </row>
    <row r="27" spans="1:11" s="266" customFormat="1" ht="21" customHeight="1" x14ac:dyDescent="0.25">
      <c r="A27" s="283"/>
      <c r="B27" s="282"/>
      <c r="C27" s="282"/>
      <c r="D27" s="281"/>
      <c r="E27" s="274">
        <v>0</v>
      </c>
      <c r="F27" s="1012" t="s">
        <v>538</v>
      </c>
      <c r="G27" s="279">
        <v>44252</v>
      </c>
      <c r="H27" s="278" t="s">
        <v>597</v>
      </c>
      <c r="I27" s="278"/>
      <c r="J27" s="278">
        <v>25080</v>
      </c>
      <c r="K27" s="271">
        <f t="shared" si="1"/>
        <v>3811258.86</v>
      </c>
    </row>
    <row r="28" spans="1:11" s="266" customFormat="1" ht="21" customHeight="1" x14ac:dyDescent="0.25">
      <c r="A28" s="283"/>
      <c r="B28" s="282"/>
      <c r="C28" s="282"/>
      <c r="D28" s="281"/>
      <c r="E28" s="274">
        <v>0</v>
      </c>
      <c r="F28" s="1012" t="s">
        <v>539</v>
      </c>
      <c r="G28" s="279">
        <v>44253</v>
      </c>
      <c r="H28" s="278" t="s">
        <v>540</v>
      </c>
      <c r="I28" s="278"/>
      <c r="J28" s="278">
        <v>118950.87</v>
      </c>
      <c r="K28" s="271">
        <f t="shared" si="1"/>
        <v>3692307.9899999998</v>
      </c>
    </row>
    <row r="29" spans="1:11" s="266" customFormat="1" ht="21" customHeight="1" x14ac:dyDescent="0.25">
      <c r="A29" s="283">
        <v>44253</v>
      </c>
      <c r="B29" s="282"/>
      <c r="C29" s="282" t="s">
        <v>528</v>
      </c>
      <c r="D29" s="281"/>
      <c r="E29" s="274">
        <v>500</v>
      </c>
      <c r="F29" s="1012"/>
      <c r="G29" s="279"/>
      <c r="H29" s="278"/>
      <c r="I29" s="278"/>
      <c r="J29" s="278">
        <v>0</v>
      </c>
      <c r="K29" s="271">
        <f>+K28+E29</f>
        <v>3692807.9899999998</v>
      </c>
    </row>
    <row r="30" spans="1:11" s="266" customFormat="1" ht="21" customHeight="1" x14ac:dyDescent="0.25">
      <c r="A30" s="283">
        <v>44256</v>
      </c>
      <c r="B30" s="282"/>
      <c r="C30" s="282" t="s">
        <v>528</v>
      </c>
      <c r="D30" s="281"/>
      <c r="E30" s="274">
        <v>500</v>
      </c>
      <c r="F30" s="1012"/>
      <c r="G30" s="279"/>
      <c r="H30" s="278"/>
      <c r="I30" s="278"/>
      <c r="J30" s="278">
        <v>0</v>
      </c>
      <c r="K30" s="271">
        <f>+K29+E30</f>
        <v>3693307.9899999998</v>
      </c>
    </row>
    <row r="31" spans="1:11" s="266" customFormat="1" ht="21" customHeight="1" x14ac:dyDescent="0.25">
      <c r="A31" s="283"/>
      <c r="B31" s="282"/>
      <c r="C31" s="282"/>
      <c r="D31" s="281"/>
      <c r="E31" s="274">
        <v>0</v>
      </c>
      <c r="F31" s="1012" t="s">
        <v>541</v>
      </c>
      <c r="G31" s="279">
        <v>44260</v>
      </c>
      <c r="H31" s="278" t="s">
        <v>542</v>
      </c>
      <c r="I31" s="278"/>
      <c r="J31" s="278">
        <v>11244.75</v>
      </c>
      <c r="K31" s="271">
        <f>+K30-J31</f>
        <v>3682063.2399999998</v>
      </c>
    </row>
    <row r="32" spans="1:11" s="266" customFormat="1" ht="21" customHeight="1" x14ac:dyDescent="0.25">
      <c r="A32" s="283"/>
      <c r="B32" s="282"/>
      <c r="C32" s="282"/>
      <c r="D32" s="281"/>
      <c r="E32" s="274">
        <v>0</v>
      </c>
      <c r="F32" s="1012" t="s">
        <v>543</v>
      </c>
      <c r="G32" s="279">
        <v>44260</v>
      </c>
      <c r="H32" s="278" t="s">
        <v>542</v>
      </c>
      <c r="I32" s="278"/>
      <c r="J32" s="278">
        <v>4752</v>
      </c>
      <c r="K32" s="271">
        <f>+K31-J32</f>
        <v>3677311.2399999998</v>
      </c>
    </row>
    <row r="33" spans="1:24" s="266" customFormat="1" ht="21" customHeight="1" x14ac:dyDescent="0.25">
      <c r="A33" s="283"/>
      <c r="B33" s="282"/>
      <c r="C33" s="282"/>
      <c r="D33" s="281"/>
      <c r="E33" s="274">
        <v>0</v>
      </c>
      <c r="F33" s="1012" t="s">
        <v>544</v>
      </c>
      <c r="G33" s="279">
        <v>44264</v>
      </c>
      <c r="H33" s="278" t="s">
        <v>545</v>
      </c>
      <c r="I33" s="278"/>
      <c r="J33" s="278">
        <v>1340677.97</v>
      </c>
      <c r="K33" s="271">
        <f t="shared" ref="K33:K34" si="2">+K32-J33</f>
        <v>2336633.2699999996</v>
      </c>
    </row>
    <row r="34" spans="1:24" s="266" customFormat="1" ht="21" customHeight="1" x14ac:dyDescent="0.25">
      <c r="A34" s="283"/>
      <c r="B34" s="282"/>
      <c r="C34" s="282"/>
      <c r="D34" s="281"/>
      <c r="E34" s="274">
        <v>0</v>
      </c>
      <c r="F34" s="1012" t="s">
        <v>546</v>
      </c>
      <c r="G34" s="279">
        <v>44265</v>
      </c>
      <c r="H34" s="278" t="s">
        <v>530</v>
      </c>
      <c r="I34" s="278"/>
      <c r="J34" s="278">
        <v>149295.37</v>
      </c>
      <c r="K34" s="271">
        <f t="shared" si="2"/>
        <v>2187337.8999999994</v>
      </c>
    </row>
    <row r="35" spans="1:24" s="266" customFormat="1" ht="21" customHeight="1" x14ac:dyDescent="0.25">
      <c r="A35" s="283">
        <v>44274</v>
      </c>
      <c r="B35" s="282"/>
      <c r="C35" s="282" t="s">
        <v>533</v>
      </c>
      <c r="D35" s="281"/>
      <c r="E35" s="274">
        <v>400000</v>
      </c>
      <c r="F35" s="1012"/>
      <c r="G35" s="279"/>
      <c r="H35" s="278"/>
      <c r="I35" s="278"/>
      <c r="J35" s="278">
        <v>0</v>
      </c>
      <c r="K35" s="271">
        <f>+K34+E35</f>
        <v>2587337.8999999994</v>
      </c>
    </row>
    <row r="36" spans="1:24" s="266" customFormat="1" ht="21" customHeight="1" x14ac:dyDescent="0.25">
      <c r="A36" s="283">
        <v>44280</v>
      </c>
      <c r="B36" s="282"/>
      <c r="C36" s="282" t="s">
        <v>528</v>
      </c>
      <c r="D36" s="281"/>
      <c r="E36" s="274">
        <v>500</v>
      </c>
      <c r="F36" s="1012"/>
      <c r="G36" s="279"/>
      <c r="H36" s="278"/>
      <c r="I36" s="278"/>
      <c r="J36" s="278">
        <v>0</v>
      </c>
      <c r="K36" s="271">
        <f>+K35+E36</f>
        <v>2587837.8999999994</v>
      </c>
    </row>
    <row r="37" spans="1:24" s="266" customFormat="1" ht="21" customHeight="1" x14ac:dyDescent="0.25">
      <c r="A37" s="283"/>
      <c r="B37" s="282"/>
      <c r="C37" s="282"/>
      <c r="D37" s="281"/>
      <c r="E37" s="274">
        <v>0</v>
      </c>
      <c r="F37" s="1012" t="s">
        <v>547</v>
      </c>
      <c r="G37" s="279">
        <v>44281</v>
      </c>
      <c r="H37" s="278" t="s">
        <v>545</v>
      </c>
      <c r="I37" s="278"/>
      <c r="J37" s="278">
        <v>191525.43</v>
      </c>
      <c r="K37" s="271">
        <f>+K36-J37</f>
        <v>2396312.4699999993</v>
      </c>
    </row>
    <row r="38" spans="1:24" s="266" customFormat="1" ht="21" customHeight="1" x14ac:dyDescent="0.25">
      <c r="A38" s="283"/>
      <c r="B38" s="282"/>
      <c r="C38" s="282"/>
      <c r="D38" s="281"/>
      <c r="E38" s="274">
        <v>0</v>
      </c>
      <c r="F38" s="1012" t="s">
        <v>548</v>
      </c>
      <c r="G38" s="279">
        <v>44301</v>
      </c>
      <c r="H38" s="278" t="s">
        <v>530</v>
      </c>
      <c r="I38" s="278"/>
      <c r="J38" s="278">
        <v>131275.5</v>
      </c>
      <c r="K38" s="271">
        <f>+K37-J38</f>
        <v>2265036.9699999993</v>
      </c>
    </row>
    <row r="39" spans="1:24" s="266" customFormat="1" ht="21" customHeight="1" x14ac:dyDescent="0.25">
      <c r="A39" s="283">
        <v>44301</v>
      </c>
      <c r="B39" s="282"/>
      <c r="C39" s="282" t="s">
        <v>533</v>
      </c>
      <c r="D39" s="281"/>
      <c r="E39" s="274">
        <v>400000</v>
      </c>
      <c r="F39" s="1012"/>
      <c r="G39" s="279"/>
      <c r="H39" s="278"/>
      <c r="I39" s="278"/>
      <c r="J39" s="278"/>
      <c r="K39" s="271">
        <f>+K38+E39</f>
        <v>2665036.9699999993</v>
      </c>
    </row>
    <row r="40" spans="1:24" s="266" customFormat="1" ht="21" customHeight="1" x14ac:dyDescent="0.25">
      <c r="A40" s="283"/>
      <c r="B40" s="282"/>
      <c r="C40" s="282"/>
      <c r="D40" s="281"/>
      <c r="E40" s="274"/>
      <c r="F40" s="1012" t="s">
        <v>549</v>
      </c>
      <c r="G40" s="279">
        <v>44312</v>
      </c>
      <c r="H40" s="1022" t="s">
        <v>550</v>
      </c>
      <c r="I40" s="278"/>
      <c r="J40" s="278">
        <v>36013.72</v>
      </c>
      <c r="K40" s="271">
        <f>+K39-J40</f>
        <v>2629023.2499999991</v>
      </c>
    </row>
    <row r="41" spans="1:24" s="266" customFormat="1" ht="21" customHeight="1" x14ac:dyDescent="0.25">
      <c r="A41" s="283"/>
      <c r="B41" s="282"/>
      <c r="C41" s="282"/>
      <c r="D41" s="281"/>
      <c r="E41" s="274"/>
      <c r="F41" s="1012" t="s">
        <v>551</v>
      </c>
      <c r="G41" s="279">
        <v>44312</v>
      </c>
      <c r="H41" s="278" t="s">
        <v>545</v>
      </c>
      <c r="I41" s="278"/>
      <c r="J41" s="278">
        <v>191525.43</v>
      </c>
      <c r="K41" s="271">
        <f t="shared" ref="K41:K42" si="3">+K40-J41</f>
        <v>2437497.8199999989</v>
      </c>
    </row>
    <row r="42" spans="1:24" s="266" customFormat="1" ht="21" customHeight="1" x14ac:dyDescent="0.25">
      <c r="A42" s="283"/>
      <c r="B42" s="282"/>
      <c r="C42" s="282"/>
      <c r="D42" s="281"/>
      <c r="E42" s="274"/>
      <c r="F42" s="1012" t="s">
        <v>552</v>
      </c>
      <c r="G42" s="279">
        <v>44316</v>
      </c>
      <c r="H42" s="278" t="s">
        <v>542</v>
      </c>
      <c r="I42" s="278"/>
      <c r="J42" s="278">
        <v>67796.61</v>
      </c>
      <c r="K42" s="271">
        <f t="shared" si="3"/>
        <v>2369701.209999999</v>
      </c>
    </row>
    <row r="43" spans="1:24" s="266" customFormat="1" ht="21" customHeight="1" x14ac:dyDescent="0.25">
      <c r="A43" s="283">
        <v>44320</v>
      </c>
      <c r="B43" s="282"/>
      <c r="C43" s="282" t="s">
        <v>528</v>
      </c>
      <c r="D43" s="281"/>
      <c r="E43" s="274">
        <v>500</v>
      </c>
      <c r="F43" s="1012"/>
      <c r="G43" s="279"/>
      <c r="H43" s="278"/>
      <c r="I43" s="278"/>
      <c r="J43" s="278"/>
      <c r="K43" s="271">
        <f>+K42+E43</f>
        <v>2370201.209999999</v>
      </c>
    </row>
    <row r="44" spans="1:24" s="266" customFormat="1" ht="21" customHeight="1" x14ac:dyDescent="0.25">
      <c r="A44" s="283">
        <v>44320</v>
      </c>
      <c r="B44" s="282"/>
      <c r="C44" s="282" t="s">
        <v>528</v>
      </c>
      <c r="D44" s="281"/>
      <c r="E44" s="274">
        <v>16000</v>
      </c>
      <c r="F44" s="1012"/>
      <c r="G44" s="279"/>
      <c r="H44" s="278"/>
      <c r="I44" s="278"/>
      <c r="J44" s="278"/>
      <c r="K44" s="271">
        <f>+K43+E44</f>
        <v>2386201.209999999</v>
      </c>
    </row>
    <row r="45" spans="1:24" s="266" customFormat="1" ht="21" customHeight="1" x14ac:dyDescent="0.25">
      <c r="A45" s="283"/>
      <c r="B45" s="282"/>
      <c r="C45" s="282"/>
      <c r="D45" s="281"/>
      <c r="E45" s="274">
        <v>0</v>
      </c>
      <c r="F45" s="1012" t="s">
        <v>553</v>
      </c>
      <c r="G45" s="279">
        <v>44320</v>
      </c>
      <c r="H45" s="278" t="s">
        <v>542</v>
      </c>
      <c r="I45" s="278"/>
      <c r="J45" s="278">
        <v>10148.08</v>
      </c>
      <c r="K45" s="271">
        <f>+K44-J45</f>
        <v>2376053.129999999</v>
      </c>
    </row>
    <row r="46" spans="1:24" ht="15" x14ac:dyDescent="0.25">
      <c r="A46" s="283"/>
      <c r="B46" s="282"/>
      <c r="C46" s="282"/>
      <c r="D46" s="281"/>
      <c r="E46" s="274">
        <v>0</v>
      </c>
      <c r="F46" s="1012">
        <v>40409</v>
      </c>
      <c r="G46" s="279">
        <v>44320</v>
      </c>
      <c r="H46" s="278" t="s">
        <v>542</v>
      </c>
      <c r="I46" s="278"/>
      <c r="J46" s="278">
        <v>1807.38</v>
      </c>
      <c r="K46" s="271">
        <f t="shared" ref="K46:K47" si="4">+K45-J46</f>
        <v>2374245.7499999991</v>
      </c>
    </row>
    <row r="47" spans="1:24" ht="18.75" customHeight="1" x14ac:dyDescent="0.25">
      <c r="A47" s="283"/>
      <c r="B47" s="282"/>
      <c r="C47" s="282"/>
      <c r="D47" s="281"/>
      <c r="E47" s="274">
        <v>0</v>
      </c>
      <c r="F47" s="1012" t="s">
        <v>554</v>
      </c>
      <c r="G47" s="279">
        <v>44322</v>
      </c>
      <c r="H47" s="278" t="s">
        <v>530</v>
      </c>
      <c r="I47" s="278"/>
      <c r="J47" s="278">
        <v>168858.09</v>
      </c>
      <c r="K47" s="271">
        <f t="shared" si="4"/>
        <v>2205387.6599999992</v>
      </c>
    </row>
    <row r="48" spans="1:24" ht="15.75" customHeight="1" x14ac:dyDescent="0.25">
      <c r="A48" s="283">
        <v>44323</v>
      </c>
      <c r="B48" s="282"/>
      <c r="C48" s="282" t="s">
        <v>533</v>
      </c>
      <c r="D48" s="281"/>
      <c r="E48" s="274">
        <v>400000</v>
      </c>
      <c r="F48" s="1012"/>
      <c r="G48" s="279"/>
      <c r="H48" s="278"/>
      <c r="I48" s="278"/>
      <c r="J48" s="278"/>
      <c r="K48" s="271">
        <f>+K47+E48</f>
        <v>2605387.6599999992</v>
      </c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</row>
    <row r="49" spans="1:24" ht="15" x14ac:dyDescent="0.25">
      <c r="A49" s="283"/>
      <c r="B49" s="282"/>
      <c r="C49" s="282"/>
      <c r="D49" s="281"/>
      <c r="E49" s="274"/>
      <c r="F49" s="1012" t="s">
        <v>555</v>
      </c>
      <c r="G49" s="279">
        <v>44327</v>
      </c>
      <c r="H49" s="278" t="s">
        <v>556</v>
      </c>
      <c r="I49" s="278"/>
      <c r="J49" s="278">
        <v>125662.52</v>
      </c>
      <c r="K49" s="271">
        <f>+K48-J49</f>
        <v>2479725.1399999992</v>
      </c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</row>
    <row r="50" spans="1:24" ht="15" x14ac:dyDescent="0.25">
      <c r="A50" s="283"/>
      <c r="B50" s="282"/>
      <c r="C50" s="282"/>
      <c r="D50" s="281"/>
      <c r="E50" s="274"/>
      <c r="F50" s="1012" t="s">
        <v>557</v>
      </c>
      <c r="G50" s="279">
        <v>44333</v>
      </c>
      <c r="H50" s="278" t="s">
        <v>558</v>
      </c>
      <c r="I50" s="278"/>
      <c r="J50" s="278">
        <v>18373</v>
      </c>
      <c r="K50" s="271">
        <f t="shared" ref="K50:K52" si="5">+K49-J50</f>
        <v>2461352.1399999992</v>
      </c>
    </row>
    <row r="51" spans="1:24" ht="15" x14ac:dyDescent="0.25">
      <c r="A51" s="283"/>
      <c r="B51" s="282"/>
      <c r="C51" s="282"/>
      <c r="D51" s="281"/>
      <c r="E51" s="274"/>
      <c r="F51" s="1012" t="s">
        <v>559</v>
      </c>
      <c r="G51" s="279">
        <v>44340</v>
      </c>
      <c r="H51" s="278" t="s">
        <v>545</v>
      </c>
      <c r="I51" s="278"/>
      <c r="J51" s="278">
        <v>191525.43</v>
      </c>
      <c r="K51" s="271">
        <f t="shared" si="5"/>
        <v>2269826.709999999</v>
      </c>
    </row>
    <row r="52" spans="1:24" s="68" customFormat="1" ht="18" customHeight="1" x14ac:dyDescent="0.25">
      <c r="A52" s="283"/>
      <c r="B52" s="282"/>
      <c r="C52" s="282"/>
      <c r="D52" s="281"/>
      <c r="E52" s="274"/>
      <c r="F52" s="1012" t="s">
        <v>560</v>
      </c>
      <c r="G52" s="279">
        <v>44341</v>
      </c>
      <c r="H52" s="278" t="s">
        <v>561</v>
      </c>
      <c r="I52" s="278"/>
      <c r="J52" s="278">
        <v>125543</v>
      </c>
      <c r="K52" s="271">
        <f t="shared" si="5"/>
        <v>2144283.709999999</v>
      </c>
    </row>
    <row r="53" spans="1:24" ht="15" x14ac:dyDescent="0.25">
      <c r="A53" s="283">
        <v>44341</v>
      </c>
      <c r="B53" s="282"/>
      <c r="C53" s="282" t="s">
        <v>528</v>
      </c>
      <c r="D53" s="281"/>
      <c r="E53" s="274">
        <v>500</v>
      </c>
      <c r="F53" s="1012"/>
      <c r="G53" s="279"/>
      <c r="H53" s="278"/>
      <c r="I53" s="278"/>
      <c r="J53" s="278"/>
      <c r="K53" s="271">
        <f>+K52+E53</f>
        <v>2144783.709999999</v>
      </c>
    </row>
    <row r="54" spans="1:24" ht="15" x14ac:dyDescent="0.25">
      <c r="A54" s="283">
        <v>44358</v>
      </c>
      <c r="B54" s="282"/>
      <c r="C54" s="282" t="s">
        <v>533</v>
      </c>
      <c r="D54" s="281"/>
      <c r="E54" s="274">
        <v>400000</v>
      </c>
      <c r="F54" s="1012"/>
      <c r="G54" s="279"/>
      <c r="H54" s="278"/>
      <c r="I54" s="278"/>
      <c r="J54" s="278"/>
      <c r="K54" s="271">
        <f>+K53+E54</f>
        <v>2544783.709999999</v>
      </c>
    </row>
    <row r="55" spans="1:24" ht="15" x14ac:dyDescent="0.25">
      <c r="A55" s="283"/>
      <c r="B55" s="282"/>
      <c r="C55" s="282"/>
      <c r="D55" s="281"/>
      <c r="E55" s="274"/>
      <c r="F55" s="1012" t="s">
        <v>562</v>
      </c>
      <c r="G55" s="279">
        <v>44365</v>
      </c>
      <c r="H55" s="278" t="s">
        <v>563</v>
      </c>
      <c r="I55" s="278"/>
      <c r="J55" s="278">
        <v>125743.01</v>
      </c>
      <c r="K55" s="271">
        <f>+K54-J55</f>
        <v>2419040.6999999993</v>
      </c>
    </row>
    <row r="56" spans="1:24" ht="15" x14ac:dyDescent="0.25">
      <c r="A56" s="283"/>
      <c r="B56" s="282"/>
      <c r="C56" s="282"/>
      <c r="D56" s="281"/>
      <c r="E56" s="274"/>
      <c r="F56" s="1012" t="s">
        <v>564</v>
      </c>
      <c r="G56" s="279">
        <v>44365</v>
      </c>
      <c r="H56" s="278" t="s">
        <v>563</v>
      </c>
      <c r="I56" s="278"/>
      <c r="J56" s="278">
        <v>125091</v>
      </c>
      <c r="K56" s="271">
        <f t="shared" ref="K56:K62" si="6">+K55-J56</f>
        <v>2293949.6999999993</v>
      </c>
    </row>
    <row r="57" spans="1:24" ht="15" x14ac:dyDescent="0.25">
      <c r="A57" s="283"/>
      <c r="B57" s="282"/>
      <c r="C57" s="282"/>
      <c r="D57" s="281"/>
      <c r="E57" s="274">
        <v>0</v>
      </c>
      <c r="F57" s="1012" t="s">
        <v>565</v>
      </c>
      <c r="G57" s="279">
        <v>44368</v>
      </c>
      <c r="H57" s="278" t="s">
        <v>542</v>
      </c>
      <c r="I57" s="278"/>
      <c r="J57" s="278">
        <v>20556.86</v>
      </c>
      <c r="K57" s="271">
        <f>+K56-J57</f>
        <v>2273392.8399999994</v>
      </c>
    </row>
    <row r="58" spans="1:24" ht="15" x14ac:dyDescent="0.25">
      <c r="A58" s="277"/>
      <c r="B58" s="276"/>
      <c r="C58" s="276"/>
      <c r="D58" s="275"/>
      <c r="E58" s="274"/>
      <c r="F58" s="1013" t="s">
        <v>566</v>
      </c>
      <c r="G58" s="273">
        <v>44368</v>
      </c>
      <c r="H58" s="272" t="s">
        <v>542</v>
      </c>
      <c r="I58" s="272"/>
      <c r="J58" s="272">
        <v>3193.2</v>
      </c>
      <c r="K58" s="271">
        <f t="shared" si="6"/>
        <v>2270199.6399999992</v>
      </c>
    </row>
    <row r="59" spans="1:24" ht="15" x14ac:dyDescent="0.25">
      <c r="A59" s="277"/>
      <c r="B59" s="276"/>
      <c r="C59" s="276"/>
      <c r="D59" s="275"/>
      <c r="E59" s="274"/>
      <c r="F59" s="1013" t="s">
        <v>567</v>
      </c>
      <c r="G59" s="273">
        <v>44369</v>
      </c>
      <c r="H59" s="272" t="s">
        <v>568</v>
      </c>
      <c r="I59" s="272"/>
      <c r="J59" s="272">
        <v>13110</v>
      </c>
      <c r="K59" s="271">
        <f t="shared" si="6"/>
        <v>2257089.6399999992</v>
      </c>
    </row>
    <row r="60" spans="1:24" ht="15" x14ac:dyDescent="0.25">
      <c r="A60" s="277"/>
      <c r="B60" s="276"/>
      <c r="C60" s="276"/>
      <c r="D60" s="275"/>
      <c r="E60" s="274"/>
      <c r="F60" s="1013" t="s">
        <v>569</v>
      </c>
      <c r="G60" s="273">
        <v>44369</v>
      </c>
      <c r="H60" s="272" t="s">
        <v>570</v>
      </c>
      <c r="I60" s="272"/>
      <c r="J60" s="272">
        <v>5890</v>
      </c>
      <c r="K60" s="271">
        <f t="shared" si="6"/>
        <v>2251199.6399999992</v>
      </c>
    </row>
    <row r="61" spans="1:24" ht="15" x14ac:dyDescent="0.25">
      <c r="A61" s="277"/>
      <c r="B61" s="276"/>
      <c r="C61" s="276"/>
      <c r="D61" s="275"/>
      <c r="E61" s="274"/>
      <c r="F61" s="1013" t="s">
        <v>571</v>
      </c>
      <c r="G61" s="273">
        <v>44369</v>
      </c>
      <c r="H61" s="272" t="s">
        <v>545</v>
      </c>
      <c r="I61" s="272"/>
      <c r="J61" s="272">
        <v>191525.43</v>
      </c>
      <c r="K61" s="271">
        <f t="shared" si="6"/>
        <v>2059674.2099999993</v>
      </c>
    </row>
    <row r="62" spans="1:24" ht="15" x14ac:dyDescent="0.25">
      <c r="A62" s="277"/>
      <c r="B62" s="276"/>
      <c r="C62" s="276"/>
      <c r="D62" s="275"/>
      <c r="E62" s="274"/>
      <c r="F62" s="1013" t="s">
        <v>572</v>
      </c>
      <c r="G62" s="273">
        <v>44372</v>
      </c>
      <c r="H62" s="278" t="s">
        <v>530</v>
      </c>
      <c r="I62" s="272"/>
      <c r="J62" s="272">
        <v>138091.79999999999</v>
      </c>
      <c r="K62" s="271">
        <f t="shared" si="6"/>
        <v>1921582.4099999992</v>
      </c>
    </row>
    <row r="63" spans="1:24" ht="15" x14ac:dyDescent="0.25">
      <c r="A63" s="277" t="s">
        <v>573</v>
      </c>
      <c r="B63" s="276"/>
      <c r="C63" s="282" t="s">
        <v>528</v>
      </c>
      <c r="D63" s="281"/>
      <c r="E63" s="274">
        <v>500</v>
      </c>
      <c r="F63" s="1013"/>
      <c r="G63" s="273"/>
      <c r="H63" s="278"/>
      <c r="I63" s="272"/>
      <c r="J63" s="272"/>
      <c r="K63" s="271">
        <f>+K62+E63</f>
        <v>1922082.4099999992</v>
      </c>
    </row>
    <row r="64" spans="1:24" ht="15" x14ac:dyDescent="0.25">
      <c r="A64" s="277"/>
      <c r="B64" s="276"/>
      <c r="C64" s="276"/>
      <c r="D64" s="275"/>
      <c r="E64" s="274"/>
      <c r="F64" s="1013" t="s">
        <v>574</v>
      </c>
      <c r="G64" s="273">
        <v>44377</v>
      </c>
      <c r="H64" s="278" t="s">
        <v>575</v>
      </c>
      <c r="I64" s="272"/>
      <c r="J64" s="272">
        <v>273511.71000000002</v>
      </c>
      <c r="K64" s="271">
        <f>+K63-J64</f>
        <v>1648570.6999999993</v>
      </c>
    </row>
    <row r="65" spans="1:11" ht="15" x14ac:dyDescent="0.25">
      <c r="A65" s="277"/>
      <c r="B65" s="276"/>
      <c r="C65" s="276"/>
      <c r="D65" s="275"/>
      <c r="E65" s="1015">
        <v>0</v>
      </c>
      <c r="F65" s="1018" t="s">
        <v>580</v>
      </c>
      <c r="G65" s="273">
        <v>44393</v>
      </c>
      <c r="H65" s="272" t="s">
        <v>581</v>
      </c>
      <c r="I65" s="272"/>
      <c r="J65" s="272">
        <v>124106.21</v>
      </c>
      <c r="K65" s="1017">
        <f>+K64-J65</f>
        <v>1524464.4899999993</v>
      </c>
    </row>
    <row r="66" spans="1:11" ht="15" x14ac:dyDescent="0.25">
      <c r="A66" s="598"/>
      <c r="B66" s="276"/>
      <c r="C66" s="276"/>
      <c r="D66" s="275"/>
      <c r="E66" s="1015"/>
      <c r="F66" s="1018" t="s">
        <v>582</v>
      </c>
      <c r="G66" s="273">
        <v>44393</v>
      </c>
      <c r="H66" s="272" t="s">
        <v>604</v>
      </c>
      <c r="I66" s="272"/>
      <c r="J66" s="272">
        <v>122201.88</v>
      </c>
      <c r="K66" s="1017">
        <f>+K65-J66</f>
        <v>1402262.6099999994</v>
      </c>
    </row>
    <row r="67" spans="1:11" ht="15" x14ac:dyDescent="0.25">
      <c r="A67" s="598"/>
      <c r="B67" s="276"/>
      <c r="C67" s="276"/>
      <c r="D67" s="275"/>
      <c r="E67" s="1015"/>
      <c r="F67" s="1018" t="s">
        <v>583</v>
      </c>
      <c r="G67" s="273">
        <v>44396</v>
      </c>
      <c r="H67" s="272" t="s">
        <v>542</v>
      </c>
      <c r="I67" s="272"/>
      <c r="J67" s="272">
        <v>32675.71</v>
      </c>
      <c r="K67" s="1017">
        <f>+K66-J67</f>
        <v>1369586.8999999994</v>
      </c>
    </row>
    <row r="68" spans="1:11" ht="15" x14ac:dyDescent="0.25">
      <c r="A68" s="598">
        <v>44399</v>
      </c>
      <c r="B68" s="276"/>
      <c r="C68" s="282" t="s">
        <v>533</v>
      </c>
      <c r="D68" s="275"/>
      <c r="E68" s="1015">
        <v>400000</v>
      </c>
      <c r="F68" s="1018"/>
      <c r="G68" s="273"/>
      <c r="H68" s="272"/>
      <c r="I68" s="272"/>
      <c r="J68" s="272"/>
      <c r="K68" s="1017">
        <f>+K67+E68</f>
        <v>1769586.8999999994</v>
      </c>
    </row>
    <row r="69" spans="1:11" ht="15" x14ac:dyDescent="0.25">
      <c r="A69" s="598"/>
      <c r="B69" s="276"/>
      <c r="C69" s="276"/>
      <c r="D69" s="275"/>
      <c r="E69" s="1015"/>
      <c r="F69" s="1018" t="s">
        <v>584</v>
      </c>
      <c r="G69" s="273">
        <v>44403</v>
      </c>
      <c r="H69" s="272" t="s">
        <v>545</v>
      </c>
      <c r="I69" s="272"/>
      <c r="J69" s="272">
        <v>191525.43</v>
      </c>
      <c r="K69" s="1017">
        <f>+K68-J69</f>
        <v>1578061.4699999995</v>
      </c>
    </row>
    <row r="70" spans="1:11" ht="15" x14ac:dyDescent="0.25">
      <c r="A70" s="598">
        <v>44407</v>
      </c>
      <c r="B70" s="276"/>
      <c r="C70" s="276" t="s">
        <v>528</v>
      </c>
      <c r="D70" s="275"/>
      <c r="E70" s="1015">
        <v>500</v>
      </c>
      <c r="F70" s="1018"/>
      <c r="G70" s="273"/>
      <c r="H70" s="272"/>
      <c r="I70" s="272"/>
      <c r="J70" s="272"/>
      <c r="K70" s="1017">
        <f>+K69+E70</f>
        <v>1578561.4699999995</v>
      </c>
    </row>
    <row r="71" spans="1:11" ht="15" x14ac:dyDescent="0.25">
      <c r="A71" s="598"/>
      <c r="B71" s="276"/>
      <c r="C71" s="276"/>
      <c r="D71" s="275"/>
      <c r="E71" s="1015"/>
      <c r="F71" s="1018" t="s">
        <v>585</v>
      </c>
      <c r="G71" s="273">
        <v>44418</v>
      </c>
      <c r="H71" s="278" t="s">
        <v>530</v>
      </c>
      <c r="I71" s="272"/>
      <c r="J71" s="272">
        <v>164708.62</v>
      </c>
      <c r="K71" s="1017">
        <f>+K70-J71</f>
        <v>1413852.8499999996</v>
      </c>
    </row>
    <row r="72" spans="1:11" ht="15" x14ac:dyDescent="0.25">
      <c r="A72" s="598"/>
      <c r="B72" s="276"/>
      <c r="C72" s="276"/>
      <c r="D72" s="275"/>
      <c r="E72" s="1015"/>
      <c r="F72" s="1018" t="s">
        <v>586</v>
      </c>
      <c r="G72" s="273">
        <v>44419</v>
      </c>
      <c r="H72" s="272" t="s">
        <v>542</v>
      </c>
      <c r="I72" s="272"/>
      <c r="J72" s="272">
        <v>19373.16</v>
      </c>
      <c r="K72" s="1017">
        <f>+K71-J72</f>
        <v>1394479.6899999997</v>
      </c>
    </row>
    <row r="73" spans="1:11" ht="15" x14ac:dyDescent="0.25">
      <c r="A73" s="598">
        <v>44439</v>
      </c>
      <c r="B73" s="276"/>
      <c r="C73" s="282" t="s">
        <v>533</v>
      </c>
      <c r="D73" s="275"/>
      <c r="E73" s="1015">
        <v>400000</v>
      </c>
      <c r="F73" s="1018"/>
      <c r="G73" s="273"/>
      <c r="H73" s="272"/>
      <c r="I73" s="272"/>
      <c r="J73" s="272"/>
      <c r="K73" s="1017">
        <f>+K72+E73</f>
        <v>1794479.6899999997</v>
      </c>
    </row>
    <row r="74" spans="1:11" ht="15" x14ac:dyDescent="0.25">
      <c r="A74" s="598"/>
      <c r="B74" s="276"/>
      <c r="C74" s="276"/>
      <c r="D74" s="275"/>
      <c r="E74" s="1015"/>
      <c r="F74" s="1018" t="s">
        <v>587</v>
      </c>
      <c r="G74" s="273">
        <v>44441</v>
      </c>
      <c r="H74" s="272" t="s">
        <v>588</v>
      </c>
      <c r="I74" s="272"/>
      <c r="J74" s="272">
        <v>67800</v>
      </c>
      <c r="K74" s="1017">
        <f>+K73-J74</f>
        <v>1726679.6899999997</v>
      </c>
    </row>
    <row r="75" spans="1:11" ht="15" x14ac:dyDescent="0.25">
      <c r="A75" s="598"/>
      <c r="B75" s="276"/>
      <c r="C75" s="276"/>
      <c r="D75" s="275"/>
      <c r="E75" s="1015"/>
      <c r="F75" s="1018" t="s">
        <v>589</v>
      </c>
      <c r="G75" s="273">
        <v>44441</v>
      </c>
      <c r="H75" s="272" t="s">
        <v>570</v>
      </c>
      <c r="I75" s="272"/>
      <c r="J75" s="272">
        <v>74212.75</v>
      </c>
      <c r="K75" s="1017">
        <f t="shared" ref="K75:K76" si="7">+K74-J75</f>
        <v>1652466.9399999997</v>
      </c>
    </row>
    <row r="76" spans="1:11" ht="15" x14ac:dyDescent="0.25">
      <c r="A76" s="598"/>
      <c r="B76" s="276"/>
      <c r="C76" s="276"/>
      <c r="D76" s="275"/>
      <c r="E76" s="1015"/>
      <c r="F76" s="1018" t="s">
        <v>590</v>
      </c>
      <c r="G76" s="273">
        <v>44441</v>
      </c>
      <c r="H76" s="278" t="s">
        <v>530</v>
      </c>
      <c r="I76" s="272"/>
      <c r="J76" s="272">
        <v>169976.76</v>
      </c>
      <c r="K76" s="1017">
        <f t="shared" si="7"/>
        <v>1482490.1799999997</v>
      </c>
    </row>
    <row r="77" spans="1:11" ht="15" x14ac:dyDescent="0.25">
      <c r="A77" s="598">
        <v>44446</v>
      </c>
      <c r="B77" s="276"/>
      <c r="C77" s="276" t="s">
        <v>528</v>
      </c>
      <c r="D77" s="275"/>
      <c r="E77" s="1015">
        <v>294.41000000000003</v>
      </c>
      <c r="F77" s="1018"/>
      <c r="G77" s="273"/>
      <c r="H77" s="272"/>
      <c r="I77" s="272"/>
      <c r="J77" s="272"/>
      <c r="K77" s="1017">
        <f>+K76+E77</f>
        <v>1482784.5899999996</v>
      </c>
    </row>
    <row r="78" spans="1:11" ht="15" x14ac:dyDescent="0.25">
      <c r="A78" s="598">
        <v>44448</v>
      </c>
      <c r="B78" s="276"/>
      <c r="C78" s="282" t="s">
        <v>533</v>
      </c>
      <c r="D78" s="275"/>
      <c r="E78" s="1015">
        <v>400000</v>
      </c>
      <c r="F78" s="1018"/>
      <c r="G78" s="273"/>
      <c r="H78" s="272"/>
      <c r="I78" s="272"/>
      <c r="J78" s="272"/>
      <c r="K78" s="1017">
        <f>+K77+E78</f>
        <v>1882784.5899999996</v>
      </c>
    </row>
    <row r="79" spans="1:11" ht="15" x14ac:dyDescent="0.25">
      <c r="A79" s="598"/>
      <c r="B79" s="276"/>
      <c r="C79" s="276"/>
      <c r="D79" s="275"/>
      <c r="E79" s="1015"/>
      <c r="F79" s="1018" t="s">
        <v>592</v>
      </c>
      <c r="G79" s="273">
        <v>44460</v>
      </c>
      <c r="H79" s="272" t="s">
        <v>593</v>
      </c>
      <c r="I79" s="272"/>
      <c r="J79" s="272">
        <v>77709.789999999994</v>
      </c>
      <c r="K79" s="1017">
        <f>+K78-J79</f>
        <v>1805074.7999999996</v>
      </c>
    </row>
    <row r="80" spans="1:11" ht="15" x14ac:dyDescent="0.25">
      <c r="A80" s="598"/>
      <c r="B80" s="276"/>
      <c r="C80" s="276"/>
      <c r="D80" s="275"/>
      <c r="E80" s="1015"/>
      <c r="F80" s="1018" t="s">
        <v>594</v>
      </c>
      <c r="G80" s="273">
        <v>44460</v>
      </c>
      <c r="H80" s="272" t="s">
        <v>591</v>
      </c>
      <c r="I80" s="272"/>
      <c r="J80" s="272">
        <v>70400</v>
      </c>
      <c r="K80" s="1017">
        <f>+K79-J80</f>
        <v>1734674.7999999996</v>
      </c>
    </row>
    <row r="81" spans="1:11" ht="15" x14ac:dyDescent="0.25">
      <c r="A81" s="598">
        <v>44476</v>
      </c>
      <c r="B81" s="276"/>
      <c r="C81" s="282" t="s">
        <v>533</v>
      </c>
      <c r="D81" s="275"/>
      <c r="E81" s="1015">
        <v>400000</v>
      </c>
      <c r="F81" s="1018"/>
      <c r="G81" s="273"/>
      <c r="H81" s="272"/>
      <c r="I81" s="272"/>
      <c r="J81" s="272"/>
      <c r="K81" s="1017">
        <f>+K80+E81</f>
        <v>2134674.7999999998</v>
      </c>
    </row>
    <row r="82" spans="1:11" ht="15" x14ac:dyDescent="0.25">
      <c r="A82" s="598"/>
      <c r="B82" s="276"/>
      <c r="C82" s="276"/>
      <c r="D82" s="275"/>
      <c r="E82" s="1015"/>
      <c r="F82" s="1018" t="s">
        <v>595</v>
      </c>
      <c r="G82" s="273">
        <v>44481</v>
      </c>
      <c r="H82" s="278" t="s">
        <v>530</v>
      </c>
      <c r="I82" s="272"/>
      <c r="J82" s="272">
        <v>150413.63</v>
      </c>
      <c r="K82" s="1017">
        <f>+K81-J82</f>
        <v>1984261.17</v>
      </c>
    </row>
    <row r="83" spans="1:11" ht="15" x14ac:dyDescent="0.25">
      <c r="A83" s="598">
        <v>44482</v>
      </c>
      <c r="B83" s="276"/>
      <c r="C83" s="276" t="s">
        <v>528</v>
      </c>
      <c r="D83" s="275"/>
      <c r="E83" s="1015">
        <v>2267208.2999999998</v>
      </c>
      <c r="F83" s="1018"/>
      <c r="G83" s="273"/>
      <c r="H83" s="272"/>
      <c r="I83" s="272"/>
      <c r="J83" s="272"/>
      <c r="K83" s="1017">
        <f>+K82+E83</f>
        <v>4251469.47</v>
      </c>
    </row>
    <row r="84" spans="1:11" ht="15" x14ac:dyDescent="0.25">
      <c r="A84" s="598">
        <v>44491</v>
      </c>
      <c r="B84" s="276"/>
      <c r="C84" s="276" t="s">
        <v>528</v>
      </c>
      <c r="D84" s="275"/>
      <c r="E84" s="1015">
        <v>470000</v>
      </c>
      <c r="F84" s="1018"/>
      <c r="G84" s="273"/>
      <c r="H84" s="272"/>
      <c r="I84" s="272"/>
      <c r="J84" s="272"/>
      <c r="K84" s="1017">
        <f>+K83+E84</f>
        <v>4721469.47</v>
      </c>
    </row>
    <row r="85" spans="1:11" ht="15" x14ac:dyDescent="0.25">
      <c r="A85" s="598"/>
      <c r="B85" s="276"/>
      <c r="C85" s="276"/>
      <c r="D85" s="275"/>
      <c r="E85" s="1015"/>
      <c r="F85" s="1018" t="s">
        <v>596</v>
      </c>
      <c r="G85" s="273">
        <v>44488</v>
      </c>
      <c r="H85" s="272" t="s">
        <v>597</v>
      </c>
      <c r="I85" s="272"/>
      <c r="J85" s="272">
        <v>25935</v>
      </c>
      <c r="K85" s="1017">
        <f>+K84-J85</f>
        <v>4695534.47</v>
      </c>
    </row>
    <row r="86" spans="1:11" ht="15" x14ac:dyDescent="0.25">
      <c r="A86" s="598">
        <v>44502</v>
      </c>
      <c r="B86" s="276"/>
      <c r="C86" s="282" t="s">
        <v>533</v>
      </c>
      <c r="D86" s="275"/>
      <c r="E86" s="1015">
        <v>400000</v>
      </c>
      <c r="F86" s="1018"/>
      <c r="G86" s="273"/>
      <c r="H86" s="272"/>
      <c r="I86" s="272"/>
      <c r="J86" s="272"/>
      <c r="K86" s="1017">
        <f>+K85+E86</f>
        <v>5095534.47</v>
      </c>
    </row>
    <row r="87" spans="1:11" ht="15" x14ac:dyDescent="0.25">
      <c r="A87" s="598"/>
      <c r="B87" s="276"/>
      <c r="C87" s="276"/>
      <c r="D87" s="275"/>
      <c r="E87" s="1015"/>
      <c r="F87" s="1018" t="s">
        <v>598</v>
      </c>
      <c r="G87" s="273">
        <v>44502</v>
      </c>
      <c r="H87" s="272" t="s">
        <v>591</v>
      </c>
      <c r="I87" s="272"/>
      <c r="J87" s="272">
        <v>33600</v>
      </c>
      <c r="K87" s="1017">
        <f>+K86-J87</f>
        <v>5061934.47</v>
      </c>
    </row>
    <row r="88" spans="1:11" ht="15" x14ac:dyDescent="0.25">
      <c r="A88" s="598">
        <v>44503</v>
      </c>
      <c r="B88" s="276"/>
      <c r="C88" s="276" t="s">
        <v>647</v>
      </c>
      <c r="D88" s="275"/>
      <c r="E88" s="1015">
        <v>170000</v>
      </c>
      <c r="F88" s="1018"/>
      <c r="G88" s="273"/>
      <c r="H88" s="272"/>
      <c r="I88" s="272"/>
      <c r="J88" s="272"/>
      <c r="K88" s="1017">
        <f>+K87+E88</f>
        <v>5231934.47</v>
      </c>
    </row>
    <row r="89" spans="1:11" ht="15" x14ac:dyDescent="0.25">
      <c r="A89" s="598"/>
      <c r="B89" s="276"/>
      <c r="C89" s="276"/>
      <c r="D89" s="275"/>
      <c r="E89" s="1015"/>
      <c r="F89" s="1018" t="s">
        <v>599</v>
      </c>
      <c r="G89" s="273">
        <v>44516</v>
      </c>
      <c r="H89" s="272" t="s">
        <v>542</v>
      </c>
      <c r="I89" s="272"/>
      <c r="J89" s="272">
        <v>1365</v>
      </c>
      <c r="K89" s="1017">
        <f>+K88-J89</f>
        <v>5230569.47</v>
      </c>
    </row>
    <row r="90" spans="1:11" ht="15" x14ac:dyDescent="0.25">
      <c r="A90" s="598"/>
      <c r="B90" s="276"/>
      <c r="C90" s="276"/>
      <c r="D90" s="275"/>
      <c r="E90" s="1015"/>
      <c r="F90" s="1018" t="s">
        <v>600</v>
      </c>
      <c r="G90" s="273">
        <v>44516</v>
      </c>
      <c r="H90" s="272" t="s">
        <v>542</v>
      </c>
      <c r="I90" s="272"/>
      <c r="J90" s="272">
        <v>4914</v>
      </c>
      <c r="K90" s="1017">
        <f t="shared" ref="K90:K93" si="8">+K89-J90</f>
        <v>5225655.47</v>
      </c>
    </row>
    <row r="91" spans="1:11" ht="15" x14ac:dyDescent="0.25">
      <c r="A91" s="598"/>
      <c r="B91" s="276"/>
      <c r="C91" s="276"/>
      <c r="D91" s="275"/>
      <c r="E91" s="1015"/>
      <c r="F91" s="1018" t="s">
        <v>601</v>
      </c>
      <c r="G91" s="273">
        <v>44522</v>
      </c>
      <c r="H91" s="278" t="s">
        <v>530</v>
      </c>
      <c r="I91" s="272"/>
      <c r="J91" s="272">
        <v>158032.51999999999</v>
      </c>
      <c r="K91" s="1017">
        <f t="shared" si="8"/>
        <v>5067622.95</v>
      </c>
    </row>
    <row r="92" spans="1:11" ht="15" x14ac:dyDescent="0.25">
      <c r="A92" s="598"/>
      <c r="B92" s="276"/>
      <c r="C92" s="276"/>
      <c r="D92" s="275"/>
      <c r="E92" s="1015"/>
      <c r="F92" s="1018" t="s">
        <v>602</v>
      </c>
      <c r="G92" s="273">
        <v>44522</v>
      </c>
      <c r="H92" s="272" t="s">
        <v>619</v>
      </c>
      <c r="I92" s="272"/>
      <c r="J92" s="272">
        <v>105678</v>
      </c>
      <c r="K92" s="1017">
        <f t="shared" si="8"/>
        <v>4961944.95</v>
      </c>
    </row>
    <row r="93" spans="1:11" ht="15" x14ac:dyDescent="0.25">
      <c r="A93" s="598"/>
      <c r="B93" s="276"/>
      <c r="C93" s="276"/>
      <c r="D93" s="275"/>
      <c r="E93" s="1015"/>
      <c r="F93" s="1018" t="s">
        <v>603</v>
      </c>
      <c r="G93" s="273">
        <v>44523</v>
      </c>
      <c r="H93" s="272" t="s">
        <v>591</v>
      </c>
      <c r="I93" s="272"/>
      <c r="J93" s="272">
        <v>12000</v>
      </c>
      <c r="K93" s="1017">
        <f t="shared" si="8"/>
        <v>4949944.95</v>
      </c>
    </row>
    <row r="94" spans="1:11" ht="15" x14ac:dyDescent="0.25">
      <c r="A94" s="598">
        <v>44529</v>
      </c>
      <c r="B94" s="276"/>
      <c r="C94" s="276" t="s">
        <v>647</v>
      </c>
      <c r="D94" s="275"/>
      <c r="E94" s="1015">
        <v>170000</v>
      </c>
      <c r="F94" s="1018"/>
      <c r="G94" s="273"/>
      <c r="H94" s="272"/>
      <c r="I94" s="272"/>
      <c r="J94" s="272"/>
      <c r="K94" s="1017">
        <f>+K93+E94</f>
        <v>5119944.95</v>
      </c>
    </row>
    <row r="95" spans="1:11" ht="15" x14ac:dyDescent="0.25">
      <c r="A95" s="598">
        <v>44538</v>
      </c>
      <c r="B95" s="276"/>
      <c r="C95" s="276" t="s">
        <v>647</v>
      </c>
      <c r="D95" s="275"/>
      <c r="E95" s="1015">
        <v>170000</v>
      </c>
      <c r="F95" s="1018"/>
      <c r="G95" s="273"/>
      <c r="H95" s="272"/>
      <c r="I95" s="272"/>
      <c r="J95" s="272"/>
      <c r="K95" s="1017">
        <f>+K94+E95</f>
        <v>5289944.95</v>
      </c>
    </row>
    <row r="96" spans="1:11" ht="15" x14ac:dyDescent="0.25">
      <c r="A96" s="598"/>
      <c r="B96" s="276"/>
      <c r="C96" s="276"/>
      <c r="D96" s="275"/>
      <c r="E96" s="1015"/>
      <c r="F96" s="1018" t="s">
        <v>618</v>
      </c>
      <c r="G96" s="273">
        <v>44543</v>
      </c>
      <c r="H96" s="272" t="s">
        <v>624</v>
      </c>
      <c r="I96" s="272"/>
      <c r="J96" s="272">
        <v>40134.800000000003</v>
      </c>
      <c r="K96" s="1017">
        <f>+K95-J96</f>
        <v>5249810.1500000004</v>
      </c>
    </row>
    <row r="97" spans="1:11" ht="15" x14ac:dyDescent="0.25">
      <c r="A97" s="598"/>
      <c r="B97" s="276"/>
      <c r="C97" s="276"/>
      <c r="D97" s="275"/>
      <c r="E97" s="1015"/>
      <c r="F97" s="1018" t="s">
        <v>620</v>
      </c>
      <c r="G97" s="273">
        <v>44543</v>
      </c>
      <c r="H97" s="272" t="s">
        <v>588</v>
      </c>
      <c r="I97" s="272"/>
      <c r="J97" s="272">
        <v>135600</v>
      </c>
      <c r="K97" s="1017">
        <f t="shared" ref="K97:K99" si="9">+K96-J97</f>
        <v>5114210.1500000004</v>
      </c>
    </row>
    <row r="98" spans="1:11" ht="15" x14ac:dyDescent="0.25">
      <c r="A98" s="598"/>
      <c r="B98" s="276"/>
      <c r="C98" s="276"/>
      <c r="D98" s="275"/>
      <c r="E98" s="1015"/>
      <c r="F98" s="1018" t="s">
        <v>621</v>
      </c>
      <c r="G98" s="273">
        <v>44543</v>
      </c>
      <c r="H98" s="272" t="s">
        <v>570</v>
      </c>
      <c r="I98" s="272"/>
      <c r="J98" s="272">
        <v>135882.5</v>
      </c>
      <c r="K98" s="1017">
        <f t="shared" si="9"/>
        <v>4978327.6500000004</v>
      </c>
    </row>
    <row r="99" spans="1:11" ht="15" x14ac:dyDescent="0.25">
      <c r="A99" s="598"/>
      <c r="B99" s="276"/>
      <c r="C99" s="276"/>
      <c r="D99" s="275"/>
      <c r="E99" s="1015"/>
      <c r="F99" s="1018" t="s">
        <v>622</v>
      </c>
      <c r="G99" s="273">
        <v>44543</v>
      </c>
      <c r="H99" s="272" t="s">
        <v>591</v>
      </c>
      <c r="I99" s="272"/>
      <c r="J99" s="272">
        <v>24000</v>
      </c>
      <c r="K99" s="1017">
        <f t="shared" si="9"/>
        <v>4954327.6500000004</v>
      </c>
    </row>
    <row r="100" spans="1:11" ht="15" x14ac:dyDescent="0.25">
      <c r="A100" s="598"/>
      <c r="B100" s="276"/>
      <c r="C100" s="276"/>
      <c r="D100" s="275"/>
      <c r="E100" s="1015"/>
      <c r="F100" s="1018" t="s">
        <v>623</v>
      </c>
      <c r="G100" s="273">
        <v>44543</v>
      </c>
      <c r="H100" s="272" t="s">
        <v>545</v>
      </c>
      <c r="I100" s="272"/>
      <c r="J100" s="272">
        <v>1005508.45</v>
      </c>
      <c r="K100" s="1017">
        <f>+K99-J100</f>
        <v>3948819.2</v>
      </c>
    </row>
    <row r="101" spans="1:11" ht="15" x14ac:dyDescent="0.25">
      <c r="A101" s="598"/>
      <c r="B101" s="276"/>
      <c r="C101" s="276"/>
      <c r="D101" s="275"/>
      <c r="E101" s="1015"/>
      <c r="F101" s="1018" t="s">
        <v>625</v>
      </c>
      <c r="G101" s="273">
        <v>44550</v>
      </c>
      <c r="H101" s="272" t="s">
        <v>542</v>
      </c>
      <c r="I101" s="272"/>
      <c r="J101" s="272">
        <v>20023.2</v>
      </c>
      <c r="K101" s="1017">
        <f t="shared" ref="K101:K102" si="10">+K100-J101</f>
        <v>3928796</v>
      </c>
    </row>
    <row r="102" spans="1:11" ht="15" x14ac:dyDescent="0.25">
      <c r="A102" s="598"/>
      <c r="B102" s="276"/>
      <c r="C102" s="276"/>
      <c r="D102" s="275"/>
      <c r="E102" s="1015"/>
      <c r="F102" s="1018" t="s">
        <v>626</v>
      </c>
      <c r="G102" s="273">
        <v>44532</v>
      </c>
      <c r="H102" s="272" t="s">
        <v>542</v>
      </c>
      <c r="I102" s="272"/>
      <c r="J102" s="272">
        <v>5562</v>
      </c>
      <c r="K102" s="1017">
        <f t="shared" si="10"/>
        <v>3923234</v>
      </c>
    </row>
    <row r="103" spans="1:11" ht="15" x14ac:dyDescent="0.25">
      <c r="A103" s="598"/>
      <c r="B103" s="276"/>
      <c r="C103" s="276"/>
      <c r="D103" s="275"/>
      <c r="E103" s="1015"/>
      <c r="F103" s="1018" t="s">
        <v>643</v>
      </c>
      <c r="G103" s="273"/>
      <c r="H103" s="272"/>
      <c r="I103" s="272"/>
      <c r="J103" s="278">
        <v>49589.02</v>
      </c>
      <c r="K103" s="1017">
        <f>+K102-J103</f>
        <v>3873644.98</v>
      </c>
    </row>
    <row r="104" spans="1:11" ht="15" x14ac:dyDescent="0.25">
      <c r="A104" s="598">
        <v>44550</v>
      </c>
      <c r="B104" s="276"/>
      <c r="C104" s="276" t="s">
        <v>646</v>
      </c>
      <c r="D104" s="275"/>
      <c r="E104" s="1015">
        <v>200000</v>
      </c>
      <c r="F104" s="1018"/>
      <c r="G104" s="273"/>
      <c r="H104" s="272"/>
      <c r="I104" s="272"/>
      <c r="J104" s="278"/>
      <c r="K104" s="1017">
        <f>+K103+E104</f>
        <v>4073644.98</v>
      </c>
    </row>
    <row r="105" spans="1:11" ht="15" x14ac:dyDescent="0.25">
      <c r="A105" s="598"/>
      <c r="B105" s="276"/>
      <c r="C105" s="276"/>
      <c r="D105" s="275"/>
      <c r="E105" s="1015"/>
      <c r="F105" s="1018" t="s">
        <v>644</v>
      </c>
      <c r="G105" s="273">
        <v>44560</v>
      </c>
      <c r="H105" s="278" t="s">
        <v>530</v>
      </c>
      <c r="I105" s="272"/>
      <c r="J105" s="1045">
        <v>151952.75</v>
      </c>
      <c r="K105" s="1017">
        <f>+K104-J105</f>
        <v>3921692.23</v>
      </c>
    </row>
    <row r="106" spans="1:11" ht="15" x14ac:dyDescent="0.25">
      <c r="A106" s="598">
        <v>44553</v>
      </c>
      <c r="B106" s="276"/>
      <c r="C106" s="276" t="s">
        <v>647</v>
      </c>
      <c r="D106" s="275"/>
      <c r="E106" s="1015">
        <v>170000</v>
      </c>
      <c r="F106" s="1018"/>
      <c r="G106" s="273"/>
      <c r="H106" s="272"/>
      <c r="I106" s="272"/>
      <c r="J106" s="1044"/>
      <c r="K106" s="1017">
        <f>+K105+E106</f>
        <v>4091692.23</v>
      </c>
    </row>
    <row r="107" spans="1:11" ht="15" x14ac:dyDescent="0.25">
      <c r="A107" s="598"/>
      <c r="B107" s="276"/>
      <c r="C107" s="276"/>
      <c r="D107" s="275"/>
      <c r="E107" s="1015"/>
      <c r="F107" s="1018"/>
      <c r="G107" s="273">
        <v>44561</v>
      </c>
      <c r="H107" s="272" t="s">
        <v>605</v>
      </c>
      <c r="I107" s="272"/>
      <c r="J107" s="272">
        <v>13291.99</v>
      </c>
      <c r="K107" s="1017">
        <f>+K106-J107</f>
        <v>4078400.2399999998</v>
      </c>
    </row>
    <row r="108" spans="1:11" ht="15" x14ac:dyDescent="0.25">
      <c r="A108" s="279"/>
      <c r="B108" s="282"/>
      <c r="C108" s="1014"/>
      <c r="D108" s="281"/>
      <c r="E108" s="1015">
        <f>SUM(E17:E107)</f>
        <v>8578502.7100000009</v>
      </c>
      <c r="F108" s="1016"/>
      <c r="G108" s="279"/>
      <c r="H108" s="278"/>
      <c r="I108" s="278"/>
      <c r="J108" s="278">
        <f>SUM(J17:J105)</f>
        <v>7316036.3999999994</v>
      </c>
      <c r="K108" s="1017">
        <f>+K107</f>
        <v>4078400.2399999998</v>
      </c>
    </row>
    <row r="109" spans="1:11" x14ac:dyDescent="0.2">
      <c r="K109" s="265" t="s">
        <v>151</v>
      </c>
    </row>
    <row r="110" spans="1:11" x14ac:dyDescent="0.2">
      <c r="J110" s="1019"/>
    </row>
    <row r="111" spans="1:11" x14ac:dyDescent="0.2">
      <c r="A111" s="262"/>
      <c r="B111" s="1627" t="s">
        <v>576</v>
      </c>
      <c r="C111" s="1627"/>
      <c r="D111" s="262"/>
      <c r="E111" s="264"/>
      <c r="F111" s="263"/>
      <c r="G111" s="263"/>
      <c r="H111" s="1627" t="s">
        <v>577</v>
      </c>
      <c r="I111" s="1627"/>
      <c r="J111" s="1020"/>
      <c r="K111" s="262"/>
    </row>
    <row r="112" spans="1:11" x14ac:dyDescent="0.2">
      <c r="A112" s="68"/>
      <c r="B112" s="1456" t="s">
        <v>4</v>
      </c>
      <c r="C112" s="1456"/>
      <c r="D112" s="87"/>
      <c r="E112" s="87"/>
      <c r="H112" s="1456" t="s">
        <v>3</v>
      </c>
      <c r="I112" s="1456"/>
      <c r="K112" s="87"/>
    </row>
    <row r="113" spans="1:11" x14ac:dyDescent="0.2">
      <c r="A113" s="1011"/>
      <c r="B113" s="1011"/>
      <c r="C113" s="1011"/>
      <c r="D113" s="1011"/>
      <c r="E113" s="1011"/>
      <c r="I113" s="1055"/>
      <c r="J113" s="1024"/>
      <c r="K113" s="1021"/>
    </row>
    <row r="114" spans="1:11" x14ac:dyDescent="0.2">
      <c r="A114" s="68"/>
      <c r="B114" s="68"/>
      <c r="C114" s="68"/>
      <c r="D114" s="68"/>
      <c r="E114" s="1043"/>
      <c r="K114" s="1021"/>
    </row>
    <row r="115" spans="1:11" x14ac:dyDescent="0.2">
      <c r="A115" s="86"/>
      <c r="B115" s="1628">
        <v>44573</v>
      </c>
      <c r="C115" s="1628"/>
      <c r="D115" s="86"/>
      <c r="E115" s="92"/>
      <c r="F115" s="68"/>
      <c r="G115" s="68"/>
      <c r="H115" s="1628">
        <v>44573</v>
      </c>
      <c r="I115" s="1628"/>
      <c r="J115" s="68"/>
      <c r="K115" s="86"/>
    </row>
    <row r="116" spans="1:11" x14ac:dyDescent="0.2">
      <c r="A116" s="68"/>
      <c r="B116" s="1456" t="s">
        <v>150</v>
      </c>
      <c r="C116" s="1456"/>
      <c r="D116" s="87"/>
      <c r="E116" s="87"/>
      <c r="H116" s="1456" t="s">
        <v>149</v>
      </c>
      <c r="I116" s="1456"/>
      <c r="K116" s="87"/>
    </row>
    <row r="117" spans="1:11" x14ac:dyDescent="0.2">
      <c r="A117" s="68"/>
      <c r="D117" s="68"/>
      <c r="K117" s="68"/>
    </row>
    <row r="118" spans="1:11" x14ac:dyDescent="0.2">
      <c r="K118" s="68"/>
    </row>
    <row r="119" spans="1:11" x14ac:dyDescent="0.2">
      <c r="A119" s="68"/>
      <c r="B119" s="1628" t="s">
        <v>578</v>
      </c>
      <c r="C119" s="1628"/>
      <c r="D119" s="86"/>
      <c r="E119" s="92"/>
      <c r="F119" s="68"/>
      <c r="G119" s="68"/>
      <c r="H119" s="1628" t="s">
        <v>579</v>
      </c>
      <c r="I119" s="1628"/>
      <c r="J119" s="68"/>
      <c r="K119" s="68"/>
    </row>
    <row r="120" spans="1:11" x14ac:dyDescent="0.2">
      <c r="A120" s="68"/>
      <c r="B120" s="1456" t="s">
        <v>1</v>
      </c>
      <c r="C120" s="1456"/>
      <c r="D120" s="87"/>
      <c r="E120" s="87"/>
      <c r="H120" s="1456" t="s">
        <v>1</v>
      </c>
      <c r="I120" s="1456"/>
      <c r="J120" s="68"/>
      <c r="K120" s="68"/>
    </row>
    <row r="121" spans="1:1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</row>
  </sheetData>
  <mergeCells count="22">
    <mergeCell ref="B116:C116"/>
    <mergeCell ref="H116:I116"/>
    <mergeCell ref="B119:C119"/>
    <mergeCell ref="H119:I119"/>
    <mergeCell ref="B120:C120"/>
    <mergeCell ref="H120:I120"/>
    <mergeCell ref="B111:C111"/>
    <mergeCell ref="H111:I111"/>
    <mergeCell ref="B112:C112"/>
    <mergeCell ref="H112:I112"/>
    <mergeCell ref="B115:C115"/>
    <mergeCell ref="H115:I115"/>
    <mergeCell ref="A4:K4"/>
    <mergeCell ref="A5:K5"/>
    <mergeCell ref="A6:K6"/>
    <mergeCell ref="I8:J8"/>
    <mergeCell ref="K15:K16"/>
    <mergeCell ref="A14:B14"/>
    <mergeCell ref="A8:C8"/>
    <mergeCell ref="A15:E15"/>
    <mergeCell ref="I14:K14"/>
    <mergeCell ref="F15:J15"/>
  </mergeCells>
  <printOptions horizontalCentered="1" verticalCentered="1"/>
  <pageMargins left="0" right="0" top="0.19685039370078741" bottom="0.19685039370078741" header="0" footer="0"/>
  <pageSetup scale="4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43"/>
  <sheetViews>
    <sheetView view="pageBreakPreview" topLeftCell="A325" zoomScaleSheetLayoutView="100" workbookViewId="0">
      <selection activeCell="E343" sqref="E343"/>
    </sheetView>
  </sheetViews>
  <sheetFormatPr baseColWidth="10" defaultRowHeight="15" x14ac:dyDescent="0.25"/>
  <cols>
    <col min="1" max="1" width="3.5703125" customWidth="1"/>
    <col min="2" max="2" width="16.7109375" customWidth="1"/>
    <col min="3" max="3" width="11" customWidth="1"/>
    <col min="4" max="4" width="9.42578125" customWidth="1"/>
    <col min="5" max="5" width="10.85546875" customWidth="1"/>
    <col min="6" max="6" width="29.140625" customWidth="1"/>
    <col min="7" max="7" width="27" customWidth="1"/>
    <col min="8" max="8" width="7.5703125" customWidth="1"/>
    <col min="9" max="9" width="7.28515625" customWidth="1"/>
    <col min="10" max="10" width="5.85546875" customWidth="1"/>
    <col min="11" max="11" width="7" customWidth="1"/>
    <col min="12" max="12" width="9.28515625" customWidth="1"/>
    <col min="13" max="13" width="9" customWidth="1"/>
    <col min="14" max="14" width="12.42578125" customWidth="1"/>
  </cols>
  <sheetData>
    <row r="3" spans="1:14" x14ac:dyDescent="0.25">
      <c r="A3" s="320"/>
      <c r="B3" s="326"/>
      <c r="C3" s="329"/>
      <c r="D3" s="329"/>
      <c r="E3" s="324"/>
      <c r="F3" s="328"/>
      <c r="G3" s="327"/>
      <c r="H3" s="326"/>
      <c r="I3" s="320"/>
      <c r="J3" s="1629"/>
      <c r="K3" s="1630"/>
      <c r="L3" s="1630"/>
      <c r="M3" s="325"/>
      <c r="N3" s="324"/>
    </row>
    <row r="4" spans="1:14" x14ac:dyDescent="0.25">
      <c r="A4" s="320"/>
      <c r="B4" s="326"/>
      <c r="C4" s="329"/>
      <c r="D4" s="329"/>
      <c r="E4" s="324"/>
      <c r="F4" s="328"/>
      <c r="G4" s="327"/>
      <c r="H4" s="326"/>
      <c r="I4" s="320"/>
      <c r="J4" s="1138"/>
      <c r="K4" s="320"/>
      <c r="L4" s="320"/>
      <c r="M4" s="325"/>
      <c r="N4" s="320"/>
    </row>
    <row r="5" spans="1:14" x14ac:dyDescent="0.25">
      <c r="A5" s="320"/>
      <c r="B5" s="326"/>
      <c r="C5" s="329"/>
      <c r="D5" s="329"/>
      <c r="E5" s="324"/>
      <c r="F5" s="328"/>
      <c r="G5" s="327"/>
      <c r="H5" s="326"/>
      <c r="I5" s="320"/>
      <c r="J5" s="1138"/>
      <c r="K5" s="320"/>
      <c r="L5" s="320"/>
      <c r="M5" s="325"/>
      <c r="N5" s="320"/>
    </row>
    <row r="6" spans="1:14" ht="15.75" x14ac:dyDescent="0.25">
      <c r="A6" s="1631" t="s">
        <v>57</v>
      </c>
      <c r="B6" s="1631"/>
      <c r="C6" s="1632"/>
      <c r="D6" s="1631"/>
      <c r="E6" s="1631"/>
      <c r="F6" s="1631"/>
      <c r="G6" s="1631"/>
      <c r="H6" s="1631"/>
      <c r="I6" s="1631"/>
      <c r="J6" s="1632"/>
      <c r="K6" s="1631"/>
      <c r="L6" s="1631"/>
      <c r="M6" s="1631"/>
      <c r="N6" s="1631"/>
    </row>
    <row r="7" spans="1:14" ht="15.75" x14ac:dyDescent="0.25">
      <c r="A7" s="1631" t="s">
        <v>192</v>
      </c>
      <c r="B7" s="1631"/>
      <c r="C7" s="1632"/>
      <c r="D7" s="1631"/>
      <c r="E7" s="1631"/>
      <c r="F7" s="1631"/>
      <c r="G7" s="1631"/>
      <c r="H7" s="1631"/>
      <c r="I7" s="1631"/>
      <c r="J7" s="1632"/>
      <c r="K7" s="1631"/>
      <c r="L7" s="1631"/>
      <c r="M7" s="1631"/>
      <c r="N7" s="1631"/>
    </row>
    <row r="8" spans="1:14" ht="15.75" x14ac:dyDescent="0.25">
      <c r="A8" s="320"/>
      <c r="B8" s="324"/>
      <c r="C8" s="329"/>
      <c r="D8" s="323" t="s">
        <v>723</v>
      </c>
      <c r="E8" s="1139">
        <v>202</v>
      </c>
      <c r="F8" s="1140"/>
      <c r="G8" s="324"/>
      <c r="H8" s="319"/>
      <c r="I8" s="319"/>
      <c r="J8" s="1141" t="s">
        <v>51</v>
      </c>
      <c r="K8" s="1142">
        <v>1</v>
      </c>
      <c r="L8" s="1143"/>
      <c r="M8" s="321"/>
      <c r="N8" s="1143"/>
    </row>
    <row r="9" spans="1:14" ht="15.75" x14ac:dyDescent="0.25">
      <c r="A9" s="320"/>
      <c r="B9" s="324"/>
      <c r="C9" s="329"/>
      <c r="D9" s="323" t="s">
        <v>191</v>
      </c>
      <c r="E9" s="1139">
        <v>2</v>
      </c>
      <c r="F9" s="1140"/>
      <c r="G9" s="324"/>
      <c r="H9" s="319"/>
      <c r="I9" s="319"/>
      <c r="J9" s="1141" t="s">
        <v>724</v>
      </c>
      <c r="K9" s="1144">
        <v>5</v>
      </c>
      <c r="L9" s="1143"/>
      <c r="M9" s="321"/>
      <c r="N9" s="1143"/>
    </row>
    <row r="10" spans="1:14" ht="18.75" x14ac:dyDescent="0.3">
      <c r="A10" s="320"/>
      <c r="B10" s="324"/>
      <c r="C10" s="329"/>
      <c r="D10" s="323" t="s">
        <v>190</v>
      </c>
      <c r="E10" s="1145" t="s">
        <v>725</v>
      </c>
      <c r="F10" s="1146"/>
      <c r="G10" s="1147" t="s">
        <v>485</v>
      </c>
      <c r="H10" s="322"/>
      <c r="I10" s="319"/>
      <c r="J10" s="1148"/>
      <c r="K10" s="319"/>
      <c r="L10" s="1149"/>
      <c r="M10" s="321"/>
      <c r="N10" s="1143"/>
    </row>
    <row r="11" spans="1:14" x14ac:dyDescent="0.25">
      <c r="A11" s="1150"/>
      <c r="B11" s="1150"/>
      <c r="C11" s="1151"/>
      <c r="D11" s="1151"/>
      <c r="E11" s="1152"/>
      <c r="F11" s="1153"/>
      <c r="G11" s="1154"/>
      <c r="H11" s="1150"/>
      <c r="I11" s="1633" t="s">
        <v>189</v>
      </c>
      <c r="J11" s="1634"/>
      <c r="K11" s="1633"/>
      <c r="L11" s="1633"/>
      <c r="M11" s="1633" t="s">
        <v>188</v>
      </c>
      <c r="N11" s="1633"/>
    </row>
    <row r="12" spans="1:14" ht="51.75" x14ac:dyDescent="0.25">
      <c r="A12" s="1155" t="s">
        <v>187</v>
      </c>
      <c r="B12" s="1156" t="s">
        <v>186</v>
      </c>
      <c r="C12" s="1157" t="s">
        <v>185</v>
      </c>
      <c r="D12" s="1157" t="s">
        <v>726</v>
      </c>
      <c r="E12" s="1155" t="s">
        <v>184</v>
      </c>
      <c r="F12" s="1158" t="s">
        <v>183</v>
      </c>
      <c r="G12" s="1155" t="s">
        <v>182</v>
      </c>
      <c r="H12" s="1155" t="s">
        <v>445</v>
      </c>
      <c r="I12" s="1155" t="s">
        <v>154</v>
      </c>
      <c r="J12" s="1157" t="s">
        <v>156</v>
      </c>
      <c r="K12" s="1155" t="s">
        <v>181</v>
      </c>
      <c r="L12" s="1159" t="s">
        <v>180</v>
      </c>
      <c r="M12" s="1155" t="s">
        <v>450</v>
      </c>
      <c r="N12" s="1159" t="s">
        <v>178</v>
      </c>
    </row>
    <row r="13" spans="1:14" ht="23.25" x14ac:dyDescent="0.25">
      <c r="A13" s="1160">
        <v>1</v>
      </c>
      <c r="B13" s="1161" t="s">
        <v>727</v>
      </c>
      <c r="C13" s="1162" t="s">
        <v>728</v>
      </c>
      <c r="D13" s="315"/>
      <c r="E13" s="1163">
        <v>346404.96</v>
      </c>
      <c r="F13" s="1164" t="s">
        <v>729</v>
      </c>
      <c r="G13" s="1165" t="s">
        <v>730</v>
      </c>
      <c r="H13" s="314"/>
      <c r="I13" s="314"/>
      <c r="J13" s="313"/>
      <c r="K13" s="316"/>
      <c r="L13" s="311"/>
      <c r="M13" s="312"/>
      <c r="N13" s="311"/>
    </row>
    <row r="14" spans="1:14" x14ac:dyDescent="0.25">
      <c r="A14" s="1160">
        <v>2</v>
      </c>
      <c r="B14" s="1161">
        <v>2</v>
      </c>
      <c r="C14" s="1166">
        <v>37174</v>
      </c>
      <c r="D14" s="315"/>
      <c r="E14" s="1163">
        <v>295500</v>
      </c>
      <c r="F14" s="1164" t="s">
        <v>731</v>
      </c>
      <c r="G14" s="1165" t="s">
        <v>732</v>
      </c>
      <c r="H14" s="314"/>
      <c r="I14" s="314"/>
      <c r="J14" s="313"/>
      <c r="K14" s="316"/>
      <c r="L14" s="311"/>
      <c r="M14" s="312"/>
      <c r="N14" s="311"/>
    </row>
    <row r="15" spans="1:14" x14ac:dyDescent="0.25">
      <c r="A15" s="1160">
        <v>3</v>
      </c>
      <c r="B15" s="1161" t="s">
        <v>733</v>
      </c>
      <c r="C15" s="1166">
        <v>37207</v>
      </c>
      <c r="D15" s="315"/>
      <c r="E15" s="1163">
        <v>109760</v>
      </c>
      <c r="F15" s="1164" t="s">
        <v>734</v>
      </c>
      <c r="G15" s="1165" t="s">
        <v>735</v>
      </c>
      <c r="H15" s="314"/>
      <c r="I15" s="314"/>
      <c r="J15" s="313"/>
      <c r="K15" s="316"/>
      <c r="L15" s="311"/>
      <c r="M15" s="312"/>
      <c r="N15" s="311"/>
    </row>
    <row r="16" spans="1:14" ht="23.25" x14ac:dyDescent="0.25">
      <c r="A16" s="1160">
        <v>4</v>
      </c>
      <c r="B16" s="1161" t="s">
        <v>736</v>
      </c>
      <c r="C16" s="1162" t="s">
        <v>737</v>
      </c>
      <c r="D16" s="315"/>
      <c r="E16" s="1163">
        <v>59987.199999999997</v>
      </c>
      <c r="F16" s="1164" t="s">
        <v>738</v>
      </c>
      <c r="G16" s="1165" t="s">
        <v>739</v>
      </c>
      <c r="H16" s="314"/>
      <c r="I16" s="314"/>
      <c r="J16" s="313"/>
      <c r="K16" s="316"/>
      <c r="L16" s="311"/>
      <c r="M16" s="312"/>
      <c r="N16" s="311"/>
    </row>
    <row r="17" spans="1:14" x14ac:dyDescent="0.25">
      <c r="A17" s="1160">
        <v>5</v>
      </c>
      <c r="B17" s="1161" t="s">
        <v>740</v>
      </c>
      <c r="C17" s="1166" t="s">
        <v>741</v>
      </c>
      <c r="D17" s="315"/>
      <c r="E17" s="1163">
        <v>11664.61</v>
      </c>
      <c r="F17" s="1164" t="s">
        <v>742</v>
      </c>
      <c r="G17" s="1165" t="s">
        <v>743</v>
      </c>
      <c r="H17" s="314"/>
      <c r="I17" s="314"/>
      <c r="J17" s="313"/>
      <c r="K17" s="316"/>
      <c r="L17" s="311"/>
      <c r="M17" s="312"/>
      <c r="N17" s="311"/>
    </row>
    <row r="18" spans="1:14" x14ac:dyDescent="0.25">
      <c r="A18" s="1160">
        <v>6</v>
      </c>
      <c r="B18" s="1161" t="s">
        <v>744</v>
      </c>
      <c r="C18" s="1166" t="s">
        <v>745</v>
      </c>
      <c r="D18" s="315"/>
      <c r="E18" s="1163">
        <v>70000</v>
      </c>
      <c r="F18" s="1164" t="s">
        <v>746</v>
      </c>
      <c r="G18" s="1165" t="s">
        <v>747</v>
      </c>
      <c r="H18" s="314"/>
      <c r="I18" s="314"/>
      <c r="J18" s="313"/>
      <c r="K18" s="316"/>
      <c r="L18" s="311"/>
      <c r="M18" s="312"/>
      <c r="N18" s="311"/>
    </row>
    <row r="19" spans="1:14" x14ac:dyDescent="0.25">
      <c r="A19" s="1160">
        <v>7</v>
      </c>
      <c r="B19" s="1161" t="s">
        <v>744</v>
      </c>
      <c r="C19" s="1166">
        <v>37257</v>
      </c>
      <c r="D19" s="315"/>
      <c r="E19" s="1163">
        <v>2620035.44</v>
      </c>
      <c r="F19" s="1164" t="s">
        <v>748</v>
      </c>
      <c r="G19" s="1165" t="s">
        <v>749</v>
      </c>
      <c r="H19" s="314"/>
      <c r="I19" s="314"/>
      <c r="J19" s="313"/>
      <c r="K19" s="316"/>
      <c r="L19" s="311"/>
      <c r="M19" s="312"/>
      <c r="N19" s="311"/>
    </row>
    <row r="20" spans="1:14" x14ac:dyDescent="0.25">
      <c r="A20" s="1160">
        <v>8</v>
      </c>
      <c r="B20" s="1161" t="s">
        <v>744</v>
      </c>
      <c r="C20" s="1166">
        <v>37278</v>
      </c>
      <c r="D20" s="315"/>
      <c r="E20" s="1163">
        <v>363910</v>
      </c>
      <c r="F20" s="1164" t="s">
        <v>750</v>
      </c>
      <c r="G20" s="1165" t="s">
        <v>751</v>
      </c>
      <c r="H20" s="314"/>
      <c r="I20" s="314"/>
      <c r="J20" s="313"/>
      <c r="K20" s="316"/>
      <c r="L20" s="311"/>
      <c r="M20" s="312"/>
      <c r="N20" s="311"/>
    </row>
    <row r="21" spans="1:14" x14ac:dyDescent="0.25">
      <c r="A21" s="1160">
        <v>9</v>
      </c>
      <c r="B21" s="1161">
        <v>108867</v>
      </c>
      <c r="C21" s="1166">
        <v>37297</v>
      </c>
      <c r="D21" s="315"/>
      <c r="E21" s="1163">
        <v>678501.52</v>
      </c>
      <c r="F21" s="1164" t="s">
        <v>752</v>
      </c>
      <c r="G21" s="1165" t="s">
        <v>753</v>
      </c>
      <c r="H21" s="314"/>
      <c r="I21" s="314"/>
      <c r="J21" s="313"/>
      <c r="K21" s="316"/>
      <c r="L21" s="311"/>
      <c r="M21" s="312"/>
      <c r="N21" s="311"/>
    </row>
    <row r="22" spans="1:14" x14ac:dyDescent="0.25">
      <c r="A22" s="1160">
        <v>10</v>
      </c>
      <c r="B22" s="1161">
        <v>2728</v>
      </c>
      <c r="C22" s="1166">
        <v>37327</v>
      </c>
      <c r="D22" s="315"/>
      <c r="E22" s="1163">
        <v>9000</v>
      </c>
      <c r="F22" s="1164" t="s">
        <v>754</v>
      </c>
      <c r="G22" s="1165" t="s">
        <v>755</v>
      </c>
      <c r="H22" s="314"/>
      <c r="I22" s="314"/>
      <c r="J22" s="313"/>
      <c r="K22" s="316"/>
      <c r="L22" s="311"/>
      <c r="M22" s="312"/>
      <c r="N22" s="311"/>
    </row>
    <row r="23" spans="1:14" x14ac:dyDescent="0.25">
      <c r="A23" s="1160">
        <v>11</v>
      </c>
      <c r="B23" s="1161">
        <v>1889</v>
      </c>
      <c r="C23" s="1166">
        <v>37529</v>
      </c>
      <c r="D23" s="315"/>
      <c r="E23" s="1163">
        <v>3268.61</v>
      </c>
      <c r="F23" s="1164" t="s">
        <v>756</v>
      </c>
      <c r="G23" s="1165" t="s">
        <v>757</v>
      </c>
      <c r="H23" s="314"/>
      <c r="I23" s="314"/>
      <c r="J23" s="313"/>
      <c r="K23" s="316"/>
      <c r="L23" s="311"/>
      <c r="M23" s="312"/>
      <c r="N23" s="311"/>
    </row>
    <row r="24" spans="1:14" x14ac:dyDescent="0.25">
      <c r="A24" s="1160">
        <v>12</v>
      </c>
      <c r="B24" s="1161">
        <v>21162</v>
      </c>
      <c r="C24" s="1166">
        <v>37540</v>
      </c>
      <c r="D24" s="315"/>
      <c r="E24" s="1163">
        <v>5437.56</v>
      </c>
      <c r="F24" s="1164" t="s">
        <v>758</v>
      </c>
      <c r="G24" s="1165" t="s">
        <v>759</v>
      </c>
      <c r="H24" s="314"/>
      <c r="I24" s="314"/>
      <c r="J24" s="313"/>
      <c r="K24" s="316"/>
      <c r="L24" s="311"/>
      <c r="M24" s="312"/>
      <c r="N24" s="311"/>
    </row>
    <row r="25" spans="1:14" x14ac:dyDescent="0.25">
      <c r="A25" s="1160">
        <v>13</v>
      </c>
      <c r="B25" s="1161" t="s">
        <v>760</v>
      </c>
      <c r="C25" s="1166">
        <v>37552</v>
      </c>
      <c r="D25" s="315"/>
      <c r="E25" s="1163">
        <v>426760</v>
      </c>
      <c r="F25" s="1164" t="s">
        <v>761</v>
      </c>
      <c r="G25" s="1165" t="s">
        <v>762</v>
      </c>
      <c r="H25" s="314"/>
      <c r="I25" s="314"/>
      <c r="J25" s="313"/>
      <c r="K25" s="316"/>
      <c r="L25" s="311"/>
      <c r="M25" s="312"/>
      <c r="N25" s="311"/>
    </row>
    <row r="26" spans="1:14" x14ac:dyDescent="0.25">
      <c r="A26" s="1160">
        <v>14</v>
      </c>
      <c r="B26" s="1161">
        <v>132971</v>
      </c>
      <c r="C26" s="1166">
        <v>37559</v>
      </c>
      <c r="D26" s="315"/>
      <c r="E26" s="1163">
        <v>1881.6</v>
      </c>
      <c r="F26" s="1164" t="s">
        <v>763</v>
      </c>
      <c r="G26" s="1165" t="s">
        <v>764</v>
      </c>
      <c r="H26" s="314"/>
      <c r="I26" s="314"/>
      <c r="J26" s="313"/>
      <c r="K26" s="316"/>
      <c r="L26" s="311"/>
      <c r="M26" s="312"/>
      <c r="N26" s="311"/>
    </row>
    <row r="27" spans="1:14" x14ac:dyDescent="0.25">
      <c r="A27" s="1160">
        <v>15</v>
      </c>
      <c r="B27" s="1161" t="s">
        <v>765</v>
      </c>
      <c r="C27" s="1166">
        <v>37561</v>
      </c>
      <c r="D27" s="315"/>
      <c r="E27" s="1163">
        <v>37320</v>
      </c>
      <c r="F27" s="1164" t="s">
        <v>766</v>
      </c>
      <c r="G27" s="1165" t="s">
        <v>767</v>
      </c>
      <c r="H27" s="314"/>
      <c r="I27" s="314"/>
      <c r="J27" s="313"/>
      <c r="K27" s="316"/>
      <c r="L27" s="311"/>
      <c r="M27" s="312"/>
      <c r="N27" s="311"/>
    </row>
    <row r="28" spans="1:14" x14ac:dyDescent="0.25">
      <c r="A28" s="1160">
        <v>16</v>
      </c>
      <c r="B28" s="1161" t="s">
        <v>768</v>
      </c>
      <c r="C28" s="1166">
        <v>37567</v>
      </c>
      <c r="D28" s="315"/>
      <c r="E28" s="1163">
        <v>69888</v>
      </c>
      <c r="F28" s="1164" t="s">
        <v>769</v>
      </c>
      <c r="G28" s="1165" t="s">
        <v>770</v>
      </c>
      <c r="H28" s="314"/>
      <c r="I28" s="314"/>
      <c r="J28" s="313"/>
      <c r="K28" s="316"/>
      <c r="L28" s="311"/>
      <c r="M28" s="312"/>
      <c r="N28" s="311"/>
    </row>
    <row r="29" spans="1:14" x14ac:dyDescent="0.25">
      <c r="A29" s="1160">
        <v>17</v>
      </c>
      <c r="B29" s="1161" t="s">
        <v>771</v>
      </c>
      <c r="C29" s="1166">
        <v>37569</v>
      </c>
      <c r="D29" s="315"/>
      <c r="E29" s="1163">
        <v>27099.07</v>
      </c>
      <c r="F29" s="1164" t="s">
        <v>772</v>
      </c>
      <c r="G29" s="1165" t="s">
        <v>773</v>
      </c>
      <c r="H29" s="314"/>
      <c r="I29" s="314"/>
      <c r="J29" s="313"/>
      <c r="K29" s="316"/>
      <c r="L29" s="311"/>
      <c r="M29" s="312"/>
      <c r="N29" s="311"/>
    </row>
    <row r="30" spans="1:14" x14ac:dyDescent="0.25">
      <c r="A30" s="1160">
        <v>18</v>
      </c>
      <c r="B30" s="1161" t="s">
        <v>774</v>
      </c>
      <c r="C30" s="1166">
        <v>37574</v>
      </c>
      <c r="D30" s="315"/>
      <c r="E30" s="1163">
        <v>489522</v>
      </c>
      <c r="F30" s="1164" t="s">
        <v>775</v>
      </c>
      <c r="G30" s="1165" t="s">
        <v>776</v>
      </c>
      <c r="H30" s="314"/>
      <c r="I30" s="314"/>
      <c r="J30" s="313"/>
      <c r="K30" s="316"/>
      <c r="L30" s="311"/>
      <c r="M30" s="312"/>
      <c r="N30" s="311"/>
    </row>
    <row r="31" spans="1:14" x14ac:dyDescent="0.25">
      <c r="A31" s="1160">
        <v>19</v>
      </c>
      <c r="B31" s="1161" t="s">
        <v>744</v>
      </c>
      <c r="C31" s="1166">
        <v>37583</v>
      </c>
      <c r="D31" s="315"/>
      <c r="E31" s="1163">
        <v>2992.25</v>
      </c>
      <c r="F31" s="1164" t="s">
        <v>777</v>
      </c>
      <c r="G31" s="1165" t="s">
        <v>778</v>
      </c>
      <c r="H31" s="314"/>
      <c r="I31" s="314"/>
      <c r="J31" s="313"/>
      <c r="K31" s="316"/>
      <c r="L31" s="311"/>
      <c r="M31" s="312"/>
      <c r="N31" s="311"/>
    </row>
    <row r="32" spans="1:14" x14ac:dyDescent="0.25">
      <c r="A32" s="1160">
        <v>20</v>
      </c>
      <c r="B32" s="1161" t="s">
        <v>779</v>
      </c>
      <c r="C32" s="1166">
        <v>37591</v>
      </c>
      <c r="D32" s="315"/>
      <c r="E32" s="1163">
        <v>25740.85</v>
      </c>
      <c r="F32" s="1164" t="s">
        <v>780</v>
      </c>
      <c r="G32" s="1165" t="s">
        <v>781</v>
      </c>
      <c r="H32" s="314"/>
      <c r="I32" s="314"/>
      <c r="J32" s="313"/>
      <c r="K32" s="316"/>
      <c r="L32" s="311"/>
      <c r="M32" s="312"/>
      <c r="N32" s="311"/>
    </row>
    <row r="33" spans="1:14" x14ac:dyDescent="0.25">
      <c r="A33" s="1160">
        <v>21</v>
      </c>
      <c r="B33" s="1161" t="s">
        <v>782</v>
      </c>
      <c r="C33" s="1166">
        <v>37591</v>
      </c>
      <c r="D33" s="315"/>
      <c r="E33" s="1163">
        <v>11982.35</v>
      </c>
      <c r="F33" s="1164" t="s">
        <v>783</v>
      </c>
      <c r="G33" s="1165" t="s">
        <v>784</v>
      </c>
      <c r="H33" s="314"/>
      <c r="I33" s="314"/>
      <c r="J33" s="313"/>
      <c r="K33" s="316"/>
      <c r="L33" s="311"/>
      <c r="M33" s="312"/>
      <c r="N33" s="311"/>
    </row>
    <row r="34" spans="1:14" x14ac:dyDescent="0.25">
      <c r="A34" s="1160">
        <v>22</v>
      </c>
      <c r="B34" s="1161">
        <v>49812</v>
      </c>
      <c r="C34" s="1166">
        <v>37595</v>
      </c>
      <c r="D34" s="315"/>
      <c r="E34" s="1163">
        <v>6342.34</v>
      </c>
      <c r="F34" s="1164" t="s">
        <v>785</v>
      </c>
      <c r="G34" s="1165" t="s">
        <v>786</v>
      </c>
      <c r="H34" s="314"/>
      <c r="I34" s="314"/>
      <c r="J34" s="313"/>
      <c r="K34" s="316"/>
      <c r="L34" s="311"/>
      <c r="M34" s="312"/>
      <c r="N34" s="311"/>
    </row>
    <row r="35" spans="1:14" x14ac:dyDescent="0.25">
      <c r="A35" s="1160">
        <v>23</v>
      </c>
      <c r="B35" s="1161">
        <v>1368</v>
      </c>
      <c r="C35" s="1166">
        <v>37596</v>
      </c>
      <c r="D35" s="315"/>
      <c r="E35" s="1163">
        <v>15680</v>
      </c>
      <c r="F35" s="1164" t="s">
        <v>787</v>
      </c>
      <c r="G35" s="1165" t="s">
        <v>788</v>
      </c>
      <c r="H35" s="314"/>
      <c r="I35" s="314"/>
      <c r="J35" s="313"/>
      <c r="K35" s="316"/>
      <c r="L35" s="311"/>
      <c r="M35" s="312"/>
      <c r="N35" s="311"/>
    </row>
    <row r="36" spans="1:14" x14ac:dyDescent="0.25">
      <c r="A36" s="1160">
        <v>24</v>
      </c>
      <c r="B36" s="1161">
        <v>15787</v>
      </c>
      <c r="C36" s="1166">
        <v>37596</v>
      </c>
      <c r="D36" s="315"/>
      <c r="E36" s="1163">
        <v>2900</v>
      </c>
      <c r="F36" s="1164" t="s">
        <v>789</v>
      </c>
      <c r="G36" s="1165" t="s">
        <v>790</v>
      </c>
      <c r="H36" s="314"/>
      <c r="I36" s="314"/>
      <c r="J36" s="313"/>
      <c r="K36" s="316"/>
      <c r="L36" s="311"/>
      <c r="M36" s="312"/>
      <c r="N36" s="311"/>
    </row>
    <row r="37" spans="1:14" x14ac:dyDescent="0.25">
      <c r="A37" s="1160">
        <v>25</v>
      </c>
      <c r="B37" s="1161">
        <v>1086</v>
      </c>
      <c r="C37" s="1166">
        <v>37598</v>
      </c>
      <c r="D37" s="315"/>
      <c r="E37" s="1163">
        <v>26040</v>
      </c>
      <c r="F37" s="1164" t="s">
        <v>791</v>
      </c>
      <c r="G37" s="1165" t="s">
        <v>792</v>
      </c>
      <c r="H37" s="314"/>
      <c r="I37" s="314"/>
      <c r="J37" s="313"/>
      <c r="K37" s="316"/>
      <c r="L37" s="311"/>
      <c r="M37" s="312"/>
      <c r="N37" s="311"/>
    </row>
    <row r="38" spans="1:14" x14ac:dyDescent="0.25">
      <c r="A38" s="1160">
        <v>26</v>
      </c>
      <c r="B38" s="1161">
        <v>20137</v>
      </c>
      <c r="C38" s="1166">
        <v>37600</v>
      </c>
      <c r="D38" s="315"/>
      <c r="E38" s="1163">
        <v>45450.87</v>
      </c>
      <c r="F38" s="1164" t="s">
        <v>793</v>
      </c>
      <c r="G38" s="1165" t="s">
        <v>794</v>
      </c>
      <c r="H38" s="314"/>
      <c r="I38" s="314"/>
      <c r="J38" s="313"/>
      <c r="K38" s="316"/>
      <c r="L38" s="311"/>
      <c r="M38" s="312"/>
      <c r="N38" s="311"/>
    </row>
    <row r="39" spans="1:14" x14ac:dyDescent="0.25">
      <c r="A39" s="1160">
        <v>27</v>
      </c>
      <c r="B39" s="1161">
        <v>932</v>
      </c>
      <c r="C39" s="1166">
        <v>37601</v>
      </c>
      <c r="D39" s="315"/>
      <c r="E39" s="1163">
        <v>13442.39</v>
      </c>
      <c r="F39" s="1164" t="s">
        <v>795</v>
      </c>
      <c r="G39" s="1165" t="s">
        <v>796</v>
      </c>
      <c r="H39" s="314"/>
      <c r="I39" s="314"/>
      <c r="J39" s="313"/>
      <c r="K39" s="316"/>
      <c r="L39" s="311"/>
      <c r="M39" s="312"/>
      <c r="N39" s="311"/>
    </row>
    <row r="40" spans="1:14" x14ac:dyDescent="0.25">
      <c r="A40" s="1160">
        <v>28</v>
      </c>
      <c r="B40" s="1161" t="s">
        <v>744</v>
      </c>
      <c r="C40" s="1166">
        <v>37610</v>
      </c>
      <c r="D40" s="317"/>
      <c r="E40" s="1163">
        <v>5664.96</v>
      </c>
      <c r="F40" s="1164" t="s">
        <v>797</v>
      </c>
      <c r="G40" s="1165" t="s">
        <v>798</v>
      </c>
      <c r="H40" s="314"/>
      <c r="I40" s="314"/>
      <c r="J40" s="313"/>
      <c r="K40" s="318"/>
      <c r="L40" s="311"/>
      <c r="M40" s="312"/>
      <c r="N40" s="311"/>
    </row>
    <row r="41" spans="1:14" x14ac:dyDescent="0.25">
      <c r="A41" s="1160">
        <v>29</v>
      </c>
      <c r="B41" s="1161">
        <v>1557</v>
      </c>
      <c r="C41" s="1166">
        <v>37613</v>
      </c>
      <c r="D41" s="317"/>
      <c r="E41" s="1163">
        <v>48715.040000000001</v>
      </c>
      <c r="F41" s="1164" t="s">
        <v>799</v>
      </c>
      <c r="G41" s="1165" t="s">
        <v>800</v>
      </c>
      <c r="H41" s="314"/>
      <c r="I41" s="314"/>
      <c r="J41" s="313"/>
      <c r="K41" s="318"/>
      <c r="L41" s="311"/>
      <c r="M41" s="312"/>
      <c r="N41" s="311"/>
    </row>
    <row r="42" spans="1:14" x14ac:dyDescent="0.25">
      <c r="A42" s="1160">
        <v>30</v>
      </c>
      <c r="B42" s="1161" t="s">
        <v>801</v>
      </c>
      <c r="C42" s="1166">
        <v>37616</v>
      </c>
      <c r="D42" s="317"/>
      <c r="E42" s="1163">
        <v>100604</v>
      </c>
      <c r="F42" s="1164" t="s">
        <v>802</v>
      </c>
      <c r="G42" s="1165" t="s">
        <v>803</v>
      </c>
      <c r="H42" s="314"/>
      <c r="I42" s="314"/>
      <c r="J42" s="313"/>
      <c r="K42" s="318"/>
      <c r="L42" s="311"/>
      <c r="M42" s="312"/>
      <c r="N42" s="311"/>
    </row>
    <row r="43" spans="1:14" x14ac:dyDescent="0.25">
      <c r="A43" s="1160">
        <v>31</v>
      </c>
      <c r="B43" s="1161">
        <v>105092</v>
      </c>
      <c r="C43" s="1166">
        <v>37619</v>
      </c>
      <c r="D43" s="317"/>
      <c r="E43" s="1163">
        <v>34916</v>
      </c>
      <c r="F43" s="1164" t="s">
        <v>804</v>
      </c>
      <c r="G43" s="1165" t="s">
        <v>770</v>
      </c>
      <c r="H43" s="314"/>
      <c r="I43" s="314"/>
      <c r="J43" s="313"/>
      <c r="K43" s="318"/>
      <c r="L43" s="311"/>
      <c r="M43" s="312"/>
      <c r="N43" s="311"/>
    </row>
    <row r="44" spans="1:14" x14ac:dyDescent="0.25">
      <c r="A44" s="1160">
        <v>32</v>
      </c>
      <c r="B44" s="1161" t="s">
        <v>805</v>
      </c>
      <c r="C44" s="1166" t="s">
        <v>806</v>
      </c>
      <c r="D44" s="317"/>
      <c r="E44" s="1163">
        <v>23646.560000000001</v>
      </c>
      <c r="F44" s="1164" t="s">
        <v>807</v>
      </c>
      <c r="G44" s="1165" t="s">
        <v>808</v>
      </c>
      <c r="H44" s="314"/>
      <c r="I44" s="314"/>
      <c r="J44" s="313"/>
      <c r="K44" s="318"/>
      <c r="L44" s="311"/>
      <c r="M44" s="312"/>
      <c r="N44" s="311"/>
    </row>
    <row r="45" spans="1:14" x14ac:dyDescent="0.25">
      <c r="A45" s="1160">
        <v>33</v>
      </c>
      <c r="B45" s="1161">
        <v>4718</v>
      </c>
      <c r="C45" s="1166">
        <v>37622</v>
      </c>
      <c r="D45" s="317"/>
      <c r="E45" s="1163">
        <v>1739.16</v>
      </c>
      <c r="F45" s="1164" t="s">
        <v>809</v>
      </c>
      <c r="G45" s="1165" t="s">
        <v>796</v>
      </c>
      <c r="H45" s="314"/>
      <c r="I45" s="314"/>
      <c r="J45" s="313"/>
      <c r="K45" s="318"/>
      <c r="L45" s="311"/>
      <c r="M45" s="312"/>
      <c r="N45" s="311"/>
    </row>
    <row r="46" spans="1:14" x14ac:dyDescent="0.25">
      <c r="A46" s="1160">
        <v>34</v>
      </c>
      <c r="B46" s="1161">
        <v>1015</v>
      </c>
      <c r="C46" s="1166">
        <v>37625</v>
      </c>
      <c r="D46" s="317"/>
      <c r="E46" s="1163">
        <v>4771.2</v>
      </c>
      <c r="F46" s="1164" t="s">
        <v>810</v>
      </c>
      <c r="G46" s="1165" t="s">
        <v>811</v>
      </c>
      <c r="H46" s="314"/>
      <c r="I46" s="314"/>
      <c r="J46" s="313"/>
      <c r="K46" s="318"/>
      <c r="L46" s="311"/>
      <c r="M46" s="312"/>
      <c r="N46" s="311"/>
    </row>
    <row r="47" spans="1:14" x14ac:dyDescent="0.25">
      <c r="A47" s="1160">
        <v>35</v>
      </c>
      <c r="B47" s="1161" t="s">
        <v>812</v>
      </c>
      <c r="C47" s="1166">
        <v>37631</v>
      </c>
      <c r="D47" s="317"/>
      <c r="E47" s="1163">
        <v>6440</v>
      </c>
      <c r="F47" s="1164" t="s">
        <v>813</v>
      </c>
      <c r="G47" s="1165" t="s">
        <v>814</v>
      </c>
      <c r="H47" s="314"/>
      <c r="I47" s="314"/>
      <c r="J47" s="313"/>
      <c r="K47" s="318"/>
      <c r="L47" s="311"/>
      <c r="M47" s="312"/>
      <c r="N47" s="311"/>
    </row>
    <row r="48" spans="1:14" x14ac:dyDescent="0.25">
      <c r="A48" s="1160">
        <v>36</v>
      </c>
      <c r="B48" s="1161">
        <v>203100188</v>
      </c>
      <c r="C48" s="1166">
        <v>37780</v>
      </c>
      <c r="D48" s="317"/>
      <c r="E48" s="1163">
        <v>5796</v>
      </c>
      <c r="F48" s="1164" t="s">
        <v>815</v>
      </c>
      <c r="G48" s="1165" t="s">
        <v>816</v>
      </c>
      <c r="H48" s="314"/>
      <c r="I48" s="314"/>
      <c r="J48" s="313"/>
      <c r="K48" s="318"/>
      <c r="L48" s="311"/>
      <c r="M48" s="312"/>
      <c r="N48" s="311"/>
    </row>
    <row r="49" spans="1:14" x14ac:dyDescent="0.25">
      <c r="A49" s="1160">
        <v>37</v>
      </c>
      <c r="B49" s="1161" t="s">
        <v>817</v>
      </c>
      <c r="C49" s="1166">
        <v>38047</v>
      </c>
      <c r="D49" s="317"/>
      <c r="E49" s="1163">
        <v>2112849.2799999998</v>
      </c>
      <c r="F49" s="1164" t="s">
        <v>818</v>
      </c>
      <c r="G49" s="1165" t="s">
        <v>819</v>
      </c>
      <c r="H49" s="314"/>
      <c r="I49" s="314"/>
      <c r="J49" s="313"/>
      <c r="K49" s="318"/>
      <c r="L49" s="311"/>
      <c r="M49" s="312"/>
      <c r="N49" s="311"/>
    </row>
    <row r="50" spans="1:14" x14ac:dyDescent="0.25">
      <c r="A50" s="1160">
        <v>38</v>
      </c>
      <c r="B50" s="1161" t="s">
        <v>820</v>
      </c>
      <c r="C50" s="1166">
        <v>39434</v>
      </c>
      <c r="D50" s="317"/>
      <c r="E50" s="1163">
        <v>391500</v>
      </c>
      <c r="F50" s="1164" t="s">
        <v>821</v>
      </c>
      <c r="G50" s="1165" t="s">
        <v>822</v>
      </c>
      <c r="H50" s="314"/>
      <c r="I50" s="314"/>
      <c r="J50" s="313"/>
      <c r="K50" s="318"/>
      <c r="L50" s="311"/>
      <c r="M50" s="312"/>
      <c r="N50" s="311"/>
    </row>
    <row r="51" spans="1:14" x14ac:dyDescent="0.25">
      <c r="A51" s="1160">
        <v>39</v>
      </c>
      <c r="B51" s="1161" t="s">
        <v>823</v>
      </c>
      <c r="C51" s="1166">
        <v>39497</v>
      </c>
      <c r="D51" s="317"/>
      <c r="E51" s="1163">
        <v>232440.8</v>
      </c>
      <c r="F51" s="1164" t="s">
        <v>821</v>
      </c>
      <c r="G51" s="1165" t="s">
        <v>824</v>
      </c>
      <c r="H51" s="314"/>
      <c r="I51" s="314"/>
      <c r="J51" s="313"/>
      <c r="K51" s="318"/>
      <c r="L51" s="311"/>
      <c r="M51" s="312"/>
      <c r="N51" s="311"/>
    </row>
    <row r="52" spans="1:14" x14ac:dyDescent="0.25">
      <c r="A52" s="1160">
        <v>40</v>
      </c>
      <c r="B52" s="1161" t="s">
        <v>825</v>
      </c>
      <c r="C52" s="1166">
        <v>39499</v>
      </c>
      <c r="D52" s="317"/>
      <c r="E52" s="1163">
        <v>348661.2</v>
      </c>
      <c r="F52" s="1164" t="s">
        <v>821</v>
      </c>
      <c r="G52" s="1165" t="s">
        <v>824</v>
      </c>
      <c r="H52" s="314"/>
      <c r="I52" s="314"/>
      <c r="J52" s="313"/>
      <c r="K52" s="318"/>
      <c r="L52" s="311"/>
      <c r="M52" s="312"/>
      <c r="N52" s="311"/>
    </row>
    <row r="53" spans="1:14" x14ac:dyDescent="0.25">
      <c r="A53" s="1160">
        <v>41</v>
      </c>
      <c r="B53" s="1167" t="s">
        <v>826</v>
      </c>
      <c r="C53" s="1168">
        <v>39626</v>
      </c>
      <c r="D53" s="317"/>
      <c r="E53" s="1169">
        <v>21576</v>
      </c>
      <c r="F53" s="1165" t="s">
        <v>827</v>
      </c>
      <c r="G53" s="1165" t="s">
        <v>828</v>
      </c>
      <c r="H53" s="314"/>
      <c r="I53" s="314"/>
      <c r="J53" s="313"/>
      <c r="K53" s="318"/>
      <c r="L53" s="311"/>
      <c r="M53" s="312"/>
      <c r="N53" s="311"/>
    </row>
    <row r="54" spans="1:14" x14ac:dyDescent="0.25">
      <c r="A54" s="1160">
        <v>42</v>
      </c>
      <c r="B54" s="1161" t="s">
        <v>829</v>
      </c>
      <c r="C54" s="1168">
        <v>39727</v>
      </c>
      <c r="D54" s="317"/>
      <c r="E54" s="1169">
        <v>171605.76000000001</v>
      </c>
      <c r="F54" s="1165" t="s">
        <v>830</v>
      </c>
      <c r="G54" s="1165" t="s">
        <v>831</v>
      </c>
      <c r="H54" s="314"/>
      <c r="I54" s="314"/>
      <c r="J54" s="313"/>
      <c r="K54" s="318"/>
      <c r="L54" s="311"/>
      <c r="M54" s="312"/>
      <c r="N54" s="311"/>
    </row>
    <row r="55" spans="1:14" x14ac:dyDescent="0.25">
      <c r="A55" s="1160">
        <v>43</v>
      </c>
      <c r="B55" s="1161" t="s">
        <v>832</v>
      </c>
      <c r="C55" s="1168">
        <v>39811</v>
      </c>
      <c r="D55" s="317"/>
      <c r="E55" s="1169">
        <v>17898.8</v>
      </c>
      <c r="F55" s="1165" t="s">
        <v>833</v>
      </c>
      <c r="G55" s="1165" t="s">
        <v>834</v>
      </c>
      <c r="H55" s="314"/>
      <c r="I55" s="314"/>
      <c r="J55" s="313"/>
      <c r="K55" s="318"/>
      <c r="L55" s="311"/>
      <c r="M55" s="312"/>
      <c r="N55" s="311"/>
    </row>
    <row r="56" spans="1:14" x14ac:dyDescent="0.25">
      <c r="A56" s="1160">
        <v>44</v>
      </c>
      <c r="B56" s="1167" t="s">
        <v>835</v>
      </c>
      <c r="C56" s="1168">
        <v>39826</v>
      </c>
      <c r="D56" s="317"/>
      <c r="E56" s="1169">
        <v>276191.35999999999</v>
      </c>
      <c r="F56" s="1165" t="s">
        <v>827</v>
      </c>
      <c r="G56" s="1165" t="s">
        <v>836</v>
      </c>
      <c r="H56" s="314"/>
      <c r="I56" s="314"/>
      <c r="J56" s="313"/>
      <c r="K56" s="318"/>
      <c r="L56" s="311"/>
      <c r="M56" s="312"/>
      <c r="N56" s="311"/>
    </row>
    <row r="57" spans="1:14" x14ac:dyDescent="0.25">
      <c r="A57" s="1160">
        <v>45</v>
      </c>
      <c r="B57" s="1167" t="s">
        <v>837</v>
      </c>
      <c r="C57" s="1168">
        <v>39826</v>
      </c>
      <c r="D57" s="317"/>
      <c r="E57" s="1169">
        <v>19557.599999999999</v>
      </c>
      <c r="F57" s="1165" t="s">
        <v>838</v>
      </c>
      <c r="G57" s="1165" t="s">
        <v>839</v>
      </c>
      <c r="H57" s="314"/>
      <c r="I57" s="314"/>
      <c r="J57" s="313"/>
      <c r="K57" s="318"/>
      <c r="L57" s="311"/>
      <c r="M57" s="312"/>
      <c r="N57" s="311"/>
    </row>
    <row r="58" spans="1:14" x14ac:dyDescent="0.25">
      <c r="A58" s="1160">
        <v>46</v>
      </c>
      <c r="B58" s="1167" t="s">
        <v>840</v>
      </c>
      <c r="C58" s="1168">
        <v>39826</v>
      </c>
      <c r="D58" s="317"/>
      <c r="E58" s="1169">
        <v>13920</v>
      </c>
      <c r="F58" s="1165" t="s">
        <v>838</v>
      </c>
      <c r="G58" s="1165" t="s">
        <v>839</v>
      </c>
      <c r="H58" s="314"/>
      <c r="I58" s="314"/>
      <c r="J58" s="313"/>
      <c r="K58" s="318"/>
      <c r="L58" s="311"/>
      <c r="M58" s="312"/>
      <c r="N58" s="311"/>
    </row>
    <row r="59" spans="1:14" x14ac:dyDescent="0.25">
      <c r="A59" s="1160">
        <v>47</v>
      </c>
      <c r="B59" s="1167" t="s">
        <v>841</v>
      </c>
      <c r="C59" s="1168">
        <v>39835</v>
      </c>
      <c r="D59" s="317"/>
      <c r="E59" s="1169">
        <v>6960</v>
      </c>
      <c r="F59" s="1165" t="s">
        <v>842</v>
      </c>
      <c r="G59" s="1165" t="s">
        <v>839</v>
      </c>
      <c r="H59" s="314"/>
      <c r="I59" s="314"/>
      <c r="J59" s="313"/>
      <c r="K59" s="318"/>
      <c r="L59" s="311"/>
      <c r="M59" s="312"/>
      <c r="N59" s="311"/>
    </row>
    <row r="60" spans="1:14" x14ac:dyDescent="0.25">
      <c r="A60" s="1160">
        <v>48</v>
      </c>
      <c r="B60" s="1167" t="s">
        <v>843</v>
      </c>
      <c r="C60" s="1168">
        <v>39850</v>
      </c>
      <c r="D60" s="317"/>
      <c r="E60" s="1169">
        <v>127600</v>
      </c>
      <c r="F60" s="1165" t="s">
        <v>844</v>
      </c>
      <c r="G60" s="1165" t="s">
        <v>845</v>
      </c>
      <c r="H60" s="314"/>
      <c r="I60" s="314"/>
      <c r="J60" s="313"/>
      <c r="K60" s="318"/>
      <c r="L60" s="311"/>
      <c r="M60" s="312"/>
      <c r="N60" s="311"/>
    </row>
    <row r="61" spans="1:14" x14ac:dyDescent="0.25">
      <c r="A61" s="1160">
        <v>49</v>
      </c>
      <c r="B61" s="1161" t="s">
        <v>846</v>
      </c>
      <c r="C61" s="1166">
        <v>39889</v>
      </c>
      <c r="D61" s="317"/>
      <c r="E61" s="1170">
        <v>39423.99</v>
      </c>
      <c r="F61" s="1164" t="s">
        <v>830</v>
      </c>
      <c r="G61" s="1164" t="s">
        <v>847</v>
      </c>
      <c r="H61" s="314"/>
      <c r="I61" s="314"/>
      <c r="J61" s="313"/>
      <c r="K61" s="318"/>
      <c r="L61" s="311"/>
      <c r="M61" s="312"/>
      <c r="N61" s="311"/>
    </row>
    <row r="62" spans="1:14" x14ac:dyDescent="0.25">
      <c r="A62" s="1160">
        <v>50</v>
      </c>
      <c r="B62" s="1167" t="s">
        <v>848</v>
      </c>
      <c r="C62" s="1168">
        <v>39903</v>
      </c>
      <c r="D62" s="317"/>
      <c r="E62" s="1169">
        <v>4756</v>
      </c>
      <c r="F62" s="1165" t="s">
        <v>838</v>
      </c>
      <c r="G62" s="1165" t="s">
        <v>839</v>
      </c>
      <c r="H62" s="314"/>
      <c r="I62" s="314"/>
      <c r="J62" s="313"/>
      <c r="K62" s="318"/>
      <c r="L62" s="311"/>
      <c r="M62" s="312"/>
      <c r="N62" s="311"/>
    </row>
    <row r="63" spans="1:14" x14ac:dyDescent="0.25">
      <c r="A63" s="1160">
        <v>51</v>
      </c>
      <c r="B63" s="1167" t="s">
        <v>849</v>
      </c>
      <c r="C63" s="1168">
        <v>39930</v>
      </c>
      <c r="D63" s="317"/>
      <c r="E63" s="1169">
        <v>281300</v>
      </c>
      <c r="F63" s="1165" t="s">
        <v>850</v>
      </c>
      <c r="G63" s="1165" t="s">
        <v>839</v>
      </c>
      <c r="H63" s="314"/>
      <c r="I63" s="314"/>
      <c r="J63" s="313"/>
      <c r="K63" s="318"/>
      <c r="L63" s="311"/>
      <c r="M63" s="312"/>
      <c r="N63" s="311"/>
    </row>
    <row r="64" spans="1:14" x14ac:dyDescent="0.25">
      <c r="A64" s="1160">
        <v>52</v>
      </c>
      <c r="B64" s="1167" t="s">
        <v>851</v>
      </c>
      <c r="C64" s="1168">
        <v>39932</v>
      </c>
      <c r="D64" s="317"/>
      <c r="E64" s="1169">
        <v>65940</v>
      </c>
      <c r="F64" s="1165" t="s">
        <v>852</v>
      </c>
      <c r="G64" s="1165" t="s">
        <v>853</v>
      </c>
      <c r="H64" s="314"/>
      <c r="I64" s="314"/>
      <c r="J64" s="313"/>
      <c r="K64" s="318"/>
      <c r="L64" s="311"/>
      <c r="M64" s="312"/>
      <c r="N64" s="311"/>
    </row>
    <row r="65" spans="1:14" x14ac:dyDescent="0.25">
      <c r="A65" s="1160">
        <v>53</v>
      </c>
      <c r="B65" s="1167" t="s">
        <v>854</v>
      </c>
      <c r="C65" s="1168">
        <v>39952</v>
      </c>
      <c r="D65" s="317"/>
      <c r="E65" s="1169">
        <v>8932</v>
      </c>
      <c r="F65" s="1165" t="s">
        <v>855</v>
      </c>
      <c r="G65" s="1165" t="s">
        <v>856</v>
      </c>
      <c r="H65" s="314"/>
      <c r="I65" s="314"/>
      <c r="J65" s="313"/>
      <c r="K65" s="318"/>
      <c r="L65" s="311"/>
      <c r="M65" s="312"/>
      <c r="N65" s="311"/>
    </row>
    <row r="66" spans="1:14" x14ac:dyDescent="0.25">
      <c r="A66" s="1160">
        <v>54</v>
      </c>
      <c r="B66" s="1167" t="s">
        <v>857</v>
      </c>
      <c r="C66" s="1168">
        <v>39970</v>
      </c>
      <c r="D66" s="317"/>
      <c r="E66" s="1169">
        <v>38106</v>
      </c>
      <c r="F66" s="1165" t="s">
        <v>858</v>
      </c>
      <c r="G66" s="1165" t="s">
        <v>859</v>
      </c>
      <c r="H66" s="314"/>
      <c r="I66" s="314"/>
      <c r="J66" s="313"/>
      <c r="K66" s="318"/>
      <c r="L66" s="311"/>
      <c r="M66" s="312"/>
      <c r="N66" s="311"/>
    </row>
    <row r="67" spans="1:14" x14ac:dyDescent="0.25">
      <c r="A67" s="1160">
        <v>55</v>
      </c>
      <c r="B67" s="1167" t="s">
        <v>860</v>
      </c>
      <c r="C67" s="1168">
        <v>40007</v>
      </c>
      <c r="D67" s="317"/>
      <c r="E67" s="1169">
        <v>36888</v>
      </c>
      <c r="F67" s="1165" t="s">
        <v>861</v>
      </c>
      <c r="G67" s="1165" t="s">
        <v>859</v>
      </c>
      <c r="H67" s="314"/>
      <c r="I67" s="314"/>
      <c r="J67" s="313"/>
      <c r="K67" s="318"/>
      <c r="L67" s="311"/>
      <c r="M67" s="312"/>
      <c r="N67" s="311"/>
    </row>
    <row r="68" spans="1:14" x14ac:dyDescent="0.25">
      <c r="A68" s="1160">
        <v>56</v>
      </c>
      <c r="B68" s="1167" t="s">
        <v>862</v>
      </c>
      <c r="C68" s="1168">
        <v>40007</v>
      </c>
      <c r="D68" s="317"/>
      <c r="E68" s="1169">
        <v>231049.05</v>
      </c>
      <c r="F68" s="1165" t="s">
        <v>863</v>
      </c>
      <c r="G68" s="1165" t="s">
        <v>864</v>
      </c>
      <c r="H68" s="314"/>
      <c r="I68" s="314"/>
      <c r="J68" s="313"/>
      <c r="K68" s="318"/>
      <c r="L68" s="311"/>
      <c r="M68" s="312"/>
      <c r="N68" s="311"/>
    </row>
    <row r="69" spans="1:14" x14ac:dyDescent="0.25">
      <c r="A69" s="1160">
        <v>57</v>
      </c>
      <c r="B69" s="1167" t="s">
        <v>865</v>
      </c>
      <c r="C69" s="1168">
        <v>40015</v>
      </c>
      <c r="D69" s="317"/>
      <c r="E69" s="1169">
        <v>127600</v>
      </c>
      <c r="F69" s="1165" t="s">
        <v>866</v>
      </c>
      <c r="G69" s="1165" t="s">
        <v>867</v>
      </c>
      <c r="H69" s="314"/>
      <c r="I69" s="314"/>
      <c r="J69" s="313"/>
      <c r="K69" s="318"/>
      <c r="L69" s="311"/>
      <c r="M69" s="312"/>
      <c r="N69" s="311"/>
    </row>
    <row r="70" spans="1:14" x14ac:dyDescent="0.25">
      <c r="A70" s="1160">
        <v>58</v>
      </c>
      <c r="B70" s="1167" t="s">
        <v>868</v>
      </c>
      <c r="C70" s="1168">
        <v>40015</v>
      </c>
      <c r="D70" s="317"/>
      <c r="E70" s="1169">
        <v>32814.080000000002</v>
      </c>
      <c r="F70" s="1165" t="s">
        <v>869</v>
      </c>
      <c r="G70" s="1165" t="s">
        <v>870</v>
      </c>
      <c r="H70" s="314"/>
      <c r="I70" s="314"/>
      <c r="J70" s="313"/>
      <c r="K70" s="318"/>
      <c r="L70" s="311"/>
      <c r="M70" s="312"/>
      <c r="N70" s="311"/>
    </row>
    <row r="71" spans="1:14" x14ac:dyDescent="0.25">
      <c r="A71" s="1160">
        <v>59</v>
      </c>
      <c r="B71" s="1167" t="s">
        <v>871</v>
      </c>
      <c r="C71" s="1168">
        <v>40016</v>
      </c>
      <c r="D71" s="317"/>
      <c r="E71" s="1169">
        <v>228833.91</v>
      </c>
      <c r="F71" s="1165" t="s">
        <v>872</v>
      </c>
      <c r="G71" s="1165" t="s">
        <v>873</v>
      </c>
      <c r="H71" s="314"/>
      <c r="I71" s="314"/>
      <c r="J71" s="313"/>
      <c r="K71" s="318"/>
      <c r="L71" s="311"/>
      <c r="M71" s="312"/>
      <c r="N71" s="311"/>
    </row>
    <row r="72" spans="1:14" x14ac:dyDescent="0.25">
      <c r="A72" s="1160">
        <v>60</v>
      </c>
      <c r="B72" s="1167" t="s">
        <v>874</v>
      </c>
      <c r="C72" s="1168">
        <v>40037</v>
      </c>
      <c r="D72" s="317"/>
      <c r="E72" s="1169">
        <v>15080</v>
      </c>
      <c r="F72" s="1165" t="s">
        <v>866</v>
      </c>
      <c r="G72" s="1165" t="s">
        <v>875</v>
      </c>
      <c r="H72" s="314"/>
      <c r="I72" s="314"/>
      <c r="J72" s="313"/>
      <c r="K72" s="318"/>
      <c r="L72" s="311"/>
      <c r="M72" s="312"/>
      <c r="N72" s="311"/>
    </row>
    <row r="73" spans="1:14" x14ac:dyDescent="0.25">
      <c r="A73" s="1160">
        <v>61</v>
      </c>
      <c r="B73" s="1167" t="s">
        <v>876</v>
      </c>
      <c r="C73" s="1168">
        <v>40038</v>
      </c>
      <c r="D73" s="317"/>
      <c r="E73" s="1169">
        <v>57076.639999999999</v>
      </c>
      <c r="F73" s="1165" t="s">
        <v>869</v>
      </c>
      <c r="G73" s="1165" t="s">
        <v>831</v>
      </c>
      <c r="H73" s="314"/>
      <c r="I73" s="314"/>
      <c r="J73" s="313"/>
      <c r="K73" s="318"/>
      <c r="L73" s="311"/>
      <c r="M73" s="312"/>
      <c r="N73" s="311"/>
    </row>
    <row r="74" spans="1:14" x14ac:dyDescent="0.25">
      <c r="A74" s="1160">
        <v>62</v>
      </c>
      <c r="B74" s="1167" t="s">
        <v>877</v>
      </c>
      <c r="C74" s="1168">
        <v>40039</v>
      </c>
      <c r="D74" s="317"/>
      <c r="E74" s="1169">
        <v>322265</v>
      </c>
      <c r="F74" s="1165" t="s">
        <v>878</v>
      </c>
      <c r="G74" s="1165" t="s">
        <v>879</v>
      </c>
      <c r="H74" s="314"/>
      <c r="I74" s="314"/>
      <c r="J74" s="313"/>
      <c r="K74" s="318"/>
      <c r="L74" s="311"/>
      <c r="M74" s="312"/>
      <c r="N74" s="311"/>
    </row>
    <row r="75" spans="1:14" x14ac:dyDescent="0.25">
      <c r="A75" s="1160">
        <v>63</v>
      </c>
      <c r="B75" s="1167" t="s">
        <v>880</v>
      </c>
      <c r="C75" s="1168">
        <v>40039</v>
      </c>
      <c r="D75" s="317"/>
      <c r="E75" s="1169">
        <v>90047.32</v>
      </c>
      <c r="F75" s="1165" t="s">
        <v>869</v>
      </c>
      <c r="G75" s="1165" t="s">
        <v>870</v>
      </c>
      <c r="H75" s="314"/>
      <c r="I75" s="314"/>
      <c r="J75" s="313"/>
      <c r="K75" s="318"/>
      <c r="L75" s="311"/>
      <c r="M75" s="312"/>
      <c r="N75" s="311"/>
    </row>
    <row r="76" spans="1:14" x14ac:dyDescent="0.25">
      <c r="A76" s="1160">
        <v>64</v>
      </c>
      <c r="B76" s="1167" t="s">
        <v>881</v>
      </c>
      <c r="C76" s="1168">
        <v>40042</v>
      </c>
      <c r="D76" s="317"/>
      <c r="E76" s="1171">
        <v>40600</v>
      </c>
      <c r="F76" s="1165" t="s">
        <v>882</v>
      </c>
      <c r="G76" s="1165" t="s">
        <v>883</v>
      </c>
      <c r="H76" s="314"/>
      <c r="I76" s="314"/>
      <c r="J76" s="313"/>
      <c r="K76" s="318"/>
      <c r="L76" s="311"/>
      <c r="M76" s="312"/>
      <c r="N76" s="311"/>
    </row>
    <row r="77" spans="1:14" x14ac:dyDescent="0.25">
      <c r="A77" s="1160">
        <v>65</v>
      </c>
      <c r="B77" s="1167" t="s">
        <v>884</v>
      </c>
      <c r="C77" s="1168">
        <v>40049</v>
      </c>
      <c r="D77" s="317"/>
      <c r="E77" s="1171">
        <v>499515</v>
      </c>
      <c r="F77" s="1165" t="s">
        <v>885</v>
      </c>
      <c r="G77" s="1165" t="s">
        <v>886</v>
      </c>
      <c r="H77" s="314"/>
      <c r="I77" s="314"/>
      <c r="J77" s="313"/>
      <c r="K77" s="318"/>
      <c r="L77" s="311"/>
      <c r="M77" s="312"/>
      <c r="N77" s="311"/>
    </row>
    <row r="78" spans="1:14" x14ac:dyDescent="0.25">
      <c r="A78" s="1160">
        <v>66</v>
      </c>
      <c r="B78" s="1167" t="s">
        <v>887</v>
      </c>
      <c r="C78" s="1168">
        <v>40050</v>
      </c>
      <c r="D78" s="317"/>
      <c r="E78" s="1169">
        <v>19900</v>
      </c>
      <c r="F78" s="1165" t="s">
        <v>888</v>
      </c>
      <c r="G78" s="1165" t="s">
        <v>824</v>
      </c>
      <c r="H78" s="314"/>
      <c r="I78" s="314"/>
      <c r="J78" s="313"/>
      <c r="K78" s="318"/>
      <c r="L78" s="311"/>
      <c r="M78" s="312"/>
      <c r="N78" s="311"/>
    </row>
    <row r="79" spans="1:14" x14ac:dyDescent="0.25">
      <c r="A79" s="1160">
        <v>67</v>
      </c>
      <c r="B79" s="1167" t="s">
        <v>889</v>
      </c>
      <c r="C79" s="1168">
        <v>40050</v>
      </c>
      <c r="D79" s="317"/>
      <c r="E79" s="1169">
        <v>135418.4</v>
      </c>
      <c r="F79" s="1165" t="s">
        <v>890</v>
      </c>
      <c r="G79" s="1165" t="s">
        <v>891</v>
      </c>
      <c r="H79" s="314"/>
      <c r="I79" s="314"/>
      <c r="J79" s="313"/>
      <c r="K79" s="318"/>
      <c r="L79" s="311"/>
      <c r="M79" s="312"/>
      <c r="N79" s="311"/>
    </row>
    <row r="80" spans="1:14" x14ac:dyDescent="0.25">
      <c r="A80" s="1160">
        <v>68</v>
      </c>
      <c r="B80" s="1167" t="s">
        <v>892</v>
      </c>
      <c r="C80" s="1168">
        <v>40058</v>
      </c>
      <c r="D80" s="317"/>
      <c r="E80" s="1169">
        <v>6177</v>
      </c>
      <c r="F80" s="1165" t="s">
        <v>893</v>
      </c>
      <c r="G80" s="1165" t="s">
        <v>879</v>
      </c>
      <c r="H80" s="314"/>
      <c r="I80" s="314"/>
      <c r="J80" s="313"/>
      <c r="K80" s="318"/>
      <c r="L80" s="311"/>
      <c r="M80" s="312"/>
      <c r="N80" s="311"/>
    </row>
    <row r="81" spans="1:14" x14ac:dyDescent="0.25">
      <c r="A81" s="1160">
        <v>69</v>
      </c>
      <c r="B81" s="1167" t="s">
        <v>894</v>
      </c>
      <c r="C81" s="1168">
        <v>40058</v>
      </c>
      <c r="D81" s="317"/>
      <c r="E81" s="1169">
        <v>27608</v>
      </c>
      <c r="F81" s="1165" t="s">
        <v>893</v>
      </c>
      <c r="G81" s="1165" t="s">
        <v>879</v>
      </c>
      <c r="H81" s="314"/>
      <c r="I81" s="314"/>
      <c r="J81" s="313"/>
      <c r="K81" s="318"/>
      <c r="L81" s="311"/>
      <c r="M81" s="312"/>
      <c r="N81" s="311"/>
    </row>
    <row r="82" spans="1:14" x14ac:dyDescent="0.25">
      <c r="A82" s="1160">
        <v>70</v>
      </c>
      <c r="B82" s="1167" t="s">
        <v>895</v>
      </c>
      <c r="C82" s="1168">
        <v>40059</v>
      </c>
      <c r="D82" s="317"/>
      <c r="E82" s="1169">
        <v>120338.4</v>
      </c>
      <c r="F82" s="1165" t="s">
        <v>890</v>
      </c>
      <c r="G82" s="1165" t="s">
        <v>891</v>
      </c>
      <c r="H82" s="314"/>
      <c r="I82" s="314"/>
      <c r="J82" s="313"/>
      <c r="K82" s="318"/>
      <c r="L82" s="311"/>
      <c r="M82" s="312"/>
      <c r="N82" s="311"/>
    </row>
    <row r="83" spans="1:14" x14ac:dyDescent="0.25">
      <c r="A83" s="1160">
        <v>71</v>
      </c>
      <c r="B83" s="1167" t="s">
        <v>896</v>
      </c>
      <c r="C83" s="1168">
        <v>40065</v>
      </c>
      <c r="D83" s="317"/>
      <c r="E83" s="1169">
        <v>251082</v>
      </c>
      <c r="F83" s="1165" t="s">
        <v>890</v>
      </c>
      <c r="G83" s="1165" t="s">
        <v>891</v>
      </c>
      <c r="H83" s="314"/>
      <c r="I83" s="314"/>
      <c r="J83" s="313"/>
      <c r="K83" s="318"/>
      <c r="L83" s="311"/>
      <c r="M83" s="312"/>
      <c r="N83" s="311"/>
    </row>
    <row r="84" spans="1:14" x14ac:dyDescent="0.25">
      <c r="A84" s="1160">
        <v>72</v>
      </c>
      <c r="B84" s="1167" t="s">
        <v>897</v>
      </c>
      <c r="C84" s="1168">
        <v>40070</v>
      </c>
      <c r="D84" s="317"/>
      <c r="E84" s="1169">
        <v>19796</v>
      </c>
      <c r="F84" s="1165" t="s">
        <v>898</v>
      </c>
      <c r="G84" s="1165" t="s">
        <v>899</v>
      </c>
      <c r="H84" s="314"/>
      <c r="I84" s="314"/>
      <c r="J84" s="313"/>
      <c r="K84" s="318"/>
      <c r="L84" s="311"/>
      <c r="M84" s="312"/>
      <c r="N84" s="311"/>
    </row>
    <row r="85" spans="1:14" x14ac:dyDescent="0.25">
      <c r="A85" s="1160">
        <v>73</v>
      </c>
      <c r="B85" s="1167" t="s">
        <v>900</v>
      </c>
      <c r="C85" s="1168">
        <v>40072</v>
      </c>
      <c r="D85" s="317"/>
      <c r="E85" s="1169">
        <v>272478.2</v>
      </c>
      <c r="F85" s="1165" t="s">
        <v>893</v>
      </c>
      <c r="G85" s="1165" t="s">
        <v>879</v>
      </c>
      <c r="H85" s="314"/>
      <c r="I85" s="314"/>
      <c r="J85" s="313"/>
      <c r="K85" s="318"/>
      <c r="L85" s="311"/>
      <c r="M85" s="312"/>
      <c r="N85" s="311"/>
    </row>
    <row r="86" spans="1:14" x14ac:dyDescent="0.25">
      <c r="A86" s="1160">
        <v>74</v>
      </c>
      <c r="B86" s="1167" t="s">
        <v>901</v>
      </c>
      <c r="C86" s="1168">
        <v>40076</v>
      </c>
      <c r="D86" s="317"/>
      <c r="E86" s="1169">
        <v>29529.98</v>
      </c>
      <c r="F86" s="1165" t="s">
        <v>888</v>
      </c>
      <c r="G86" s="1165" t="s">
        <v>824</v>
      </c>
      <c r="H86" s="314"/>
      <c r="I86" s="314"/>
      <c r="J86" s="313"/>
      <c r="K86" s="318"/>
      <c r="L86" s="311"/>
      <c r="M86" s="312"/>
      <c r="N86" s="311"/>
    </row>
    <row r="87" spans="1:14" x14ac:dyDescent="0.25">
      <c r="A87" s="1160">
        <v>75</v>
      </c>
      <c r="B87" s="1167" t="s">
        <v>902</v>
      </c>
      <c r="C87" s="1168">
        <v>40084</v>
      </c>
      <c r="D87" s="317"/>
      <c r="E87" s="1169">
        <v>67048</v>
      </c>
      <c r="F87" s="1165" t="s">
        <v>893</v>
      </c>
      <c r="G87" s="1165" t="s">
        <v>879</v>
      </c>
      <c r="H87" s="314"/>
      <c r="I87" s="314"/>
      <c r="J87" s="313"/>
      <c r="K87" s="318"/>
      <c r="L87" s="311"/>
      <c r="M87" s="312"/>
      <c r="N87" s="311"/>
    </row>
    <row r="88" spans="1:14" x14ac:dyDescent="0.25">
      <c r="A88" s="1160">
        <v>76</v>
      </c>
      <c r="B88" s="1167" t="s">
        <v>903</v>
      </c>
      <c r="C88" s="1168">
        <v>40084</v>
      </c>
      <c r="D88" s="317"/>
      <c r="E88" s="1169">
        <v>26680</v>
      </c>
      <c r="F88" s="1165" t="s">
        <v>893</v>
      </c>
      <c r="G88" s="1165" t="s">
        <v>879</v>
      </c>
      <c r="H88" s="314"/>
      <c r="I88" s="314"/>
      <c r="J88" s="313"/>
      <c r="K88" s="318"/>
      <c r="L88" s="311"/>
      <c r="M88" s="312"/>
      <c r="N88" s="311"/>
    </row>
    <row r="89" spans="1:14" x14ac:dyDescent="0.25">
      <c r="A89" s="1160">
        <v>77</v>
      </c>
      <c r="B89" s="1167" t="s">
        <v>904</v>
      </c>
      <c r="C89" s="1168">
        <v>40087</v>
      </c>
      <c r="D89" s="317"/>
      <c r="E89" s="1169">
        <v>18942.8</v>
      </c>
      <c r="F89" s="1165" t="s">
        <v>869</v>
      </c>
      <c r="G89" s="1165" t="s">
        <v>905</v>
      </c>
      <c r="H89" s="314"/>
      <c r="I89" s="314"/>
      <c r="J89" s="313"/>
      <c r="K89" s="318"/>
      <c r="L89" s="311"/>
      <c r="M89" s="312"/>
      <c r="N89" s="311"/>
    </row>
    <row r="90" spans="1:14" x14ac:dyDescent="0.25">
      <c r="A90" s="1160">
        <v>78</v>
      </c>
      <c r="B90" s="1167" t="s">
        <v>906</v>
      </c>
      <c r="C90" s="1168">
        <v>40087</v>
      </c>
      <c r="D90" s="317"/>
      <c r="E90" s="1169">
        <v>19043.72</v>
      </c>
      <c r="F90" s="1165" t="s">
        <v>869</v>
      </c>
      <c r="G90" s="1165" t="s">
        <v>905</v>
      </c>
      <c r="H90" s="314"/>
      <c r="I90" s="314"/>
      <c r="J90" s="313"/>
      <c r="K90" s="318"/>
      <c r="L90" s="311"/>
      <c r="M90" s="312"/>
      <c r="N90" s="311"/>
    </row>
    <row r="91" spans="1:14" x14ac:dyDescent="0.25">
      <c r="A91" s="1160">
        <v>79</v>
      </c>
      <c r="B91" s="1167" t="s">
        <v>907</v>
      </c>
      <c r="C91" s="1168">
        <v>40092</v>
      </c>
      <c r="D91" s="317"/>
      <c r="E91" s="1169">
        <v>63251.32</v>
      </c>
      <c r="F91" s="1165" t="s">
        <v>869</v>
      </c>
      <c r="G91" s="1165" t="s">
        <v>908</v>
      </c>
      <c r="H91" s="314"/>
      <c r="I91" s="314"/>
      <c r="J91" s="313"/>
      <c r="K91" s="318"/>
      <c r="L91" s="311"/>
      <c r="M91" s="312"/>
      <c r="N91" s="311"/>
    </row>
    <row r="92" spans="1:14" x14ac:dyDescent="0.25">
      <c r="A92" s="1160">
        <v>80</v>
      </c>
      <c r="B92" s="1167" t="s">
        <v>909</v>
      </c>
      <c r="C92" s="1168">
        <v>40092</v>
      </c>
      <c r="D92" s="317"/>
      <c r="E92" s="1169">
        <v>7052.75</v>
      </c>
      <c r="F92" s="1165" t="s">
        <v>910</v>
      </c>
      <c r="G92" s="1165" t="s">
        <v>911</v>
      </c>
      <c r="H92" s="314"/>
      <c r="I92" s="314"/>
      <c r="J92" s="313"/>
      <c r="K92" s="318"/>
      <c r="L92" s="311"/>
      <c r="M92" s="312"/>
      <c r="N92" s="311"/>
    </row>
    <row r="93" spans="1:14" x14ac:dyDescent="0.25">
      <c r="A93" s="1160">
        <v>81</v>
      </c>
      <c r="B93" s="1167" t="s">
        <v>884</v>
      </c>
      <c r="C93" s="1168">
        <v>40095</v>
      </c>
      <c r="D93" s="317"/>
      <c r="E93" s="1169">
        <v>17264</v>
      </c>
      <c r="F93" s="1165" t="s">
        <v>898</v>
      </c>
      <c r="G93" s="1165" t="s">
        <v>899</v>
      </c>
      <c r="H93" s="314"/>
      <c r="I93" s="314"/>
      <c r="J93" s="313"/>
      <c r="K93" s="318"/>
      <c r="L93" s="311"/>
      <c r="M93" s="312"/>
      <c r="N93" s="311"/>
    </row>
    <row r="94" spans="1:14" x14ac:dyDescent="0.25">
      <c r="A94" s="1160">
        <v>82</v>
      </c>
      <c r="B94" s="1167" t="s">
        <v>912</v>
      </c>
      <c r="C94" s="1168">
        <v>40099</v>
      </c>
      <c r="D94" s="317"/>
      <c r="E94" s="1169">
        <v>11229.2</v>
      </c>
      <c r="F94" s="1165" t="s">
        <v>898</v>
      </c>
      <c r="G94" s="1165" t="s">
        <v>839</v>
      </c>
      <c r="H94" s="314"/>
      <c r="I94" s="314"/>
      <c r="J94" s="313"/>
      <c r="K94" s="318"/>
      <c r="L94" s="311"/>
      <c r="M94" s="312"/>
      <c r="N94" s="311"/>
    </row>
    <row r="95" spans="1:14" x14ac:dyDescent="0.25">
      <c r="A95" s="1160">
        <v>83</v>
      </c>
      <c r="B95" s="1167" t="s">
        <v>913</v>
      </c>
      <c r="C95" s="1168">
        <v>40108</v>
      </c>
      <c r="D95" s="317"/>
      <c r="E95" s="1169">
        <v>45612.36</v>
      </c>
      <c r="F95" s="1165" t="s">
        <v>869</v>
      </c>
      <c r="G95" s="1165" t="s">
        <v>914</v>
      </c>
      <c r="H95" s="314"/>
      <c r="I95" s="314"/>
      <c r="J95" s="313"/>
      <c r="K95" s="318"/>
      <c r="L95" s="311"/>
      <c r="M95" s="312"/>
      <c r="N95" s="311"/>
    </row>
    <row r="96" spans="1:14" x14ac:dyDescent="0.25">
      <c r="A96" s="1160">
        <v>84</v>
      </c>
      <c r="B96" s="1167" t="s">
        <v>915</v>
      </c>
      <c r="C96" s="1168">
        <v>40115</v>
      </c>
      <c r="D96" s="317"/>
      <c r="E96" s="1169">
        <v>6333.6</v>
      </c>
      <c r="F96" s="1165" t="s">
        <v>916</v>
      </c>
      <c r="G96" s="1165" t="s">
        <v>917</v>
      </c>
      <c r="H96" s="314"/>
      <c r="I96" s="314"/>
      <c r="J96" s="313"/>
      <c r="K96" s="318"/>
      <c r="L96" s="311"/>
      <c r="M96" s="312"/>
      <c r="N96" s="311"/>
    </row>
    <row r="97" spans="1:14" x14ac:dyDescent="0.25">
      <c r="A97" s="1160">
        <v>85</v>
      </c>
      <c r="B97" s="1167" t="s">
        <v>918</v>
      </c>
      <c r="C97" s="1168">
        <v>40119</v>
      </c>
      <c r="D97" s="317"/>
      <c r="E97" s="1169">
        <v>12975</v>
      </c>
      <c r="F97" s="1165" t="s">
        <v>919</v>
      </c>
      <c r="G97" s="1165" t="s">
        <v>920</v>
      </c>
      <c r="H97" s="314"/>
      <c r="I97" s="314"/>
      <c r="J97" s="313"/>
      <c r="K97" s="318"/>
      <c r="L97" s="311"/>
      <c r="M97" s="312"/>
      <c r="N97" s="311"/>
    </row>
    <row r="98" spans="1:14" x14ac:dyDescent="0.25">
      <c r="A98" s="1160">
        <v>86</v>
      </c>
      <c r="B98" s="1167" t="s">
        <v>921</v>
      </c>
      <c r="C98" s="1168">
        <v>40120</v>
      </c>
      <c r="D98" s="317"/>
      <c r="E98" s="1169">
        <v>17210.400000000001</v>
      </c>
      <c r="F98" s="1165" t="s">
        <v>898</v>
      </c>
      <c r="G98" s="1165" t="s">
        <v>899</v>
      </c>
      <c r="H98" s="314"/>
      <c r="I98" s="314"/>
      <c r="J98" s="313"/>
      <c r="K98" s="318"/>
      <c r="L98" s="311"/>
      <c r="M98" s="312"/>
      <c r="N98" s="311"/>
    </row>
    <row r="99" spans="1:14" x14ac:dyDescent="0.25">
      <c r="A99" s="1160">
        <v>87</v>
      </c>
      <c r="B99" s="1167" t="s">
        <v>881</v>
      </c>
      <c r="C99" s="1168">
        <v>40122</v>
      </c>
      <c r="D99" s="317"/>
      <c r="E99" s="1169">
        <v>88501.04</v>
      </c>
      <c r="F99" s="1165" t="s">
        <v>869</v>
      </c>
      <c r="G99" s="1165" t="s">
        <v>831</v>
      </c>
      <c r="H99" s="314"/>
      <c r="I99" s="314"/>
      <c r="J99" s="313"/>
      <c r="K99" s="318"/>
      <c r="L99" s="311"/>
      <c r="M99" s="312"/>
      <c r="N99" s="311"/>
    </row>
    <row r="100" spans="1:14" x14ac:dyDescent="0.25">
      <c r="A100" s="1160">
        <v>88</v>
      </c>
      <c r="B100" s="1167" t="s">
        <v>922</v>
      </c>
      <c r="C100" s="1168">
        <v>40129</v>
      </c>
      <c r="D100" s="317"/>
      <c r="E100" s="1169">
        <v>27137.040000000001</v>
      </c>
      <c r="F100" s="1164" t="s">
        <v>833</v>
      </c>
      <c r="G100" s="1164" t="s">
        <v>923</v>
      </c>
      <c r="H100" s="314"/>
      <c r="I100" s="314"/>
      <c r="J100" s="313"/>
      <c r="K100" s="318"/>
      <c r="L100" s="311"/>
      <c r="M100" s="312"/>
      <c r="N100" s="311"/>
    </row>
    <row r="101" spans="1:14" x14ac:dyDescent="0.25">
      <c r="A101" s="1160">
        <v>89</v>
      </c>
      <c r="B101" s="1167" t="s">
        <v>854</v>
      </c>
      <c r="C101" s="1168">
        <v>40137</v>
      </c>
      <c r="D101" s="317"/>
      <c r="E101" s="1169">
        <v>5586.88</v>
      </c>
      <c r="F101" s="1165" t="s">
        <v>898</v>
      </c>
      <c r="G101" s="1165" t="s">
        <v>899</v>
      </c>
      <c r="H101" s="314"/>
      <c r="I101" s="314"/>
      <c r="J101" s="313"/>
      <c r="K101" s="318"/>
      <c r="L101" s="311"/>
      <c r="M101" s="312"/>
      <c r="N101" s="311"/>
    </row>
    <row r="102" spans="1:14" x14ac:dyDescent="0.25">
      <c r="A102" s="1160">
        <v>90</v>
      </c>
      <c r="B102" s="1167" t="s">
        <v>924</v>
      </c>
      <c r="C102" s="1168">
        <v>40137</v>
      </c>
      <c r="D102" s="317"/>
      <c r="E102" s="1169">
        <v>19624.400000000001</v>
      </c>
      <c r="F102" s="1165" t="s">
        <v>898</v>
      </c>
      <c r="G102" s="1165" t="s">
        <v>839</v>
      </c>
      <c r="H102" s="314"/>
      <c r="I102" s="314"/>
      <c r="J102" s="313"/>
      <c r="K102" s="318"/>
      <c r="L102" s="311"/>
      <c r="M102" s="312"/>
      <c r="N102" s="311"/>
    </row>
    <row r="103" spans="1:14" x14ac:dyDescent="0.25">
      <c r="A103" s="1160">
        <v>91</v>
      </c>
      <c r="B103" s="1167" t="s">
        <v>925</v>
      </c>
      <c r="C103" s="1168">
        <v>40137</v>
      </c>
      <c r="D103" s="317"/>
      <c r="E103" s="1169">
        <v>11877.6</v>
      </c>
      <c r="F103" s="1165" t="s">
        <v>898</v>
      </c>
      <c r="G103" s="1165" t="s">
        <v>839</v>
      </c>
      <c r="H103" s="314"/>
      <c r="I103" s="314"/>
      <c r="J103" s="313"/>
      <c r="K103" s="318"/>
      <c r="L103" s="311"/>
      <c r="M103" s="312"/>
      <c r="N103" s="311"/>
    </row>
    <row r="104" spans="1:14" x14ac:dyDescent="0.25">
      <c r="A104" s="1160">
        <v>92</v>
      </c>
      <c r="B104" s="1167" t="s">
        <v>912</v>
      </c>
      <c r="C104" s="1168">
        <v>40141</v>
      </c>
      <c r="D104" s="317"/>
      <c r="E104" s="1169">
        <v>22569.89</v>
      </c>
      <c r="F104" s="1172" t="s">
        <v>926</v>
      </c>
      <c r="G104" s="1172" t="s">
        <v>927</v>
      </c>
      <c r="H104" s="314"/>
      <c r="I104" s="314"/>
      <c r="J104" s="313"/>
      <c r="K104" s="318"/>
      <c r="L104" s="311"/>
      <c r="M104" s="312"/>
      <c r="N104" s="311"/>
    </row>
    <row r="105" spans="1:14" x14ac:dyDescent="0.25">
      <c r="A105" s="1160">
        <v>93</v>
      </c>
      <c r="B105" s="1167" t="s">
        <v>928</v>
      </c>
      <c r="C105" s="1168">
        <v>40149</v>
      </c>
      <c r="D105" s="317"/>
      <c r="E105" s="1169">
        <v>23242.400000000001</v>
      </c>
      <c r="F105" s="1172" t="s">
        <v>929</v>
      </c>
      <c r="G105" s="1172" t="s">
        <v>930</v>
      </c>
      <c r="H105" s="314"/>
      <c r="I105" s="314"/>
      <c r="J105" s="313"/>
      <c r="K105" s="318"/>
      <c r="L105" s="311"/>
      <c r="M105" s="312"/>
      <c r="N105" s="311"/>
    </row>
    <row r="106" spans="1:14" x14ac:dyDescent="0.25">
      <c r="A106" s="1160">
        <v>94</v>
      </c>
      <c r="B106" s="1167" t="s">
        <v>931</v>
      </c>
      <c r="C106" s="1168">
        <v>40154</v>
      </c>
      <c r="D106" s="317"/>
      <c r="E106" s="1169">
        <v>49186.3</v>
      </c>
      <c r="F106" s="1172" t="s">
        <v>929</v>
      </c>
      <c r="G106" s="1172" t="s">
        <v>930</v>
      </c>
      <c r="H106" s="314"/>
      <c r="I106" s="314"/>
      <c r="J106" s="313"/>
      <c r="K106" s="318"/>
      <c r="L106" s="311"/>
      <c r="M106" s="312"/>
      <c r="N106" s="311"/>
    </row>
    <row r="107" spans="1:14" x14ac:dyDescent="0.25">
      <c r="A107" s="1160">
        <v>95</v>
      </c>
      <c r="B107" s="1167" t="s">
        <v>932</v>
      </c>
      <c r="C107" s="1168">
        <v>40155</v>
      </c>
      <c r="D107" s="317"/>
      <c r="E107" s="1169">
        <v>12538.8</v>
      </c>
      <c r="F107" s="1165" t="s">
        <v>898</v>
      </c>
      <c r="G107" s="1165" t="s">
        <v>839</v>
      </c>
      <c r="H107" s="314"/>
      <c r="I107" s="314"/>
      <c r="J107" s="313"/>
      <c r="K107" s="318"/>
      <c r="L107" s="311"/>
      <c r="M107" s="312"/>
      <c r="N107" s="311"/>
    </row>
    <row r="108" spans="1:14" x14ac:dyDescent="0.25">
      <c r="A108" s="1160">
        <v>96</v>
      </c>
      <c r="B108" s="1167" t="s">
        <v>829</v>
      </c>
      <c r="C108" s="1168">
        <v>40155</v>
      </c>
      <c r="D108" s="317"/>
      <c r="E108" s="1169">
        <v>8478.7999999999993</v>
      </c>
      <c r="F108" s="1165" t="s">
        <v>898</v>
      </c>
      <c r="G108" s="1165" t="s">
        <v>839</v>
      </c>
      <c r="H108" s="314"/>
      <c r="I108" s="314"/>
      <c r="J108" s="313"/>
      <c r="K108" s="318"/>
      <c r="L108" s="311"/>
      <c r="M108" s="312"/>
      <c r="N108" s="311"/>
    </row>
    <row r="109" spans="1:14" x14ac:dyDescent="0.25">
      <c r="A109" s="1160">
        <v>97</v>
      </c>
      <c r="B109" s="1167" t="s">
        <v>933</v>
      </c>
      <c r="C109" s="1168">
        <v>40155</v>
      </c>
      <c r="D109" s="317"/>
      <c r="E109" s="1169">
        <v>8478.7999999999993</v>
      </c>
      <c r="F109" s="1165" t="s">
        <v>898</v>
      </c>
      <c r="G109" s="1165" t="s">
        <v>839</v>
      </c>
      <c r="H109" s="314"/>
      <c r="I109" s="314"/>
      <c r="J109" s="313"/>
      <c r="K109" s="318"/>
      <c r="L109" s="311"/>
      <c r="M109" s="312"/>
      <c r="N109" s="311"/>
    </row>
    <row r="110" spans="1:14" x14ac:dyDescent="0.25">
      <c r="A110" s="1160">
        <v>98</v>
      </c>
      <c r="B110" s="1167" t="s">
        <v>934</v>
      </c>
      <c r="C110" s="1168">
        <v>40155</v>
      </c>
      <c r="D110" s="317"/>
      <c r="E110" s="1169">
        <v>10672.4</v>
      </c>
      <c r="F110" s="1165" t="s">
        <v>898</v>
      </c>
      <c r="G110" s="1165" t="s">
        <v>899</v>
      </c>
      <c r="H110" s="314"/>
      <c r="I110" s="314"/>
      <c r="J110" s="313"/>
      <c r="K110" s="318"/>
      <c r="L110" s="311"/>
      <c r="M110" s="312"/>
      <c r="N110" s="311"/>
    </row>
    <row r="111" spans="1:14" x14ac:dyDescent="0.25">
      <c r="A111" s="1160">
        <v>99</v>
      </c>
      <c r="B111" s="1167" t="s">
        <v>935</v>
      </c>
      <c r="C111" s="1168">
        <v>40165</v>
      </c>
      <c r="D111" s="317"/>
      <c r="E111" s="1169">
        <v>52200</v>
      </c>
      <c r="F111" s="1165" t="s">
        <v>866</v>
      </c>
      <c r="G111" s="1165" t="s">
        <v>867</v>
      </c>
      <c r="H111" s="314"/>
      <c r="I111" s="314"/>
      <c r="J111" s="313"/>
      <c r="K111" s="318"/>
      <c r="L111" s="311"/>
      <c r="M111" s="312"/>
      <c r="N111" s="311"/>
    </row>
    <row r="112" spans="1:14" x14ac:dyDescent="0.25">
      <c r="A112" s="1160">
        <v>100</v>
      </c>
      <c r="B112" s="1167" t="s">
        <v>936</v>
      </c>
      <c r="C112" s="1168">
        <v>40175</v>
      </c>
      <c r="D112" s="317"/>
      <c r="E112" s="1169">
        <v>19314</v>
      </c>
      <c r="F112" s="1165" t="s">
        <v>910</v>
      </c>
      <c r="G112" s="1165" t="s">
        <v>937</v>
      </c>
      <c r="H112" s="314"/>
      <c r="I112" s="314"/>
      <c r="J112" s="313"/>
      <c r="K112" s="318"/>
      <c r="L112" s="311"/>
      <c r="M112" s="312"/>
      <c r="N112" s="311"/>
    </row>
    <row r="113" spans="1:14" x14ac:dyDescent="0.25">
      <c r="A113" s="1160">
        <v>101</v>
      </c>
      <c r="B113" s="1167" t="s">
        <v>938</v>
      </c>
      <c r="C113" s="1168">
        <v>40176</v>
      </c>
      <c r="D113" s="317"/>
      <c r="E113" s="1169">
        <v>43500</v>
      </c>
      <c r="F113" s="1165" t="s">
        <v>939</v>
      </c>
      <c r="G113" s="1165" t="s">
        <v>940</v>
      </c>
      <c r="H113" s="314"/>
      <c r="I113" s="314"/>
      <c r="J113" s="313"/>
      <c r="K113" s="318"/>
      <c r="L113" s="311"/>
      <c r="M113" s="312"/>
      <c r="N113" s="311"/>
    </row>
    <row r="114" spans="1:14" x14ac:dyDescent="0.25">
      <c r="A114" s="1160">
        <v>102</v>
      </c>
      <c r="B114" s="1167" t="s">
        <v>941</v>
      </c>
      <c r="C114" s="1168">
        <v>40176</v>
      </c>
      <c r="D114" s="317"/>
      <c r="E114" s="1169">
        <v>33790.519999999997</v>
      </c>
      <c r="F114" s="1172" t="s">
        <v>929</v>
      </c>
      <c r="G114" s="1172" t="s">
        <v>942</v>
      </c>
      <c r="H114" s="314"/>
      <c r="I114" s="314"/>
      <c r="J114" s="313"/>
      <c r="K114" s="318"/>
      <c r="L114" s="311"/>
      <c r="M114" s="312"/>
      <c r="N114" s="311"/>
    </row>
    <row r="115" spans="1:14" x14ac:dyDescent="0.25">
      <c r="A115" s="1160">
        <v>103</v>
      </c>
      <c r="B115" s="1167" t="s">
        <v>943</v>
      </c>
      <c r="C115" s="1168">
        <v>40191</v>
      </c>
      <c r="D115" s="317"/>
      <c r="E115" s="1173">
        <v>34506.28</v>
      </c>
      <c r="F115" s="1165" t="s">
        <v>944</v>
      </c>
      <c r="G115" s="1165" t="s">
        <v>945</v>
      </c>
      <c r="H115" s="314"/>
      <c r="I115" s="314"/>
      <c r="J115" s="313"/>
      <c r="K115" s="318"/>
      <c r="L115" s="311"/>
      <c r="M115" s="312"/>
      <c r="N115" s="311"/>
    </row>
    <row r="116" spans="1:14" x14ac:dyDescent="0.25">
      <c r="A116" s="1160">
        <v>104</v>
      </c>
      <c r="B116" s="1167" t="s">
        <v>924</v>
      </c>
      <c r="C116" s="1168">
        <v>40246</v>
      </c>
      <c r="D116" s="317"/>
      <c r="E116" s="1173">
        <v>36444</v>
      </c>
      <c r="F116" s="1165" t="s">
        <v>946</v>
      </c>
      <c r="G116" s="1165" t="s">
        <v>856</v>
      </c>
      <c r="H116" s="314"/>
      <c r="I116" s="314"/>
      <c r="J116" s="313"/>
      <c r="K116" s="318"/>
      <c r="L116" s="311"/>
      <c r="M116" s="312"/>
      <c r="N116" s="311"/>
    </row>
    <row r="117" spans="1:14" x14ac:dyDescent="0.25">
      <c r="A117" s="1160">
        <v>105</v>
      </c>
      <c r="B117" s="1167" t="s">
        <v>947</v>
      </c>
      <c r="C117" s="1168">
        <v>40322</v>
      </c>
      <c r="D117" s="317"/>
      <c r="E117" s="1173">
        <v>185600</v>
      </c>
      <c r="F117" s="1165" t="s">
        <v>948</v>
      </c>
      <c r="G117" s="1165" t="s">
        <v>949</v>
      </c>
      <c r="H117" s="314"/>
      <c r="I117" s="314"/>
      <c r="J117" s="313"/>
      <c r="K117" s="318"/>
      <c r="L117" s="311"/>
      <c r="M117" s="312"/>
      <c r="N117" s="311"/>
    </row>
    <row r="118" spans="1:14" x14ac:dyDescent="0.25">
      <c r="A118" s="1160">
        <v>106</v>
      </c>
      <c r="B118" s="1167" t="s">
        <v>950</v>
      </c>
      <c r="C118" s="1168">
        <v>40322</v>
      </c>
      <c r="D118" s="317"/>
      <c r="E118" s="1173">
        <v>185600</v>
      </c>
      <c r="F118" s="1165" t="s">
        <v>948</v>
      </c>
      <c r="G118" s="1165" t="s">
        <v>949</v>
      </c>
      <c r="H118" s="314"/>
      <c r="I118" s="314"/>
      <c r="J118" s="313"/>
      <c r="K118" s="318"/>
      <c r="L118" s="311"/>
      <c r="M118" s="312"/>
      <c r="N118" s="311"/>
    </row>
    <row r="119" spans="1:14" x14ac:dyDescent="0.25">
      <c r="A119" s="1160">
        <v>107</v>
      </c>
      <c r="B119" s="1167" t="s">
        <v>951</v>
      </c>
      <c r="C119" s="1168">
        <v>40329</v>
      </c>
      <c r="D119" s="317"/>
      <c r="E119" s="1173">
        <v>48565</v>
      </c>
      <c r="F119" s="1165" t="s">
        <v>952</v>
      </c>
      <c r="G119" s="1165" t="s">
        <v>953</v>
      </c>
      <c r="H119" s="314"/>
      <c r="I119" s="314"/>
      <c r="J119" s="313"/>
      <c r="K119" s="318"/>
      <c r="L119" s="311"/>
      <c r="M119" s="312"/>
      <c r="N119" s="311"/>
    </row>
    <row r="120" spans="1:14" x14ac:dyDescent="0.25">
      <c r="A120" s="1160">
        <v>108</v>
      </c>
      <c r="B120" s="1167" t="s">
        <v>954</v>
      </c>
      <c r="C120" s="1168">
        <v>40329</v>
      </c>
      <c r="D120" s="317"/>
      <c r="E120" s="1173">
        <v>230584.4</v>
      </c>
      <c r="F120" s="1165" t="s">
        <v>952</v>
      </c>
      <c r="G120" s="1165" t="s">
        <v>955</v>
      </c>
      <c r="H120" s="314"/>
      <c r="I120" s="314"/>
      <c r="J120" s="313"/>
      <c r="K120" s="318"/>
      <c r="L120" s="311"/>
      <c r="M120" s="312"/>
      <c r="N120" s="311"/>
    </row>
    <row r="121" spans="1:14" x14ac:dyDescent="0.25">
      <c r="A121" s="1160">
        <v>109</v>
      </c>
      <c r="B121" s="1167" t="s">
        <v>956</v>
      </c>
      <c r="C121" s="1168">
        <v>40329</v>
      </c>
      <c r="D121" s="317"/>
      <c r="E121" s="1173">
        <v>126840.2</v>
      </c>
      <c r="F121" s="1165" t="s">
        <v>952</v>
      </c>
      <c r="G121" s="1165" t="s">
        <v>955</v>
      </c>
      <c r="H121" s="314"/>
      <c r="I121" s="314"/>
      <c r="J121" s="313"/>
      <c r="K121" s="318"/>
      <c r="L121" s="311"/>
      <c r="M121" s="312"/>
      <c r="N121" s="311"/>
    </row>
    <row r="122" spans="1:14" x14ac:dyDescent="0.25">
      <c r="A122" s="1160">
        <v>110</v>
      </c>
      <c r="B122" s="1167" t="s">
        <v>957</v>
      </c>
      <c r="C122" s="1168">
        <v>40438</v>
      </c>
      <c r="D122" s="317"/>
      <c r="E122" s="1173">
        <v>162603</v>
      </c>
      <c r="F122" s="1165" t="s">
        <v>948</v>
      </c>
      <c r="G122" s="1165" t="s">
        <v>949</v>
      </c>
      <c r="H122" s="314"/>
      <c r="I122" s="314"/>
      <c r="J122" s="313"/>
      <c r="K122" s="318"/>
      <c r="L122" s="311"/>
      <c r="M122" s="312"/>
      <c r="N122" s="311"/>
    </row>
    <row r="123" spans="1:14" x14ac:dyDescent="0.25">
      <c r="A123" s="1160">
        <v>111</v>
      </c>
      <c r="B123" s="1167" t="s">
        <v>958</v>
      </c>
      <c r="C123" s="1168">
        <v>40451</v>
      </c>
      <c r="D123" s="317"/>
      <c r="E123" s="1173">
        <v>2027680</v>
      </c>
      <c r="F123" s="1165" t="s">
        <v>959</v>
      </c>
      <c r="G123" s="1165" t="s">
        <v>960</v>
      </c>
      <c r="H123" s="314"/>
      <c r="I123" s="314"/>
      <c r="J123" s="313"/>
      <c r="K123" s="318"/>
      <c r="L123" s="311"/>
      <c r="M123" s="312"/>
      <c r="N123" s="311"/>
    </row>
    <row r="124" spans="1:14" x14ac:dyDescent="0.25">
      <c r="A124" s="1160">
        <v>112</v>
      </c>
      <c r="B124" s="1167" t="s">
        <v>961</v>
      </c>
      <c r="C124" s="1168">
        <v>40476</v>
      </c>
      <c r="D124" s="317"/>
      <c r="E124" s="1173">
        <v>33524</v>
      </c>
      <c r="F124" s="1165" t="s">
        <v>962</v>
      </c>
      <c r="G124" s="1165" t="s">
        <v>949</v>
      </c>
      <c r="H124" s="314"/>
      <c r="I124" s="314"/>
      <c r="J124" s="313"/>
      <c r="K124" s="318"/>
      <c r="L124" s="311"/>
      <c r="M124" s="312"/>
      <c r="N124" s="311"/>
    </row>
    <row r="125" spans="1:14" x14ac:dyDescent="0.25">
      <c r="A125" s="1160">
        <v>113</v>
      </c>
      <c r="B125" s="1167" t="s">
        <v>963</v>
      </c>
      <c r="C125" s="1168">
        <v>40479</v>
      </c>
      <c r="D125" s="317"/>
      <c r="E125" s="1163">
        <v>2054120</v>
      </c>
      <c r="F125" s="1164" t="s">
        <v>964</v>
      </c>
      <c r="G125" s="1164" t="s">
        <v>965</v>
      </c>
      <c r="H125" s="314"/>
      <c r="I125" s="314"/>
      <c r="J125" s="313"/>
      <c r="K125" s="318"/>
      <c r="L125" s="311"/>
      <c r="M125" s="312"/>
      <c r="N125" s="311"/>
    </row>
    <row r="126" spans="1:14" x14ac:dyDescent="0.25">
      <c r="A126" s="1160">
        <v>114</v>
      </c>
      <c r="B126" s="1167" t="s">
        <v>966</v>
      </c>
      <c r="C126" s="1168">
        <v>40479</v>
      </c>
      <c r="D126" s="317"/>
      <c r="E126" s="1173">
        <v>29406</v>
      </c>
      <c r="F126" s="1165" t="s">
        <v>962</v>
      </c>
      <c r="G126" s="1165" t="s">
        <v>949</v>
      </c>
      <c r="H126" s="314"/>
      <c r="I126" s="314"/>
      <c r="J126" s="313"/>
      <c r="K126" s="318"/>
      <c r="L126" s="311"/>
      <c r="M126" s="312"/>
      <c r="N126" s="311"/>
    </row>
    <row r="127" spans="1:14" x14ac:dyDescent="0.25">
      <c r="A127" s="1160">
        <v>115</v>
      </c>
      <c r="B127" s="1167" t="s">
        <v>967</v>
      </c>
      <c r="C127" s="1168">
        <v>40479</v>
      </c>
      <c r="D127" s="317"/>
      <c r="E127" s="1173">
        <v>10556</v>
      </c>
      <c r="F127" s="1165" t="s">
        <v>962</v>
      </c>
      <c r="G127" s="1165" t="s">
        <v>949</v>
      </c>
      <c r="H127" s="314"/>
      <c r="I127" s="314"/>
      <c r="J127" s="313"/>
      <c r="K127" s="318"/>
      <c r="L127" s="311"/>
      <c r="M127" s="312"/>
      <c r="N127" s="311"/>
    </row>
    <row r="128" spans="1:14" x14ac:dyDescent="0.25">
      <c r="A128" s="1160">
        <v>116</v>
      </c>
      <c r="B128" s="1167" t="s">
        <v>924</v>
      </c>
      <c r="C128" s="1168">
        <v>40514</v>
      </c>
      <c r="D128" s="317"/>
      <c r="E128" s="1173">
        <v>89633.2</v>
      </c>
      <c r="F128" s="1165" t="s">
        <v>968</v>
      </c>
      <c r="G128" s="1165" t="s">
        <v>969</v>
      </c>
      <c r="H128" s="314"/>
      <c r="I128" s="314"/>
      <c r="J128" s="313"/>
      <c r="K128" s="318"/>
      <c r="L128" s="311"/>
      <c r="M128" s="312"/>
      <c r="N128" s="311"/>
    </row>
    <row r="129" spans="1:14" x14ac:dyDescent="0.25">
      <c r="A129" s="1160">
        <v>117</v>
      </c>
      <c r="B129" s="1167" t="s">
        <v>970</v>
      </c>
      <c r="C129" s="1168">
        <v>40553</v>
      </c>
      <c r="D129" s="317"/>
      <c r="E129" s="1173">
        <v>27724</v>
      </c>
      <c r="F129" s="1165" t="s">
        <v>962</v>
      </c>
      <c r="G129" s="1165" t="s">
        <v>949</v>
      </c>
      <c r="H129" s="314"/>
      <c r="I129" s="314"/>
      <c r="J129" s="313"/>
      <c r="K129" s="318"/>
      <c r="L129" s="311"/>
      <c r="M129" s="312"/>
      <c r="N129" s="311"/>
    </row>
    <row r="130" spans="1:14" x14ac:dyDescent="0.25">
      <c r="A130" s="1160">
        <v>118</v>
      </c>
      <c r="B130" s="1167" t="s">
        <v>971</v>
      </c>
      <c r="C130" s="1168">
        <v>40554</v>
      </c>
      <c r="D130" s="317"/>
      <c r="E130" s="1173">
        <v>67280</v>
      </c>
      <c r="F130" s="1165" t="s">
        <v>948</v>
      </c>
      <c r="G130" s="1165" t="s">
        <v>949</v>
      </c>
      <c r="H130" s="314"/>
      <c r="I130" s="314"/>
      <c r="J130" s="313"/>
      <c r="K130" s="318"/>
      <c r="L130" s="311"/>
      <c r="M130" s="312"/>
      <c r="N130" s="311"/>
    </row>
    <row r="131" spans="1:14" x14ac:dyDescent="0.25">
      <c r="A131" s="1160">
        <v>119</v>
      </c>
      <c r="B131" s="1167" t="s">
        <v>972</v>
      </c>
      <c r="C131" s="1168">
        <v>40557</v>
      </c>
      <c r="D131" s="317"/>
      <c r="E131" s="1173">
        <v>23548</v>
      </c>
      <c r="F131" s="1165" t="s">
        <v>962</v>
      </c>
      <c r="G131" s="1165" t="s">
        <v>949</v>
      </c>
      <c r="H131" s="314"/>
      <c r="I131" s="314"/>
      <c r="J131" s="313"/>
      <c r="K131" s="318"/>
      <c r="L131" s="311"/>
      <c r="M131" s="312"/>
      <c r="N131" s="311"/>
    </row>
    <row r="132" spans="1:14" x14ac:dyDescent="0.25">
      <c r="A132" s="1160">
        <v>120</v>
      </c>
      <c r="B132" s="1167" t="s">
        <v>973</v>
      </c>
      <c r="C132" s="1168">
        <v>40561</v>
      </c>
      <c r="D132" s="317"/>
      <c r="E132" s="1173">
        <v>15312</v>
      </c>
      <c r="F132" s="1165" t="s">
        <v>962</v>
      </c>
      <c r="G132" s="1165" t="s">
        <v>949</v>
      </c>
      <c r="H132" s="314"/>
      <c r="I132" s="314"/>
      <c r="J132" s="313"/>
      <c r="K132" s="318"/>
      <c r="L132" s="311"/>
      <c r="M132" s="312"/>
      <c r="N132" s="311"/>
    </row>
    <row r="133" spans="1:14" x14ac:dyDescent="0.25">
      <c r="A133" s="1160">
        <v>121</v>
      </c>
      <c r="B133" s="1167" t="s">
        <v>974</v>
      </c>
      <c r="C133" s="1168">
        <v>40561</v>
      </c>
      <c r="D133" s="317"/>
      <c r="E133" s="1173">
        <v>11368</v>
      </c>
      <c r="F133" s="1165" t="s">
        <v>962</v>
      </c>
      <c r="G133" s="1165" t="s">
        <v>949</v>
      </c>
      <c r="H133" s="314"/>
      <c r="I133" s="314"/>
      <c r="J133" s="313"/>
      <c r="K133" s="318"/>
      <c r="L133" s="311"/>
      <c r="M133" s="312"/>
      <c r="N133" s="311"/>
    </row>
    <row r="134" spans="1:14" x14ac:dyDescent="0.25">
      <c r="A134" s="1160">
        <v>122</v>
      </c>
      <c r="B134" s="1167" t="s">
        <v>975</v>
      </c>
      <c r="C134" s="1168">
        <v>40561</v>
      </c>
      <c r="D134" s="317"/>
      <c r="E134" s="1173">
        <v>12528</v>
      </c>
      <c r="F134" s="1165" t="s">
        <v>962</v>
      </c>
      <c r="G134" s="1165" t="s">
        <v>949</v>
      </c>
      <c r="H134" s="314"/>
      <c r="I134" s="314"/>
      <c r="J134" s="313"/>
      <c r="K134" s="318"/>
      <c r="L134" s="311"/>
      <c r="M134" s="312"/>
      <c r="N134" s="311"/>
    </row>
    <row r="135" spans="1:14" x14ac:dyDescent="0.25">
      <c r="A135" s="1160">
        <v>123</v>
      </c>
      <c r="B135" s="1167" t="s">
        <v>976</v>
      </c>
      <c r="C135" s="1168">
        <v>40588</v>
      </c>
      <c r="D135" s="317"/>
      <c r="E135" s="1173">
        <v>109504</v>
      </c>
      <c r="F135" s="1165" t="s">
        <v>962</v>
      </c>
      <c r="G135" s="1165" t="s">
        <v>949</v>
      </c>
      <c r="H135" s="314"/>
      <c r="I135" s="314"/>
      <c r="J135" s="313"/>
      <c r="K135" s="318"/>
      <c r="L135" s="311"/>
      <c r="M135" s="312"/>
      <c r="N135" s="311"/>
    </row>
    <row r="136" spans="1:14" x14ac:dyDescent="0.25">
      <c r="A136" s="1160">
        <v>124</v>
      </c>
      <c r="B136" s="1167" t="s">
        <v>977</v>
      </c>
      <c r="C136" s="1168">
        <v>40590</v>
      </c>
      <c r="D136" s="317"/>
      <c r="E136" s="1173">
        <v>12296</v>
      </c>
      <c r="F136" s="1165" t="s">
        <v>962</v>
      </c>
      <c r="G136" s="1165" t="s">
        <v>949</v>
      </c>
      <c r="H136" s="314"/>
      <c r="I136" s="314"/>
      <c r="J136" s="313"/>
      <c r="K136" s="318"/>
      <c r="L136" s="311"/>
      <c r="M136" s="312"/>
      <c r="N136" s="311"/>
    </row>
    <row r="137" spans="1:14" x14ac:dyDescent="0.25">
      <c r="A137" s="1160">
        <v>125</v>
      </c>
      <c r="B137" s="1161" t="s">
        <v>978</v>
      </c>
      <c r="C137" s="1168">
        <v>40595</v>
      </c>
      <c r="D137" s="317"/>
      <c r="E137" s="1163">
        <v>32670.2</v>
      </c>
      <c r="F137" s="1164" t="s">
        <v>979</v>
      </c>
      <c r="G137" s="1164" t="s">
        <v>980</v>
      </c>
      <c r="H137" s="314"/>
      <c r="I137" s="314"/>
      <c r="J137" s="313"/>
      <c r="K137" s="318"/>
      <c r="L137" s="311"/>
      <c r="M137" s="312"/>
      <c r="N137" s="311"/>
    </row>
    <row r="138" spans="1:14" x14ac:dyDescent="0.25">
      <c r="A138" s="1160">
        <v>126</v>
      </c>
      <c r="B138" s="1161" t="s">
        <v>981</v>
      </c>
      <c r="C138" s="1168">
        <v>40595</v>
      </c>
      <c r="D138" s="317"/>
      <c r="E138" s="1163">
        <v>31735.1</v>
      </c>
      <c r="F138" s="1164" t="s">
        <v>979</v>
      </c>
      <c r="G138" s="1164" t="s">
        <v>980</v>
      </c>
      <c r="H138" s="314"/>
      <c r="I138" s="314"/>
      <c r="J138" s="313"/>
      <c r="K138" s="318"/>
      <c r="L138" s="311"/>
      <c r="M138" s="312"/>
      <c r="N138" s="311"/>
    </row>
    <row r="139" spans="1:14" x14ac:dyDescent="0.25">
      <c r="A139" s="1160">
        <v>127</v>
      </c>
      <c r="B139" s="1161" t="s">
        <v>982</v>
      </c>
      <c r="C139" s="1168">
        <v>40595</v>
      </c>
      <c r="D139" s="317"/>
      <c r="E139" s="1163">
        <v>33241.599999999999</v>
      </c>
      <c r="F139" s="1164" t="s">
        <v>979</v>
      </c>
      <c r="G139" s="1164" t="s">
        <v>980</v>
      </c>
      <c r="H139" s="314"/>
      <c r="I139" s="314"/>
      <c r="J139" s="313"/>
      <c r="K139" s="318"/>
      <c r="L139" s="311"/>
      <c r="M139" s="312"/>
      <c r="N139" s="311"/>
    </row>
    <row r="140" spans="1:14" x14ac:dyDescent="0.25">
      <c r="A140" s="1160">
        <v>128</v>
      </c>
      <c r="B140" s="1167" t="s">
        <v>983</v>
      </c>
      <c r="C140" s="1166">
        <v>40611</v>
      </c>
      <c r="D140" s="317"/>
      <c r="E140" s="1163">
        <v>282940.7</v>
      </c>
      <c r="F140" s="1164" t="s">
        <v>984</v>
      </c>
      <c r="G140" s="1165" t="s">
        <v>836</v>
      </c>
      <c r="H140" s="314"/>
      <c r="I140" s="314"/>
      <c r="J140" s="313"/>
      <c r="K140" s="318"/>
      <c r="L140" s="311"/>
      <c r="M140" s="312"/>
      <c r="N140" s="311"/>
    </row>
    <row r="141" spans="1:14" x14ac:dyDescent="0.25">
      <c r="A141" s="1160">
        <v>129</v>
      </c>
      <c r="B141" s="1161" t="s">
        <v>985</v>
      </c>
      <c r="C141" s="1168">
        <v>40617</v>
      </c>
      <c r="D141" s="317"/>
      <c r="E141" s="1163">
        <v>37551.9</v>
      </c>
      <c r="F141" s="1164" t="s">
        <v>979</v>
      </c>
      <c r="G141" s="1164" t="s">
        <v>986</v>
      </c>
      <c r="H141" s="314"/>
      <c r="I141" s="314"/>
      <c r="J141" s="313"/>
      <c r="K141" s="318"/>
      <c r="L141" s="311"/>
      <c r="M141" s="312"/>
      <c r="N141" s="311"/>
    </row>
    <row r="142" spans="1:14" x14ac:dyDescent="0.25">
      <c r="A142" s="1160">
        <v>130</v>
      </c>
      <c r="B142" s="1167" t="s">
        <v>941</v>
      </c>
      <c r="C142" s="1168">
        <v>40840</v>
      </c>
      <c r="D142" s="317"/>
      <c r="E142" s="1173">
        <v>18212</v>
      </c>
      <c r="F142" s="1165" t="s">
        <v>987</v>
      </c>
      <c r="G142" s="1165" t="s">
        <v>949</v>
      </c>
      <c r="H142" s="314"/>
      <c r="I142" s="314"/>
      <c r="J142" s="313"/>
      <c r="K142" s="318"/>
      <c r="L142" s="311"/>
      <c r="M142" s="312"/>
      <c r="N142" s="311"/>
    </row>
    <row r="143" spans="1:14" x14ac:dyDescent="0.25">
      <c r="A143" s="1160">
        <v>131</v>
      </c>
      <c r="B143" s="1167" t="s">
        <v>988</v>
      </c>
      <c r="C143" s="1168">
        <v>40840</v>
      </c>
      <c r="D143" s="317"/>
      <c r="E143" s="1173">
        <v>5974</v>
      </c>
      <c r="F143" s="1165" t="s">
        <v>987</v>
      </c>
      <c r="G143" s="1165" t="s">
        <v>949</v>
      </c>
      <c r="H143" s="314"/>
      <c r="I143" s="314"/>
      <c r="J143" s="313"/>
      <c r="K143" s="318"/>
      <c r="L143" s="311"/>
      <c r="M143" s="312"/>
      <c r="N143" s="311"/>
    </row>
    <row r="144" spans="1:14" x14ac:dyDescent="0.25">
      <c r="A144" s="1160">
        <v>132</v>
      </c>
      <c r="B144" s="1167" t="s">
        <v>989</v>
      </c>
      <c r="C144" s="1168">
        <v>40848</v>
      </c>
      <c r="D144" s="317"/>
      <c r="E144" s="1173">
        <v>10266</v>
      </c>
      <c r="F144" s="1165" t="s">
        <v>990</v>
      </c>
      <c r="G144" s="1165" t="s">
        <v>949</v>
      </c>
      <c r="H144" s="314"/>
      <c r="I144" s="314"/>
      <c r="J144" s="313"/>
      <c r="K144" s="318"/>
      <c r="L144" s="311"/>
      <c r="M144" s="312"/>
      <c r="N144" s="311"/>
    </row>
    <row r="145" spans="1:14" x14ac:dyDescent="0.25">
      <c r="A145" s="1160">
        <v>133</v>
      </c>
      <c r="B145" s="1167" t="s">
        <v>991</v>
      </c>
      <c r="C145" s="1168">
        <v>41123</v>
      </c>
      <c r="D145" s="317"/>
      <c r="E145" s="1173">
        <v>9512</v>
      </c>
      <c r="F145" s="1165" t="s">
        <v>992</v>
      </c>
      <c r="G145" s="1165" t="s">
        <v>949</v>
      </c>
      <c r="H145" s="314"/>
      <c r="I145" s="314"/>
      <c r="J145" s="313"/>
      <c r="K145" s="318"/>
      <c r="L145" s="311"/>
      <c r="M145" s="312"/>
      <c r="N145" s="311"/>
    </row>
    <row r="146" spans="1:14" x14ac:dyDescent="0.25">
      <c r="A146" s="1160">
        <v>134</v>
      </c>
      <c r="B146" s="1174" t="s">
        <v>993</v>
      </c>
      <c r="C146" s="1168">
        <v>41141</v>
      </c>
      <c r="D146" s="317"/>
      <c r="E146" s="1175">
        <v>17864</v>
      </c>
      <c r="F146" s="1172" t="s">
        <v>992</v>
      </c>
      <c r="G146" s="1165" t="s">
        <v>949</v>
      </c>
      <c r="H146" s="314"/>
      <c r="I146" s="314"/>
      <c r="J146" s="313"/>
      <c r="K146" s="318"/>
      <c r="L146" s="311"/>
      <c r="M146" s="312"/>
      <c r="N146" s="311"/>
    </row>
    <row r="147" spans="1:14" x14ac:dyDescent="0.25">
      <c r="A147" s="1160">
        <v>135</v>
      </c>
      <c r="B147" s="1174" t="s">
        <v>994</v>
      </c>
      <c r="C147" s="1168">
        <v>41144</v>
      </c>
      <c r="D147" s="317"/>
      <c r="E147" s="1176">
        <v>15468</v>
      </c>
      <c r="F147" s="1165" t="s">
        <v>995</v>
      </c>
      <c r="G147" s="1165" t="s">
        <v>996</v>
      </c>
      <c r="H147" s="314"/>
      <c r="I147" s="314"/>
      <c r="J147" s="313"/>
      <c r="K147" s="318"/>
      <c r="L147" s="311"/>
      <c r="M147" s="312"/>
      <c r="N147" s="311"/>
    </row>
    <row r="148" spans="1:14" x14ac:dyDescent="0.25">
      <c r="A148" s="1160">
        <v>136</v>
      </c>
      <c r="B148" s="1174" t="s">
        <v>997</v>
      </c>
      <c r="C148" s="1168">
        <v>41144</v>
      </c>
      <c r="D148" s="317"/>
      <c r="E148" s="1176">
        <v>48720</v>
      </c>
      <c r="F148" s="1165" t="s">
        <v>995</v>
      </c>
      <c r="G148" s="1165" t="s">
        <v>996</v>
      </c>
      <c r="H148" s="314"/>
      <c r="I148" s="314"/>
      <c r="J148" s="313"/>
      <c r="K148" s="318"/>
      <c r="L148" s="311"/>
      <c r="M148" s="312"/>
      <c r="N148" s="311"/>
    </row>
    <row r="149" spans="1:14" x14ac:dyDescent="0.25">
      <c r="A149" s="1160">
        <v>137</v>
      </c>
      <c r="B149" s="1174" t="s">
        <v>998</v>
      </c>
      <c r="C149" s="1168">
        <v>41162</v>
      </c>
      <c r="D149" s="317"/>
      <c r="E149" s="1176">
        <v>16240</v>
      </c>
      <c r="F149" s="1165" t="s">
        <v>992</v>
      </c>
      <c r="G149" s="1165" t="s">
        <v>949</v>
      </c>
      <c r="H149" s="314"/>
      <c r="I149" s="314"/>
      <c r="J149" s="313"/>
      <c r="K149" s="318"/>
      <c r="L149" s="311"/>
      <c r="M149" s="312"/>
      <c r="N149" s="311"/>
    </row>
    <row r="150" spans="1:14" x14ac:dyDescent="0.25">
      <c r="A150" s="1160">
        <v>138</v>
      </c>
      <c r="B150" s="1174" t="s">
        <v>999</v>
      </c>
      <c r="C150" s="1168">
        <v>41164</v>
      </c>
      <c r="D150" s="317"/>
      <c r="E150" s="1176">
        <v>15254</v>
      </c>
      <c r="F150" s="1165" t="s">
        <v>992</v>
      </c>
      <c r="G150" s="1165" t="s">
        <v>949</v>
      </c>
      <c r="H150" s="314"/>
      <c r="I150" s="314"/>
      <c r="J150" s="313"/>
      <c r="K150" s="318"/>
      <c r="L150" s="311"/>
      <c r="M150" s="312"/>
      <c r="N150" s="311"/>
    </row>
    <row r="151" spans="1:14" x14ac:dyDescent="0.25">
      <c r="A151" s="1160">
        <v>139</v>
      </c>
      <c r="B151" s="1174" t="s">
        <v>1000</v>
      </c>
      <c r="C151" s="1168">
        <v>41165</v>
      </c>
      <c r="D151" s="317"/>
      <c r="E151" s="1176">
        <v>8410</v>
      </c>
      <c r="F151" s="1165" t="s">
        <v>992</v>
      </c>
      <c r="G151" s="1165" t="s">
        <v>949</v>
      </c>
      <c r="H151" s="314"/>
      <c r="I151" s="314"/>
      <c r="J151" s="313"/>
      <c r="K151" s="318"/>
      <c r="L151" s="311"/>
      <c r="M151" s="312"/>
      <c r="N151" s="311"/>
    </row>
    <row r="152" spans="1:14" x14ac:dyDescent="0.25">
      <c r="A152" s="1160">
        <v>140</v>
      </c>
      <c r="B152" s="1174" t="s">
        <v>1001</v>
      </c>
      <c r="C152" s="1168">
        <v>41166</v>
      </c>
      <c r="D152" s="317"/>
      <c r="E152" s="1176">
        <v>15138</v>
      </c>
      <c r="F152" s="1165" t="s">
        <v>992</v>
      </c>
      <c r="G152" s="1165" t="s">
        <v>949</v>
      </c>
      <c r="H152" s="314"/>
      <c r="I152" s="314"/>
      <c r="J152" s="313"/>
      <c r="K152" s="318"/>
      <c r="L152" s="311"/>
      <c r="M152" s="312"/>
      <c r="N152" s="311"/>
    </row>
    <row r="153" spans="1:14" x14ac:dyDescent="0.25">
      <c r="A153" s="1160">
        <v>141</v>
      </c>
      <c r="B153" s="1174" t="s">
        <v>1002</v>
      </c>
      <c r="C153" s="1168">
        <v>41178</v>
      </c>
      <c r="D153" s="317"/>
      <c r="E153" s="1176">
        <v>42108</v>
      </c>
      <c r="F153" s="1165" t="s">
        <v>992</v>
      </c>
      <c r="G153" s="1165" t="s">
        <v>949</v>
      </c>
      <c r="H153" s="314"/>
      <c r="I153" s="314"/>
      <c r="J153" s="313"/>
      <c r="K153" s="318"/>
      <c r="L153" s="311"/>
      <c r="M153" s="312"/>
      <c r="N153" s="311"/>
    </row>
    <row r="154" spans="1:14" x14ac:dyDescent="0.25">
      <c r="A154" s="1160">
        <v>142</v>
      </c>
      <c r="B154" s="1174" t="s">
        <v>1003</v>
      </c>
      <c r="C154" s="1168">
        <v>41178</v>
      </c>
      <c r="D154" s="317"/>
      <c r="E154" s="1176">
        <v>39730</v>
      </c>
      <c r="F154" s="1165" t="s">
        <v>992</v>
      </c>
      <c r="G154" s="1165" t="s">
        <v>949</v>
      </c>
      <c r="H154" s="314"/>
      <c r="I154" s="314"/>
      <c r="J154" s="313"/>
      <c r="K154" s="318"/>
      <c r="L154" s="311"/>
      <c r="M154" s="312"/>
      <c r="N154" s="311"/>
    </row>
    <row r="155" spans="1:14" x14ac:dyDescent="0.25">
      <c r="A155" s="1160">
        <v>143</v>
      </c>
      <c r="B155" s="1174" t="s">
        <v>1004</v>
      </c>
      <c r="C155" s="1168">
        <v>41180</v>
      </c>
      <c r="D155" s="317"/>
      <c r="E155" s="1176">
        <v>36818.400000000001</v>
      </c>
      <c r="F155" s="1165" t="s">
        <v>992</v>
      </c>
      <c r="G155" s="1165" t="s">
        <v>949</v>
      </c>
      <c r="H155" s="314"/>
      <c r="I155" s="314"/>
      <c r="J155" s="313"/>
      <c r="K155" s="318"/>
      <c r="L155" s="311"/>
      <c r="M155" s="312"/>
      <c r="N155" s="311"/>
    </row>
    <row r="156" spans="1:14" x14ac:dyDescent="0.25">
      <c r="A156" s="1160">
        <v>144</v>
      </c>
      <c r="B156" s="1174" t="s">
        <v>1005</v>
      </c>
      <c r="C156" s="1168">
        <v>41184</v>
      </c>
      <c r="D156" s="317"/>
      <c r="E156" s="1176">
        <v>13920</v>
      </c>
      <c r="F156" s="1165" t="s">
        <v>992</v>
      </c>
      <c r="G156" s="1165" t="s">
        <v>949</v>
      </c>
      <c r="H156" s="314"/>
      <c r="I156" s="314"/>
      <c r="J156" s="313"/>
      <c r="K156" s="318"/>
      <c r="L156" s="311"/>
      <c r="M156" s="312"/>
      <c r="N156" s="311"/>
    </row>
    <row r="157" spans="1:14" x14ac:dyDescent="0.25">
      <c r="A157" s="1160">
        <v>145</v>
      </c>
      <c r="B157" s="1174" t="s">
        <v>1006</v>
      </c>
      <c r="C157" s="1168">
        <v>41184</v>
      </c>
      <c r="D157" s="317"/>
      <c r="E157" s="1176">
        <v>10567.6</v>
      </c>
      <c r="F157" s="1165" t="s">
        <v>992</v>
      </c>
      <c r="G157" s="1165" t="s">
        <v>949</v>
      </c>
      <c r="H157" s="314"/>
      <c r="I157" s="314"/>
      <c r="J157" s="313"/>
      <c r="K157" s="318"/>
      <c r="L157" s="311"/>
      <c r="M157" s="312"/>
      <c r="N157" s="311"/>
    </row>
    <row r="158" spans="1:14" x14ac:dyDescent="0.25">
      <c r="A158" s="1160">
        <v>146</v>
      </c>
      <c r="B158" s="1174" t="s">
        <v>1007</v>
      </c>
      <c r="C158" s="1168">
        <v>41198</v>
      </c>
      <c r="D158" s="317"/>
      <c r="E158" s="1176">
        <v>74588</v>
      </c>
      <c r="F158" s="1165" t="s">
        <v>1008</v>
      </c>
      <c r="G158" s="1165" t="s">
        <v>1009</v>
      </c>
      <c r="H158" s="314"/>
      <c r="I158" s="314"/>
      <c r="J158" s="313"/>
      <c r="K158" s="318"/>
      <c r="L158" s="311"/>
      <c r="M158" s="312"/>
      <c r="N158" s="311"/>
    </row>
    <row r="159" spans="1:14" x14ac:dyDescent="0.25">
      <c r="A159" s="1160">
        <v>147</v>
      </c>
      <c r="B159" s="1174" t="s">
        <v>1010</v>
      </c>
      <c r="C159" s="1168">
        <v>41198</v>
      </c>
      <c r="D159" s="317"/>
      <c r="E159" s="1176">
        <v>70760</v>
      </c>
      <c r="F159" s="1165" t="s">
        <v>1008</v>
      </c>
      <c r="G159" s="1165" t="s">
        <v>1009</v>
      </c>
      <c r="H159" s="314"/>
      <c r="I159" s="314"/>
      <c r="J159" s="313"/>
      <c r="K159" s="318"/>
      <c r="L159" s="311"/>
      <c r="M159" s="312"/>
      <c r="N159" s="311"/>
    </row>
    <row r="160" spans="1:14" x14ac:dyDescent="0.25">
      <c r="A160" s="1160">
        <v>148</v>
      </c>
      <c r="B160" s="1174" t="s">
        <v>1011</v>
      </c>
      <c r="C160" s="1168">
        <v>41225</v>
      </c>
      <c r="D160" s="317"/>
      <c r="E160" s="1176">
        <v>18908</v>
      </c>
      <c r="F160" s="1165" t="s">
        <v>992</v>
      </c>
      <c r="G160" s="1165" t="s">
        <v>1012</v>
      </c>
      <c r="H160" s="314"/>
      <c r="I160" s="314"/>
      <c r="J160" s="313"/>
      <c r="K160" s="318"/>
      <c r="L160" s="311"/>
      <c r="M160" s="312"/>
      <c r="N160" s="311"/>
    </row>
    <row r="161" spans="1:14" x14ac:dyDescent="0.25">
      <c r="A161" s="1160">
        <v>149</v>
      </c>
      <c r="B161" s="1174" t="s">
        <v>1013</v>
      </c>
      <c r="C161" s="1168">
        <v>41303</v>
      </c>
      <c r="D161" s="317"/>
      <c r="E161" s="1176">
        <v>29028</v>
      </c>
      <c r="F161" s="1165" t="s">
        <v>992</v>
      </c>
      <c r="G161" s="1165" t="s">
        <v>949</v>
      </c>
      <c r="H161" s="314"/>
      <c r="I161" s="314"/>
      <c r="J161" s="313"/>
      <c r="K161" s="318"/>
      <c r="L161" s="311"/>
      <c r="M161" s="312"/>
      <c r="N161" s="311"/>
    </row>
    <row r="162" spans="1:14" x14ac:dyDescent="0.25">
      <c r="A162" s="1160">
        <v>150</v>
      </c>
      <c r="B162" s="1174" t="s">
        <v>1014</v>
      </c>
      <c r="C162" s="1168">
        <v>41303</v>
      </c>
      <c r="D162" s="317"/>
      <c r="E162" s="1176">
        <v>56120.800000000003</v>
      </c>
      <c r="F162" s="1165" t="s">
        <v>992</v>
      </c>
      <c r="G162" s="1165" t="s">
        <v>949</v>
      </c>
      <c r="H162" s="314"/>
      <c r="I162" s="314"/>
      <c r="J162" s="313"/>
      <c r="K162" s="318"/>
      <c r="L162" s="311"/>
      <c r="M162" s="312"/>
      <c r="N162" s="311"/>
    </row>
    <row r="163" spans="1:14" x14ac:dyDescent="0.25">
      <c r="A163" s="1160">
        <v>151</v>
      </c>
      <c r="B163" s="1174" t="s">
        <v>1015</v>
      </c>
      <c r="C163" s="1168">
        <v>41303</v>
      </c>
      <c r="D163" s="317"/>
      <c r="E163" s="1176">
        <v>29323</v>
      </c>
      <c r="F163" s="1165" t="s">
        <v>992</v>
      </c>
      <c r="G163" s="1165" t="s">
        <v>949</v>
      </c>
      <c r="H163" s="314"/>
      <c r="I163" s="314"/>
      <c r="J163" s="313"/>
      <c r="K163" s="318"/>
      <c r="L163" s="311"/>
      <c r="M163" s="312"/>
      <c r="N163" s="311"/>
    </row>
    <row r="164" spans="1:14" x14ac:dyDescent="0.25">
      <c r="A164" s="1160">
        <v>152</v>
      </c>
      <c r="B164" s="1174" t="s">
        <v>1016</v>
      </c>
      <c r="C164" s="1168">
        <v>41303</v>
      </c>
      <c r="D164" s="317"/>
      <c r="E164" s="1176">
        <v>15517</v>
      </c>
      <c r="F164" s="1165" t="s">
        <v>992</v>
      </c>
      <c r="G164" s="1165" t="s">
        <v>949</v>
      </c>
      <c r="H164" s="314"/>
      <c r="I164" s="314"/>
      <c r="J164" s="313"/>
      <c r="K164" s="318"/>
      <c r="L164" s="311"/>
      <c r="M164" s="312"/>
      <c r="N164" s="311"/>
    </row>
    <row r="165" spans="1:14" x14ac:dyDescent="0.25">
      <c r="A165" s="1160">
        <v>153</v>
      </c>
      <c r="B165" s="1174" t="s">
        <v>1017</v>
      </c>
      <c r="C165" s="1168">
        <v>41304</v>
      </c>
      <c r="D165" s="317"/>
      <c r="E165" s="1176">
        <v>36698</v>
      </c>
      <c r="F165" s="1165" t="s">
        <v>992</v>
      </c>
      <c r="G165" s="1165" t="s">
        <v>1018</v>
      </c>
      <c r="H165" s="314"/>
      <c r="I165" s="314"/>
      <c r="J165" s="313"/>
      <c r="K165" s="318"/>
      <c r="L165" s="311"/>
      <c r="M165" s="312"/>
      <c r="N165" s="311"/>
    </row>
    <row r="166" spans="1:14" x14ac:dyDescent="0.25">
      <c r="A166" s="1160">
        <v>154</v>
      </c>
      <c r="B166" s="1174" t="s">
        <v>1019</v>
      </c>
      <c r="C166" s="1168">
        <v>41311</v>
      </c>
      <c r="D166" s="317"/>
      <c r="E166" s="1176">
        <v>52923</v>
      </c>
      <c r="F166" s="1165" t="s">
        <v>992</v>
      </c>
      <c r="G166" s="1165" t="s">
        <v>949</v>
      </c>
      <c r="H166" s="314"/>
      <c r="I166" s="314"/>
      <c r="J166" s="313"/>
      <c r="K166" s="318"/>
      <c r="L166" s="311"/>
      <c r="M166" s="312"/>
      <c r="N166" s="311"/>
    </row>
    <row r="167" spans="1:14" x14ac:dyDescent="0.25">
      <c r="A167" s="1160">
        <v>155</v>
      </c>
      <c r="B167" s="1174" t="s">
        <v>1020</v>
      </c>
      <c r="C167" s="1168">
        <v>41316</v>
      </c>
      <c r="D167" s="317"/>
      <c r="E167" s="1176">
        <v>42421</v>
      </c>
      <c r="F167" s="1165" t="s">
        <v>992</v>
      </c>
      <c r="G167" s="1165" t="s">
        <v>949</v>
      </c>
      <c r="H167" s="314"/>
      <c r="I167" s="314"/>
      <c r="J167" s="313"/>
      <c r="K167" s="318"/>
      <c r="L167" s="311"/>
      <c r="M167" s="312"/>
      <c r="N167" s="311"/>
    </row>
    <row r="168" spans="1:14" x14ac:dyDescent="0.25">
      <c r="A168" s="1160">
        <v>156</v>
      </c>
      <c r="B168" s="1174" t="s">
        <v>1021</v>
      </c>
      <c r="C168" s="1168">
        <v>41316</v>
      </c>
      <c r="D168" s="317"/>
      <c r="E168" s="1176">
        <v>36698</v>
      </c>
      <c r="F168" s="1165" t="s">
        <v>992</v>
      </c>
      <c r="G168" s="1165" t="s">
        <v>1009</v>
      </c>
      <c r="H168" s="314"/>
      <c r="I168" s="314"/>
      <c r="J168" s="313"/>
      <c r="K168" s="318"/>
      <c r="L168" s="311"/>
      <c r="M168" s="312"/>
      <c r="N168" s="311"/>
    </row>
    <row r="169" spans="1:14" x14ac:dyDescent="0.25">
      <c r="A169" s="1160">
        <v>157</v>
      </c>
      <c r="B169" s="1174" t="s">
        <v>1022</v>
      </c>
      <c r="C169" s="1168">
        <v>41318</v>
      </c>
      <c r="D169" s="317"/>
      <c r="E169" s="1176">
        <v>25075</v>
      </c>
      <c r="F169" s="1165" t="s">
        <v>992</v>
      </c>
      <c r="G169" s="1165" t="s">
        <v>949</v>
      </c>
      <c r="H169" s="314"/>
      <c r="I169" s="314"/>
      <c r="J169" s="313"/>
      <c r="K169" s="318"/>
      <c r="L169" s="311"/>
      <c r="M169" s="312"/>
      <c r="N169" s="311"/>
    </row>
    <row r="170" spans="1:14" x14ac:dyDescent="0.25">
      <c r="A170" s="1160">
        <v>158</v>
      </c>
      <c r="B170" s="1174" t="s">
        <v>1023</v>
      </c>
      <c r="C170" s="1168">
        <v>41327</v>
      </c>
      <c r="D170" s="317"/>
      <c r="E170" s="1176">
        <v>35400</v>
      </c>
      <c r="F170" s="1165" t="s">
        <v>992</v>
      </c>
      <c r="G170" s="1165" t="s">
        <v>949</v>
      </c>
      <c r="H170" s="314"/>
      <c r="I170" s="314"/>
      <c r="J170" s="313"/>
      <c r="K170" s="318"/>
      <c r="L170" s="311"/>
      <c r="M170" s="312"/>
      <c r="N170" s="311"/>
    </row>
    <row r="171" spans="1:14" x14ac:dyDescent="0.25">
      <c r="A171" s="1160">
        <v>159</v>
      </c>
      <c r="B171" s="1174" t="s">
        <v>1024</v>
      </c>
      <c r="C171" s="1168">
        <v>41339</v>
      </c>
      <c r="D171" s="317"/>
      <c r="E171" s="1176">
        <v>10384</v>
      </c>
      <c r="F171" s="1165" t="s">
        <v>992</v>
      </c>
      <c r="G171" s="1165" t="s">
        <v>949</v>
      </c>
      <c r="H171" s="314"/>
      <c r="I171" s="314"/>
      <c r="J171" s="313"/>
      <c r="K171" s="318"/>
      <c r="L171" s="311"/>
      <c r="M171" s="312"/>
      <c r="N171" s="311"/>
    </row>
    <row r="172" spans="1:14" x14ac:dyDescent="0.25">
      <c r="A172" s="1160">
        <v>160</v>
      </c>
      <c r="B172" s="1174" t="s">
        <v>1025</v>
      </c>
      <c r="C172" s="1168">
        <v>41340</v>
      </c>
      <c r="D172" s="317"/>
      <c r="E172" s="1176">
        <v>7400</v>
      </c>
      <c r="F172" s="1165" t="s">
        <v>1026</v>
      </c>
      <c r="G172" s="1165" t="s">
        <v>1027</v>
      </c>
      <c r="H172" s="314"/>
      <c r="I172" s="314"/>
      <c r="J172" s="313"/>
      <c r="K172" s="318"/>
      <c r="L172" s="311"/>
      <c r="M172" s="312"/>
      <c r="N172" s="311"/>
    </row>
    <row r="173" spans="1:14" x14ac:dyDescent="0.25">
      <c r="A173" s="1160">
        <v>161</v>
      </c>
      <c r="B173" s="1174" t="s">
        <v>1028</v>
      </c>
      <c r="C173" s="1168">
        <v>41346</v>
      </c>
      <c r="D173" s="317"/>
      <c r="E173" s="1176">
        <v>12600</v>
      </c>
      <c r="F173" s="1165" t="s">
        <v>1029</v>
      </c>
      <c r="G173" s="1165" t="s">
        <v>1030</v>
      </c>
      <c r="H173" s="314"/>
      <c r="I173" s="314"/>
      <c r="J173" s="313"/>
      <c r="K173" s="318"/>
      <c r="L173" s="311"/>
      <c r="M173" s="312"/>
      <c r="N173" s="311"/>
    </row>
    <row r="174" spans="1:14" x14ac:dyDescent="0.25">
      <c r="A174" s="1160">
        <v>162</v>
      </c>
      <c r="B174" s="1174" t="s">
        <v>1031</v>
      </c>
      <c r="C174" s="1168">
        <v>41352</v>
      </c>
      <c r="D174" s="317"/>
      <c r="E174" s="1176">
        <v>27494</v>
      </c>
      <c r="F174" s="1165" t="s">
        <v>992</v>
      </c>
      <c r="G174" s="1165" t="s">
        <v>1018</v>
      </c>
      <c r="H174" s="314"/>
      <c r="I174" s="314"/>
      <c r="J174" s="313"/>
      <c r="K174" s="318"/>
      <c r="L174" s="311"/>
      <c r="M174" s="312"/>
      <c r="N174" s="311"/>
    </row>
    <row r="175" spans="1:14" x14ac:dyDescent="0.25">
      <c r="A175" s="1160">
        <v>163</v>
      </c>
      <c r="B175" s="1174" t="s">
        <v>1032</v>
      </c>
      <c r="C175" s="1168">
        <v>41386</v>
      </c>
      <c r="D175" s="317"/>
      <c r="E175" s="1176">
        <v>41300</v>
      </c>
      <c r="F175" s="1165" t="s">
        <v>992</v>
      </c>
      <c r="G175" s="1165" t="s">
        <v>1009</v>
      </c>
      <c r="H175" s="314"/>
      <c r="I175" s="314"/>
      <c r="J175" s="313"/>
      <c r="K175" s="318"/>
      <c r="L175" s="311"/>
      <c r="M175" s="312"/>
      <c r="N175" s="311"/>
    </row>
    <row r="176" spans="1:14" x14ac:dyDescent="0.25">
      <c r="A176" s="1160">
        <v>164</v>
      </c>
      <c r="B176" s="1174" t="s">
        <v>1033</v>
      </c>
      <c r="C176" s="1168">
        <v>41389</v>
      </c>
      <c r="D176" s="317"/>
      <c r="E176" s="1176">
        <v>15163</v>
      </c>
      <c r="F176" s="1165" t="s">
        <v>992</v>
      </c>
      <c r="G176" s="1165" t="s">
        <v>949</v>
      </c>
      <c r="H176" s="314"/>
      <c r="I176" s="314"/>
      <c r="J176" s="313"/>
      <c r="K176" s="318"/>
      <c r="L176" s="311"/>
      <c r="M176" s="312"/>
      <c r="N176" s="311"/>
    </row>
    <row r="177" spans="1:14" x14ac:dyDescent="0.25">
      <c r="A177" s="1160">
        <v>165</v>
      </c>
      <c r="B177" s="1174" t="s">
        <v>1034</v>
      </c>
      <c r="C177" s="1168">
        <v>41394</v>
      </c>
      <c r="D177" s="317"/>
      <c r="E177" s="1176">
        <v>63336</v>
      </c>
      <c r="F177" s="1165" t="s">
        <v>1029</v>
      </c>
      <c r="G177" s="1165" t="s">
        <v>1030</v>
      </c>
      <c r="H177" s="314"/>
      <c r="I177" s="314"/>
      <c r="J177" s="313"/>
      <c r="K177" s="318"/>
      <c r="L177" s="311"/>
      <c r="M177" s="312"/>
      <c r="N177" s="311"/>
    </row>
    <row r="178" spans="1:14" x14ac:dyDescent="0.25">
      <c r="A178" s="1160">
        <v>166</v>
      </c>
      <c r="B178" s="1174" t="s">
        <v>1035</v>
      </c>
      <c r="C178" s="1168">
        <v>41410</v>
      </c>
      <c r="D178" s="317"/>
      <c r="E178" s="1176">
        <v>40592</v>
      </c>
      <c r="F178" s="1165" t="s">
        <v>1036</v>
      </c>
      <c r="G178" s="1165" t="s">
        <v>1037</v>
      </c>
      <c r="H178" s="314"/>
      <c r="I178" s="314"/>
      <c r="J178" s="313"/>
      <c r="K178" s="318"/>
      <c r="L178" s="311"/>
      <c r="M178" s="312"/>
      <c r="N178" s="311"/>
    </row>
    <row r="179" spans="1:14" x14ac:dyDescent="0.25">
      <c r="A179" s="1160">
        <v>167</v>
      </c>
      <c r="B179" s="1174" t="s">
        <v>1038</v>
      </c>
      <c r="C179" s="1168">
        <v>41429</v>
      </c>
      <c r="D179" s="317"/>
      <c r="E179" s="1176">
        <v>11387</v>
      </c>
      <c r="F179" s="1165" t="s">
        <v>1036</v>
      </c>
      <c r="G179" s="1165" t="s">
        <v>1037</v>
      </c>
      <c r="H179" s="314"/>
      <c r="I179" s="314"/>
      <c r="J179" s="313"/>
      <c r="K179" s="318"/>
      <c r="L179" s="311"/>
      <c r="M179" s="312"/>
      <c r="N179" s="311"/>
    </row>
    <row r="180" spans="1:14" x14ac:dyDescent="0.25">
      <c r="A180" s="1160">
        <v>168</v>
      </c>
      <c r="B180" s="1174" t="s">
        <v>1039</v>
      </c>
      <c r="C180" s="1168">
        <v>41449</v>
      </c>
      <c r="D180" s="317"/>
      <c r="E180" s="1176">
        <v>10572.8</v>
      </c>
      <c r="F180" s="1165" t="s">
        <v>1036</v>
      </c>
      <c r="G180" s="1165" t="s">
        <v>1037</v>
      </c>
      <c r="H180" s="314"/>
      <c r="I180" s="314"/>
      <c r="J180" s="313"/>
      <c r="K180" s="318"/>
      <c r="L180" s="311"/>
      <c r="M180" s="312"/>
      <c r="N180" s="311"/>
    </row>
    <row r="181" spans="1:14" x14ac:dyDescent="0.25">
      <c r="A181" s="1160">
        <v>169</v>
      </c>
      <c r="B181" s="1174" t="s">
        <v>1040</v>
      </c>
      <c r="C181" s="1168">
        <v>41477</v>
      </c>
      <c r="D181" s="317"/>
      <c r="E181" s="1176">
        <v>299400</v>
      </c>
      <c r="F181" s="1165" t="s">
        <v>1041</v>
      </c>
      <c r="G181" s="1165" t="s">
        <v>1042</v>
      </c>
      <c r="H181" s="314"/>
      <c r="I181" s="314"/>
      <c r="J181" s="313"/>
      <c r="K181" s="318"/>
      <c r="L181" s="311"/>
      <c r="M181" s="312"/>
      <c r="N181" s="311"/>
    </row>
    <row r="182" spans="1:14" x14ac:dyDescent="0.25">
      <c r="A182" s="1160">
        <v>170</v>
      </c>
      <c r="B182" s="1174" t="s">
        <v>1043</v>
      </c>
      <c r="C182" s="1168">
        <v>41488</v>
      </c>
      <c r="D182" s="317"/>
      <c r="E182" s="1176">
        <v>74788.399999999994</v>
      </c>
      <c r="F182" s="1165" t="s">
        <v>1044</v>
      </c>
      <c r="G182" s="1165" t="s">
        <v>1042</v>
      </c>
      <c r="H182" s="314"/>
      <c r="I182" s="314"/>
      <c r="J182" s="313"/>
      <c r="K182" s="318"/>
      <c r="L182" s="311"/>
      <c r="M182" s="312"/>
      <c r="N182" s="311"/>
    </row>
    <row r="183" spans="1:14" x14ac:dyDescent="0.25">
      <c r="A183" s="1160">
        <v>171</v>
      </c>
      <c r="B183" s="1174" t="s">
        <v>1045</v>
      </c>
      <c r="C183" s="1168">
        <v>41491</v>
      </c>
      <c r="D183" s="317"/>
      <c r="E183" s="1176">
        <v>71744</v>
      </c>
      <c r="F183" s="1165" t="s">
        <v>1041</v>
      </c>
      <c r="G183" s="1165" t="s">
        <v>1042</v>
      </c>
      <c r="H183" s="314"/>
      <c r="I183" s="314"/>
      <c r="J183" s="313"/>
      <c r="K183" s="318"/>
      <c r="L183" s="311"/>
      <c r="M183" s="312"/>
      <c r="N183" s="311"/>
    </row>
    <row r="184" spans="1:14" x14ac:dyDescent="0.25">
      <c r="A184" s="1160">
        <v>172</v>
      </c>
      <c r="B184" s="1174" t="s">
        <v>1046</v>
      </c>
      <c r="C184" s="1168">
        <v>41515</v>
      </c>
      <c r="D184" s="317"/>
      <c r="E184" s="1176">
        <v>35258.400000000001</v>
      </c>
      <c r="F184" s="1165" t="s">
        <v>992</v>
      </c>
      <c r="G184" s="1165" t="s">
        <v>949</v>
      </c>
      <c r="H184" s="314"/>
      <c r="I184" s="314"/>
      <c r="J184" s="313"/>
      <c r="K184" s="318"/>
      <c r="L184" s="311"/>
      <c r="M184" s="312"/>
      <c r="N184" s="311"/>
    </row>
    <row r="185" spans="1:14" x14ac:dyDescent="0.25">
      <c r="A185" s="1160">
        <v>173</v>
      </c>
      <c r="B185" s="1174" t="s">
        <v>1047</v>
      </c>
      <c r="C185" s="1168">
        <v>41526</v>
      </c>
      <c r="D185" s="317"/>
      <c r="E185" s="1176">
        <v>47318</v>
      </c>
      <c r="F185" s="1165" t="s">
        <v>1048</v>
      </c>
      <c r="G185" s="1164" t="s">
        <v>1049</v>
      </c>
      <c r="H185" s="314"/>
      <c r="I185" s="314"/>
      <c r="J185" s="313"/>
      <c r="K185" s="318"/>
      <c r="L185" s="311"/>
      <c r="M185" s="312"/>
      <c r="N185" s="311"/>
    </row>
    <row r="186" spans="1:14" x14ac:dyDescent="0.25">
      <c r="A186" s="1160">
        <v>174</v>
      </c>
      <c r="B186" s="1161" t="s">
        <v>1050</v>
      </c>
      <c r="C186" s="1166">
        <v>41581</v>
      </c>
      <c r="D186" s="317"/>
      <c r="E186" s="1175">
        <v>1472640</v>
      </c>
      <c r="F186" s="1164" t="s">
        <v>1051</v>
      </c>
      <c r="G186" s="1164" t="s">
        <v>1052</v>
      </c>
      <c r="H186" s="314"/>
      <c r="I186" s="314"/>
      <c r="J186" s="313"/>
      <c r="K186" s="318"/>
      <c r="L186" s="311"/>
      <c r="M186" s="312"/>
      <c r="N186" s="311"/>
    </row>
    <row r="187" spans="1:14" x14ac:dyDescent="0.25">
      <c r="A187" s="1160">
        <v>175</v>
      </c>
      <c r="B187" s="1174" t="s">
        <v>1053</v>
      </c>
      <c r="C187" s="1168">
        <v>41589</v>
      </c>
      <c r="D187" s="317"/>
      <c r="E187" s="1176">
        <v>47685.2</v>
      </c>
      <c r="F187" s="1165" t="s">
        <v>1048</v>
      </c>
      <c r="G187" s="1164" t="s">
        <v>1049</v>
      </c>
      <c r="H187" s="314"/>
      <c r="I187" s="314"/>
      <c r="J187" s="313"/>
      <c r="K187" s="318"/>
      <c r="L187" s="311"/>
      <c r="M187" s="312"/>
      <c r="N187" s="311"/>
    </row>
    <row r="188" spans="1:14" x14ac:dyDescent="0.25">
      <c r="A188" s="1160">
        <v>176</v>
      </c>
      <c r="B188" s="1161" t="s">
        <v>1054</v>
      </c>
      <c r="C188" s="1166">
        <v>41630</v>
      </c>
      <c r="D188" s="317"/>
      <c r="E188" s="1175">
        <v>1172123.5</v>
      </c>
      <c r="F188" s="1164" t="s">
        <v>1051</v>
      </c>
      <c r="G188" s="1164" t="s">
        <v>1052</v>
      </c>
      <c r="H188" s="314"/>
      <c r="I188" s="314"/>
      <c r="J188" s="313"/>
      <c r="K188" s="318"/>
      <c r="L188" s="311"/>
      <c r="M188" s="312"/>
      <c r="N188" s="311"/>
    </row>
    <row r="189" spans="1:14" x14ac:dyDescent="0.25">
      <c r="A189" s="1160">
        <v>177</v>
      </c>
      <c r="B189" s="1174" t="s">
        <v>1055</v>
      </c>
      <c r="C189" s="1168">
        <v>41690</v>
      </c>
      <c r="D189" s="317"/>
      <c r="E189" s="1176">
        <v>49276.800000000003</v>
      </c>
      <c r="F189" s="1165" t="s">
        <v>1056</v>
      </c>
      <c r="G189" s="1164" t="s">
        <v>1057</v>
      </c>
      <c r="H189" s="314"/>
      <c r="I189" s="314"/>
      <c r="J189" s="313"/>
      <c r="K189" s="318"/>
      <c r="L189" s="311"/>
      <c r="M189" s="312"/>
      <c r="N189" s="311"/>
    </row>
    <row r="190" spans="1:14" x14ac:dyDescent="0.25">
      <c r="A190" s="1160">
        <v>178</v>
      </c>
      <c r="B190" s="1174" t="s">
        <v>1058</v>
      </c>
      <c r="C190" s="1168">
        <v>41711</v>
      </c>
      <c r="D190" s="317"/>
      <c r="E190" s="1176">
        <v>44899</v>
      </c>
      <c r="F190" s="1165" t="s">
        <v>1059</v>
      </c>
      <c r="G190" s="1165" t="s">
        <v>1060</v>
      </c>
      <c r="H190" s="314"/>
      <c r="I190" s="314"/>
      <c r="J190" s="313"/>
      <c r="K190" s="318"/>
      <c r="L190" s="311"/>
      <c r="M190" s="312"/>
      <c r="N190" s="311"/>
    </row>
    <row r="191" spans="1:14" x14ac:dyDescent="0.25">
      <c r="A191" s="1160">
        <v>179</v>
      </c>
      <c r="B191" s="1174" t="s">
        <v>1061</v>
      </c>
      <c r="C191" s="1168">
        <v>41716</v>
      </c>
      <c r="D191" s="317"/>
      <c r="E191" s="1176">
        <v>304034.05</v>
      </c>
      <c r="F191" s="1177" t="s">
        <v>1062</v>
      </c>
      <c r="G191" s="1165" t="s">
        <v>1063</v>
      </c>
      <c r="H191" s="314"/>
      <c r="I191" s="314"/>
      <c r="J191" s="313"/>
      <c r="K191" s="318"/>
      <c r="L191" s="311"/>
      <c r="M191" s="312"/>
      <c r="N191" s="311"/>
    </row>
    <row r="192" spans="1:14" x14ac:dyDescent="0.25">
      <c r="A192" s="1160">
        <v>180</v>
      </c>
      <c r="B192" s="1174" t="s">
        <v>1064</v>
      </c>
      <c r="C192" s="1168">
        <v>41792</v>
      </c>
      <c r="D192" s="317"/>
      <c r="E192" s="1176">
        <v>29618</v>
      </c>
      <c r="F192" s="1165" t="s">
        <v>1065</v>
      </c>
      <c r="G192" s="1165" t="s">
        <v>1066</v>
      </c>
      <c r="H192" s="314"/>
      <c r="I192" s="314"/>
      <c r="J192" s="313"/>
      <c r="K192" s="318"/>
      <c r="L192" s="311"/>
      <c r="M192" s="312"/>
      <c r="N192" s="311"/>
    </row>
    <row r="193" spans="1:14" x14ac:dyDescent="0.25">
      <c r="A193" s="1160">
        <v>181</v>
      </c>
      <c r="B193" s="1161" t="s">
        <v>1067</v>
      </c>
      <c r="C193" s="1166">
        <v>41807</v>
      </c>
      <c r="D193" s="317"/>
      <c r="E193" s="1175">
        <v>43608.800000000003</v>
      </c>
      <c r="F193" s="1164" t="s">
        <v>1068</v>
      </c>
      <c r="G193" s="1164" t="s">
        <v>1060</v>
      </c>
      <c r="H193" s="314"/>
      <c r="I193" s="314"/>
      <c r="J193" s="313"/>
      <c r="K193" s="318"/>
      <c r="L193" s="311"/>
      <c r="M193" s="312"/>
      <c r="N193" s="311"/>
    </row>
    <row r="194" spans="1:14" x14ac:dyDescent="0.25">
      <c r="A194" s="1160">
        <v>182</v>
      </c>
      <c r="B194" s="1174" t="s">
        <v>1069</v>
      </c>
      <c r="C194" s="1168">
        <v>41808</v>
      </c>
      <c r="D194" s="317"/>
      <c r="E194" s="1176">
        <v>1308181.06</v>
      </c>
      <c r="F194" s="1177" t="s">
        <v>1062</v>
      </c>
      <c r="G194" s="1165" t="s">
        <v>1070</v>
      </c>
      <c r="H194" s="314"/>
      <c r="I194" s="314"/>
      <c r="J194" s="313"/>
      <c r="K194" s="318"/>
      <c r="L194" s="311"/>
      <c r="M194" s="312"/>
      <c r="N194" s="311"/>
    </row>
    <row r="195" spans="1:14" x14ac:dyDescent="0.25">
      <c r="A195" s="1160">
        <v>183</v>
      </c>
      <c r="B195" s="1174" t="s">
        <v>1071</v>
      </c>
      <c r="C195" s="1168">
        <v>41808</v>
      </c>
      <c r="D195" s="317"/>
      <c r="E195" s="1176">
        <v>1051554.05</v>
      </c>
      <c r="F195" s="1177" t="s">
        <v>1062</v>
      </c>
      <c r="G195" s="1165" t="s">
        <v>1072</v>
      </c>
      <c r="H195" s="314"/>
      <c r="I195" s="314"/>
      <c r="J195" s="313"/>
      <c r="K195" s="318"/>
      <c r="L195" s="311"/>
      <c r="M195" s="312"/>
      <c r="N195" s="311"/>
    </row>
    <row r="196" spans="1:14" x14ac:dyDescent="0.25">
      <c r="A196" s="1160">
        <v>184</v>
      </c>
      <c r="B196" s="1174" t="s">
        <v>1073</v>
      </c>
      <c r="C196" s="1168">
        <v>41817</v>
      </c>
      <c r="D196" s="317"/>
      <c r="E196" s="1176">
        <v>462477</v>
      </c>
      <c r="F196" s="1177" t="s">
        <v>1074</v>
      </c>
      <c r="G196" s="1165" t="s">
        <v>1075</v>
      </c>
      <c r="H196" s="314"/>
      <c r="I196" s="314"/>
      <c r="J196" s="313"/>
      <c r="K196" s="318"/>
      <c r="L196" s="311"/>
      <c r="M196" s="312"/>
      <c r="N196" s="311"/>
    </row>
    <row r="197" spans="1:14" x14ac:dyDescent="0.25">
      <c r="A197" s="1160">
        <v>185</v>
      </c>
      <c r="B197" s="1174" t="s">
        <v>1076</v>
      </c>
      <c r="C197" s="1168">
        <v>41824</v>
      </c>
      <c r="D197" s="317"/>
      <c r="E197" s="1176">
        <v>39323.5</v>
      </c>
      <c r="F197" s="1177" t="s">
        <v>1065</v>
      </c>
      <c r="G197" s="1165" t="s">
        <v>1066</v>
      </c>
      <c r="H197" s="314"/>
      <c r="I197" s="314"/>
      <c r="J197" s="313"/>
      <c r="K197" s="318"/>
      <c r="L197" s="311"/>
      <c r="M197" s="312"/>
      <c r="N197" s="311"/>
    </row>
    <row r="198" spans="1:14" x14ac:dyDescent="0.25">
      <c r="A198" s="1160">
        <v>186</v>
      </c>
      <c r="B198" s="1174" t="s">
        <v>1077</v>
      </c>
      <c r="C198" s="1168">
        <v>41827</v>
      </c>
      <c r="D198" s="317"/>
      <c r="E198" s="1176">
        <v>79650</v>
      </c>
      <c r="F198" s="1177" t="s">
        <v>1078</v>
      </c>
      <c r="G198" s="1165" t="s">
        <v>1079</v>
      </c>
      <c r="H198" s="314"/>
      <c r="I198" s="314"/>
      <c r="J198" s="313"/>
      <c r="K198" s="318"/>
      <c r="L198" s="311"/>
      <c r="M198" s="312"/>
      <c r="N198" s="311"/>
    </row>
    <row r="199" spans="1:14" x14ac:dyDescent="0.25">
      <c r="A199" s="1160">
        <v>187</v>
      </c>
      <c r="B199" s="1174" t="s">
        <v>947</v>
      </c>
      <c r="C199" s="1168">
        <v>41841</v>
      </c>
      <c r="D199" s="317"/>
      <c r="E199" s="1176">
        <v>22526.2</v>
      </c>
      <c r="F199" s="1177" t="s">
        <v>1080</v>
      </c>
      <c r="G199" s="1165" t="s">
        <v>1066</v>
      </c>
      <c r="H199" s="314"/>
      <c r="I199" s="314"/>
      <c r="J199" s="313"/>
      <c r="K199" s="318"/>
      <c r="L199" s="311"/>
      <c r="M199" s="312"/>
      <c r="N199" s="311"/>
    </row>
    <row r="200" spans="1:14" x14ac:dyDescent="0.25">
      <c r="A200" s="1160">
        <v>188</v>
      </c>
      <c r="B200" s="1161" t="s">
        <v>1081</v>
      </c>
      <c r="C200" s="1166">
        <v>41852</v>
      </c>
      <c r="D200" s="317"/>
      <c r="E200" s="1175">
        <v>599535.52</v>
      </c>
      <c r="F200" s="1178" t="s">
        <v>1082</v>
      </c>
      <c r="G200" s="1178" t="s">
        <v>1083</v>
      </c>
      <c r="H200" s="314"/>
      <c r="I200" s="314"/>
      <c r="J200" s="313"/>
      <c r="K200" s="318"/>
      <c r="L200" s="311"/>
      <c r="M200" s="312"/>
      <c r="N200" s="311"/>
    </row>
    <row r="201" spans="1:14" x14ac:dyDescent="0.25">
      <c r="A201" s="1160">
        <v>189</v>
      </c>
      <c r="B201" s="1161" t="s">
        <v>1084</v>
      </c>
      <c r="C201" s="1166">
        <v>41859</v>
      </c>
      <c r="D201" s="317"/>
      <c r="E201" s="1175">
        <v>255118</v>
      </c>
      <c r="F201" s="1178" t="s">
        <v>1082</v>
      </c>
      <c r="G201" s="1178" t="s">
        <v>1083</v>
      </c>
      <c r="H201" s="314"/>
      <c r="I201" s="314"/>
      <c r="J201" s="313"/>
      <c r="K201" s="318"/>
      <c r="L201" s="311"/>
      <c r="M201" s="312"/>
      <c r="N201" s="311"/>
    </row>
    <row r="202" spans="1:14" x14ac:dyDescent="0.25">
      <c r="A202" s="1160">
        <v>190</v>
      </c>
      <c r="B202" s="1161" t="s">
        <v>1085</v>
      </c>
      <c r="C202" s="1166">
        <v>41859</v>
      </c>
      <c r="D202" s="317"/>
      <c r="E202" s="1175">
        <v>3000000</v>
      </c>
      <c r="F202" s="1178" t="s">
        <v>1082</v>
      </c>
      <c r="G202" s="1178" t="s">
        <v>1083</v>
      </c>
      <c r="H202" s="314"/>
      <c r="I202" s="314"/>
      <c r="J202" s="313"/>
      <c r="K202" s="318"/>
      <c r="L202" s="311"/>
      <c r="M202" s="312"/>
      <c r="N202" s="311"/>
    </row>
    <row r="203" spans="1:14" x14ac:dyDescent="0.25">
      <c r="A203" s="1160">
        <v>191</v>
      </c>
      <c r="B203" s="1161" t="s">
        <v>1086</v>
      </c>
      <c r="C203" s="1166">
        <v>41866</v>
      </c>
      <c r="D203" s="317"/>
      <c r="E203" s="1175">
        <v>214111.07</v>
      </c>
      <c r="F203" s="1178" t="s">
        <v>1082</v>
      </c>
      <c r="G203" s="1178" t="s">
        <v>1083</v>
      </c>
      <c r="H203" s="314"/>
      <c r="I203" s="314"/>
      <c r="J203" s="313"/>
      <c r="K203" s="318"/>
      <c r="L203" s="311"/>
      <c r="M203" s="312"/>
      <c r="N203" s="311"/>
    </row>
    <row r="204" spans="1:14" x14ac:dyDescent="0.25">
      <c r="A204" s="1160">
        <v>192</v>
      </c>
      <c r="B204" s="1161" t="s">
        <v>1087</v>
      </c>
      <c r="C204" s="1166">
        <v>41873</v>
      </c>
      <c r="D204" s="317"/>
      <c r="E204" s="1175">
        <v>283410.62</v>
      </c>
      <c r="F204" s="1178" t="s">
        <v>1082</v>
      </c>
      <c r="G204" s="1178" t="s">
        <v>1083</v>
      </c>
      <c r="H204" s="314"/>
      <c r="I204" s="314"/>
      <c r="J204" s="313"/>
      <c r="K204" s="318"/>
      <c r="L204" s="311"/>
      <c r="M204" s="312"/>
      <c r="N204" s="311"/>
    </row>
    <row r="205" spans="1:14" x14ac:dyDescent="0.25">
      <c r="A205" s="1160">
        <v>193</v>
      </c>
      <c r="B205" s="1161" t="s">
        <v>1088</v>
      </c>
      <c r="C205" s="1166">
        <v>41880</v>
      </c>
      <c r="D205" s="317"/>
      <c r="E205" s="1175">
        <v>198494</v>
      </c>
      <c r="F205" s="1178" t="s">
        <v>1082</v>
      </c>
      <c r="G205" s="1178" t="s">
        <v>1083</v>
      </c>
      <c r="H205" s="314"/>
      <c r="I205" s="314"/>
      <c r="J205" s="313"/>
      <c r="K205" s="318"/>
      <c r="L205" s="311"/>
      <c r="M205" s="312"/>
      <c r="N205" s="311"/>
    </row>
    <row r="206" spans="1:14" x14ac:dyDescent="0.25">
      <c r="A206" s="1160">
        <v>194</v>
      </c>
      <c r="B206" s="1161" t="s">
        <v>1089</v>
      </c>
      <c r="C206" s="1166">
        <v>41891</v>
      </c>
      <c r="D206" s="317"/>
      <c r="E206" s="1175">
        <v>66034</v>
      </c>
      <c r="F206" s="1178" t="s">
        <v>1082</v>
      </c>
      <c r="G206" s="1178" t="s">
        <v>1083</v>
      </c>
      <c r="H206" s="314"/>
      <c r="I206" s="314"/>
      <c r="J206" s="313"/>
      <c r="K206" s="318"/>
      <c r="L206" s="311"/>
      <c r="M206" s="312"/>
      <c r="N206" s="311"/>
    </row>
    <row r="207" spans="1:14" x14ac:dyDescent="0.25">
      <c r="A207" s="1160">
        <v>195</v>
      </c>
      <c r="B207" s="1174" t="s">
        <v>1090</v>
      </c>
      <c r="C207" s="1168">
        <v>41950</v>
      </c>
      <c r="D207" s="317"/>
      <c r="E207" s="1176">
        <v>45754.67</v>
      </c>
      <c r="F207" s="1165" t="s">
        <v>1091</v>
      </c>
      <c r="G207" s="1179" t="s">
        <v>1092</v>
      </c>
      <c r="H207" s="314"/>
      <c r="I207" s="314"/>
      <c r="J207" s="313"/>
      <c r="K207" s="318"/>
      <c r="L207" s="311"/>
      <c r="M207" s="312"/>
      <c r="N207" s="311"/>
    </row>
    <row r="208" spans="1:14" x14ac:dyDescent="0.25">
      <c r="A208" s="1160">
        <v>196</v>
      </c>
      <c r="B208" s="1174" t="s">
        <v>1093</v>
      </c>
      <c r="C208" s="1168">
        <v>41957</v>
      </c>
      <c r="D208" s="317"/>
      <c r="E208" s="1176">
        <v>76405</v>
      </c>
      <c r="F208" s="1165" t="s">
        <v>1094</v>
      </c>
      <c r="G208" s="1179" t="s">
        <v>1095</v>
      </c>
      <c r="H208" s="314"/>
      <c r="I208" s="314"/>
      <c r="J208" s="313"/>
      <c r="K208" s="318"/>
      <c r="L208" s="311"/>
      <c r="M208" s="312"/>
      <c r="N208" s="311"/>
    </row>
    <row r="209" spans="1:14" x14ac:dyDescent="0.25">
      <c r="A209" s="1160">
        <v>197</v>
      </c>
      <c r="B209" s="1174" t="s">
        <v>1096</v>
      </c>
      <c r="C209" s="1168">
        <v>41961</v>
      </c>
      <c r="D209" s="317"/>
      <c r="E209" s="1176">
        <v>953817.27</v>
      </c>
      <c r="F209" s="1177" t="s">
        <v>1062</v>
      </c>
      <c r="G209" s="1165" t="s">
        <v>1070</v>
      </c>
      <c r="H209" s="314"/>
      <c r="I209" s="314"/>
      <c r="J209" s="313"/>
      <c r="K209" s="318"/>
      <c r="L209" s="311"/>
      <c r="M209" s="312"/>
      <c r="N209" s="311"/>
    </row>
    <row r="210" spans="1:14" x14ac:dyDescent="0.25">
      <c r="A210" s="1160">
        <v>198</v>
      </c>
      <c r="B210" s="1174" t="s">
        <v>1097</v>
      </c>
      <c r="C210" s="1168">
        <v>41969</v>
      </c>
      <c r="D210" s="317"/>
      <c r="E210" s="1176">
        <v>83000</v>
      </c>
      <c r="F210" s="1177" t="s">
        <v>1098</v>
      </c>
      <c r="G210" s="1165" t="s">
        <v>1099</v>
      </c>
      <c r="H210" s="314"/>
      <c r="I210" s="314"/>
      <c r="J210" s="313"/>
      <c r="K210" s="318"/>
      <c r="L210" s="311"/>
      <c r="M210" s="312"/>
      <c r="N210" s="311"/>
    </row>
    <row r="211" spans="1:14" x14ac:dyDescent="0.25">
      <c r="A211" s="1160">
        <v>199</v>
      </c>
      <c r="B211" s="1174" t="s">
        <v>1100</v>
      </c>
      <c r="C211" s="1168">
        <v>41970</v>
      </c>
      <c r="D211" s="317"/>
      <c r="E211" s="1176">
        <v>1950000</v>
      </c>
      <c r="F211" s="1177" t="s">
        <v>1101</v>
      </c>
      <c r="G211" s="1177" t="s">
        <v>1102</v>
      </c>
      <c r="H211" s="314"/>
      <c r="I211" s="314"/>
      <c r="J211" s="313"/>
      <c r="K211" s="318"/>
      <c r="L211" s="311"/>
      <c r="M211" s="312"/>
      <c r="N211" s="311"/>
    </row>
    <row r="212" spans="1:14" x14ac:dyDescent="0.25">
      <c r="A212" s="1160">
        <v>200</v>
      </c>
      <c r="B212" s="1161" t="s">
        <v>1103</v>
      </c>
      <c r="C212" s="1166">
        <v>41971</v>
      </c>
      <c r="D212" s="317"/>
      <c r="E212" s="1175">
        <v>348100</v>
      </c>
      <c r="F212" s="1178" t="s">
        <v>1051</v>
      </c>
      <c r="G212" s="1164" t="s">
        <v>1104</v>
      </c>
      <c r="H212" s="314"/>
      <c r="I212" s="314"/>
      <c r="J212" s="313"/>
      <c r="K212" s="318"/>
      <c r="L212" s="311"/>
      <c r="M212" s="312"/>
      <c r="N212" s="311"/>
    </row>
    <row r="213" spans="1:14" x14ac:dyDescent="0.25">
      <c r="A213" s="1160">
        <v>201</v>
      </c>
      <c r="B213" s="1174" t="s">
        <v>1105</v>
      </c>
      <c r="C213" s="1168">
        <v>41976</v>
      </c>
      <c r="D213" s="317"/>
      <c r="E213" s="1175">
        <v>40857.5</v>
      </c>
      <c r="F213" s="1165" t="s">
        <v>1106</v>
      </c>
      <c r="G213" s="1165" t="s">
        <v>1009</v>
      </c>
      <c r="H213" s="314"/>
      <c r="I213" s="314"/>
      <c r="J213" s="313"/>
      <c r="K213" s="318"/>
      <c r="L213" s="311"/>
      <c r="M213" s="312"/>
      <c r="N213" s="311"/>
    </row>
    <row r="214" spans="1:14" x14ac:dyDescent="0.25">
      <c r="A214" s="1160">
        <v>202</v>
      </c>
      <c r="B214" s="1174" t="s">
        <v>1097</v>
      </c>
      <c r="C214" s="1168">
        <v>41988</v>
      </c>
      <c r="D214" s="317"/>
      <c r="E214" s="1176">
        <v>169330</v>
      </c>
      <c r="F214" s="1177" t="s">
        <v>1107</v>
      </c>
      <c r="G214" s="1165" t="s">
        <v>1108</v>
      </c>
      <c r="H214" s="314"/>
      <c r="I214" s="314"/>
      <c r="J214" s="313"/>
      <c r="K214" s="318"/>
      <c r="L214" s="311"/>
      <c r="M214" s="312"/>
      <c r="N214" s="311"/>
    </row>
    <row r="215" spans="1:14" x14ac:dyDescent="0.25">
      <c r="A215" s="1160">
        <v>203</v>
      </c>
      <c r="B215" s="1174" t="s">
        <v>1109</v>
      </c>
      <c r="C215" s="1168">
        <v>41991</v>
      </c>
      <c r="D215" s="317"/>
      <c r="E215" s="1175">
        <v>121200</v>
      </c>
      <c r="F215" s="1165" t="s">
        <v>1110</v>
      </c>
      <c r="G215" s="1165" t="s">
        <v>1111</v>
      </c>
      <c r="H215" s="314"/>
      <c r="I215" s="314"/>
      <c r="J215" s="313"/>
      <c r="K215" s="318"/>
      <c r="L215" s="311"/>
      <c r="M215" s="312"/>
      <c r="N215" s="311"/>
    </row>
    <row r="216" spans="1:14" x14ac:dyDescent="0.25">
      <c r="A216" s="1160">
        <v>204</v>
      </c>
      <c r="B216" s="1174" t="s">
        <v>1112</v>
      </c>
      <c r="C216" s="1168">
        <v>41992</v>
      </c>
      <c r="D216" s="317"/>
      <c r="E216" s="1176">
        <v>3319842</v>
      </c>
      <c r="F216" s="1177" t="s">
        <v>1113</v>
      </c>
      <c r="G216" s="1165" t="s">
        <v>1114</v>
      </c>
      <c r="H216" s="314"/>
      <c r="I216" s="314"/>
      <c r="J216" s="313"/>
      <c r="K216" s="318"/>
      <c r="L216" s="311"/>
      <c r="M216" s="312"/>
      <c r="N216" s="311"/>
    </row>
    <row r="217" spans="1:14" x14ac:dyDescent="0.25">
      <c r="A217" s="1160">
        <v>205</v>
      </c>
      <c r="B217" s="1174" t="s">
        <v>921</v>
      </c>
      <c r="C217" s="1166">
        <v>41993</v>
      </c>
      <c r="D217" s="317"/>
      <c r="E217" s="1175">
        <v>223311.08</v>
      </c>
      <c r="F217" s="1164" t="s">
        <v>1115</v>
      </c>
      <c r="G217" s="1164" t="s">
        <v>1116</v>
      </c>
      <c r="H217" s="314"/>
      <c r="I217" s="314"/>
      <c r="J217" s="313"/>
      <c r="K217" s="318"/>
      <c r="L217" s="311"/>
      <c r="M217" s="312"/>
      <c r="N217" s="311"/>
    </row>
    <row r="218" spans="1:14" x14ac:dyDescent="0.25">
      <c r="A218" s="1160">
        <v>206</v>
      </c>
      <c r="B218" s="1174" t="s">
        <v>862</v>
      </c>
      <c r="C218" s="1166">
        <v>41994</v>
      </c>
      <c r="D218" s="317"/>
      <c r="E218" s="1175">
        <v>17082</v>
      </c>
      <c r="F218" s="1164" t="s">
        <v>1117</v>
      </c>
      <c r="G218" s="1164" t="s">
        <v>1118</v>
      </c>
      <c r="H218" s="314"/>
      <c r="I218" s="314"/>
      <c r="J218" s="313"/>
      <c r="K218" s="318"/>
      <c r="L218" s="311"/>
      <c r="M218" s="312"/>
      <c r="N218" s="311"/>
    </row>
    <row r="219" spans="1:14" x14ac:dyDescent="0.25">
      <c r="A219" s="1160">
        <v>207</v>
      </c>
      <c r="B219" s="1174" t="s">
        <v>849</v>
      </c>
      <c r="C219" s="1166">
        <v>41995</v>
      </c>
      <c r="D219" s="317"/>
      <c r="E219" s="1175">
        <v>82600</v>
      </c>
      <c r="F219" s="1164" t="s">
        <v>1119</v>
      </c>
      <c r="G219" s="1164" t="s">
        <v>1120</v>
      </c>
      <c r="H219" s="314"/>
      <c r="I219" s="314"/>
      <c r="J219" s="313"/>
      <c r="K219" s="318"/>
      <c r="L219" s="311"/>
      <c r="M219" s="312"/>
      <c r="N219" s="311"/>
    </row>
    <row r="220" spans="1:14" x14ac:dyDescent="0.25">
      <c r="A220" s="1160">
        <v>208</v>
      </c>
      <c r="B220" s="1174" t="s">
        <v>1121</v>
      </c>
      <c r="C220" s="1166">
        <v>41996</v>
      </c>
      <c r="D220" s="317"/>
      <c r="E220" s="1175">
        <v>28025</v>
      </c>
      <c r="F220" s="1164" t="s">
        <v>1122</v>
      </c>
      <c r="G220" s="1164" t="s">
        <v>1123</v>
      </c>
      <c r="H220" s="314"/>
      <c r="I220" s="314"/>
      <c r="J220" s="313"/>
      <c r="K220" s="318"/>
      <c r="L220" s="311"/>
      <c r="M220" s="312"/>
      <c r="N220" s="311"/>
    </row>
    <row r="221" spans="1:14" x14ac:dyDescent="0.25">
      <c r="A221" s="1160">
        <v>209</v>
      </c>
      <c r="B221" s="1174" t="s">
        <v>909</v>
      </c>
      <c r="C221" s="1168">
        <v>41996</v>
      </c>
      <c r="D221" s="317"/>
      <c r="E221" s="1175">
        <v>54949.75</v>
      </c>
      <c r="F221" s="1165" t="s">
        <v>1124</v>
      </c>
      <c r="G221" s="1165" t="s">
        <v>1125</v>
      </c>
      <c r="H221" s="314"/>
      <c r="I221" s="314"/>
      <c r="J221" s="313"/>
      <c r="K221" s="318"/>
      <c r="L221" s="311"/>
      <c r="M221" s="312"/>
      <c r="N221" s="311"/>
    </row>
    <row r="222" spans="1:14" x14ac:dyDescent="0.25">
      <c r="A222" s="1160">
        <v>210</v>
      </c>
      <c r="B222" s="1174" t="s">
        <v>1126</v>
      </c>
      <c r="C222" s="1168">
        <v>41814</v>
      </c>
      <c r="D222" s="317"/>
      <c r="E222" s="1176">
        <v>7400</v>
      </c>
      <c r="F222" s="1165" t="s">
        <v>1026</v>
      </c>
      <c r="G222" s="1165" t="s">
        <v>1027</v>
      </c>
      <c r="H222" s="314"/>
      <c r="I222" s="314"/>
      <c r="J222" s="313"/>
      <c r="K222" s="318"/>
      <c r="L222" s="311"/>
      <c r="M222" s="312"/>
      <c r="N222" s="311"/>
    </row>
    <row r="223" spans="1:14" x14ac:dyDescent="0.25">
      <c r="A223" s="1160">
        <v>211</v>
      </c>
      <c r="B223" s="1174" t="s">
        <v>1127</v>
      </c>
      <c r="C223" s="1168">
        <v>41814</v>
      </c>
      <c r="D223" s="317"/>
      <c r="E223" s="1176">
        <v>7400</v>
      </c>
      <c r="F223" s="1165" t="s">
        <v>1026</v>
      </c>
      <c r="G223" s="1165" t="s">
        <v>1027</v>
      </c>
      <c r="H223" s="314"/>
      <c r="I223" s="314"/>
      <c r="J223" s="313"/>
      <c r="K223" s="318"/>
      <c r="L223" s="311"/>
      <c r="M223" s="312"/>
      <c r="N223" s="311"/>
    </row>
    <row r="224" spans="1:14" x14ac:dyDescent="0.25">
      <c r="A224" s="1160">
        <v>212</v>
      </c>
      <c r="B224" s="1174" t="s">
        <v>921</v>
      </c>
      <c r="C224" s="1168">
        <v>41999</v>
      </c>
      <c r="D224" s="317"/>
      <c r="E224" s="1175">
        <v>330400</v>
      </c>
      <c r="F224" s="1165" t="s">
        <v>1128</v>
      </c>
      <c r="G224" s="1165" t="s">
        <v>1129</v>
      </c>
      <c r="H224" s="314"/>
      <c r="I224" s="314"/>
      <c r="J224" s="313"/>
      <c r="K224" s="318"/>
      <c r="L224" s="311"/>
      <c r="M224" s="312"/>
      <c r="N224" s="311"/>
    </row>
    <row r="225" spans="1:14" x14ac:dyDescent="0.25">
      <c r="A225" s="1160">
        <v>213</v>
      </c>
      <c r="B225" s="1174" t="s">
        <v>912</v>
      </c>
      <c r="C225" s="1168">
        <v>42030</v>
      </c>
      <c r="D225" s="317"/>
      <c r="E225" s="1176">
        <v>1857000</v>
      </c>
      <c r="F225" s="1177" t="s">
        <v>1130</v>
      </c>
      <c r="G225" s="1165" t="s">
        <v>1052</v>
      </c>
      <c r="H225" s="314"/>
      <c r="I225" s="314"/>
      <c r="J225" s="313"/>
      <c r="K225" s="318"/>
      <c r="L225" s="311"/>
      <c r="M225" s="312"/>
      <c r="N225" s="311"/>
    </row>
    <row r="226" spans="1:14" x14ac:dyDescent="0.25">
      <c r="A226" s="1160">
        <v>214</v>
      </c>
      <c r="B226" s="1174" t="s">
        <v>1131</v>
      </c>
      <c r="C226" s="1168">
        <v>42045</v>
      </c>
      <c r="D226" s="317"/>
      <c r="E226" s="1175">
        <v>892080</v>
      </c>
      <c r="F226" s="1165" t="s">
        <v>1106</v>
      </c>
      <c r="G226" s="1165" t="s">
        <v>1009</v>
      </c>
      <c r="H226" s="314"/>
      <c r="I226" s="314"/>
      <c r="J226" s="313"/>
      <c r="K226" s="318"/>
      <c r="L226" s="311"/>
      <c r="M226" s="312"/>
      <c r="N226" s="311"/>
    </row>
    <row r="227" spans="1:14" x14ac:dyDescent="0.25">
      <c r="A227" s="1160">
        <v>215</v>
      </c>
      <c r="B227" s="1174" t="s">
        <v>925</v>
      </c>
      <c r="C227" s="1168">
        <v>42059</v>
      </c>
      <c r="D227" s="317"/>
      <c r="E227" s="1175">
        <v>90778.29</v>
      </c>
      <c r="F227" s="1165" t="s">
        <v>1132</v>
      </c>
      <c r="G227" s="1165" t="s">
        <v>1133</v>
      </c>
      <c r="H227" s="314"/>
      <c r="I227" s="314"/>
      <c r="J227" s="313"/>
      <c r="K227" s="318"/>
      <c r="L227" s="311"/>
      <c r="M227" s="312"/>
      <c r="N227" s="311"/>
    </row>
    <row r="228" spans="1:14" x14ac:dyDescent="0.25">
      <c r="A228" s="1160">
        <v>216</v>
      </c>
      <c r="B228" s="1174" t="s">
        <v>1134</v>
      </c>
      <c r="C228" s="1168">
        <v>42069</v>
      </c>
      <c r="D228" s="317"/>
      <c r="E228" s="1175">
        <v>53544</v>
      </c>
      <c r="F228" s="1165" t="s">
        <v>1135</v>
      </c>
      <c r="G228" s="1165" t="s">
        <v>1136</v>
      </c>
      <c r="H228" s="314"/>
      <c r="I228" s="314"/>
      <c r="J228" s="313"/>
      <c r="K228" s="318"/>
      <c r="L228" s="311"/>
      <c r="M228" s="312"/>
      <c r="N228" s="311"/>
    </row>
    <row r="229" spans="1:14" x14ac:dyDescent="0.25">
      <c r="A229" s="1160">
        <v>217</v>
      </c>
      <c r="B229" s="1174" t="s">
        <v>1137</v>
      </c>
      <c r="C229" s="1168">
        <v>42081</v>
      </c>
      <c r="D229" s="317"/>
      <c r="E229" s="1176">
        <v>162250</v>
      </c>
      <c r="F229" s="1165" t="s">
        <v>1106</v>
      </c>
      <c r="G229" s="1165" t="s">
        <v>1009</v>
      </c>
      <c r="H229" s="314"/>
      <c r="I229" s="314"/>
      <c r="J229" s="313"/>
      <c r="K229" s="318"/>
      <c r="L229" s="311"/>
      <c r="M229" s="312"/>
      <c r="N229" s="311"/>
    </row>
    <row r="230" spans="1:14" x14ac:dyDescent="0.25">
      <c r="A230" s="1160">
        <v>218</v>
      </c>
      <c r="B230" s="1174" t="s">
        <v>897</v>
      </c>
      <c r="C230" s="1168">
        <v>42081</v>
      </c>
      <c r="D230" s="317"/>
      <c r="E230" s="1175">
        <v>76228</v>
      </c>
      <c r="F230" s="1165" t="s">
        <v>1138</v>
      </c>
      <c r="G230" s="1165" t="s">
        <v>1139</v>
      </c>
      <c r="H230" s="314"/>
      <c r="I230" s="314"/>
      <c r="J230" s="313"/>
      <c r="K230" s="318"/>
      <c r="L230" s="311"/>
      <c r="M230" s="312"/>
      <c r="N230" s="311"/>
    </row>
    <row r="231" spans="1:14" x14ac:dyDescent="0.25">
      <c r="A231" s="1160">
        <v>219</v>
      </c>
      <c r="B231" s="1174" t="s">
        <v>1140</v>
      </c>
      <c r="C231" s="1168">
        <v>42100</v>
      </c>
      <c r="D231" s="317"/>
      <c r="E231" s="1175">
        <v>11407.88</v>
      </c>
      <c r="F231" s="1165" t="s">
        <v>1141</v>
      </c>
      <c r="G231" s="1165" t="s">
        <v>1142</v>
      </c>
      <c r="H231" s="314"/>
      <c r="I231" s="314"/>
      <c r="J231" s="313"/>
      <c r="K231" s="318"/>
      <c r="L231" s="311"/>
      <c r="M231" s="312"/>
      <c r="N231" s="311"/>
    </row>
    <row r="232" spans="1:14" x14ac:dyDescent="0.25">
      <c r="A232" s="1160">
        <v>220</v>
      </c>
      <c r="B232" s="1161" t="s">
        <v>1143</v>
      </c>
      <c r="C232" s="1166">
        <v>42109</v>
      </c>
      <c r="D232" s="317"/>
      <c r="E232" s="1175">
        <v>8817.7999999999993</v>
      </c>
      <c r="F232" s="1164" t="s">
        <v>1144</v>
      </c>
      <c r="G232" s="1164"/>
      <c r="H232" s="314"/>
      <c r="I232" s="314"/>
      <c r="J232" s="313"/>
      <c r="K232" s="318"/>
      <c r="L232" s="311"/>
      <c r="M232" s="312"/>
      <c r="N232" s="311"/>
    </row>
    <row r="233" spans="1:14" x14ac:dyDescent="0.25">
      <c r="A233" s="1160">
        <v>221</v>
      </c>
      <c r="B233" s="1174" t="s">
        <v>1145</v>
      </c>
      <c r="C233" s="1168">
        <v>42109</v>
      </c>
      <c r="D233" s="317"/>
      <c r="E233" s="1175">
        <v>272391.2</v>
      </c>
      <c r="F233" s="1165" t="s">
        <v>1146</v>
      </c>
      <c r="G233" s="1165" t="s">
        <v>1147</v>
      </c>
      <c r="H233" s="314"/>
      <c r="I233" s="314"/>
      <c r="J233" s="313"/>
      <c r="K233" s="318"/>
      <c r="L233" s="311"/>
      <c r="M233" s="312"/>
      <c r="N233" s="311"/>
    </row>
    <row r="234" spans="1:14" x14ac:dyDescent="0.25">
      <c r="A234" s="1160">
        <v>222</v>
      </c>
      <c r="B234" s="1174" t="s">
        <v>1148</v>
      </c>
      <c r="C234" s="1168">
        <v>42110</v>
      </c>
      <c r="D234" s="317"/>
      <c r="E234" s="1175">
        <v>29736</v>
      </c>
      <c r="F234" s="1165" t="s">
        <v>1146</v>
      </c>
      <c r="G234" s="1165" t="s">
        <v>1149</v>
      </c>
      <c r="H234" s="314"/>
      <c r="I234" s="314"/>
      <c r="J234" s="313"/>
      <c r="K234" s="318"/>
      <c r="L234" s="311"/>
      <c r="M234" s="312"/>
      <c r="N234" s="311"/>
    </row>
    <row r="235" spans="1:14" x14ac:dyDescent="0.25">
      <c r="A235" s="1160">
        <v>223</v>
      </c>
      <c r="B235" s="1174" t="s">
        <v>1150</v>
      </c>
      <c r="C235" s="1168">
        <v>42118</v>
      </c>
      <c r="D235" s="317"/>
      <c r="E235" s="1175">
        <v>14573</v>
      </c>
      <c r="F235" s="1165" t="s">
        <v>1151</v>
      </c>
      <c r="G235" s="1165" t="s">
        <v>1152</v>
      </c>
      <c r="H235" s="314"/>
      <c r="I235" s="314"/>
      <c r="J235" s="313"/>
      <c r="K235" s="318"/>
      <c r="L235" s="311"/>
      <c r="M235" s="312"/>
      <c r="N235" s="311"/>
    </row>
    <row r="236" spans="1:14" x14ac:dyDescent="0.25">
      <c r="A236" s="1160">
        <v>224</v>
      </c>
      <c r="B236" s="1174" t="s">
        <v>1153</v>
      </c>
      <c r="C236" s="1168">
        <v>42103</v>
      </c>
      <c r="D236" s="317"/>
      <c r="E236" s="1176">
        <v>205271.62</v>
      </c>
      <c r="F236" s="1165" t="s">
        <v>1154</v>
      </c>
      <c r="G236" s="1165" t="s">
        <v>1155</v>
      </c>
      <c r="H236" s="314"/>
      <c r="I236" s="314"/>
      <c r="J236" s="313"/>
      <c r="K236" s="318"/>
      <c r="L236" s="311"/>
      <c r="M236" s="312"/>
      <c r="N236" s="311"/>
    </row>
    <row r="237" spans="1:14" x14ac:dyDescent="0.25">
      <c r="A237" s="1160">
        <v>225</v>
      </c>
      <c r="B237" s="1174" t="s">
        <v>1156</v>
      </c>
      <c r="C237" s="1168">
        <v>42129</v>
      </c>
      <c r="D237" s="317"/>
      <c r="E237" s="1175">
        <v>1239117.83</v>
      </c>
      <c r="F237" s="1165" t="s">
        <v>1157</v>
      </c>
      <c r="G237" s="1165" t="s">
        <v>1158</v>
      </c>
      <c r="H237" s="314"/>
      <c r="I237" s="314"/>
      <c r="J237" s="313"/>
      <c r="K237" s="318"/>
      <c r="L237" s="311"/>
      <c r="M237" s="312"/>
      <c r="N237" s="311"/>
    </row>
    <row r="238" spans="1:14" x14ac:dyDescent="0.25">
      <c r="A238" s="1160">
        <v>226</v>
      </c>
      <c r="B238" s="1174" t="s">
        <v>1159</v>
      </c>
      <c r="C238" s="1168">
        <v>42138</v>
      </c>
      <c r="D238" s="317"/>
      <c r="E238" s="1175">
        <v>1161167.05</v>
      </c>
      <c r="F238" s="1165" t="s">
        <v>1160</v>
      </c>
      <c r="G238" s="1165" t="s">
        <v>1161</v>
      </c>
      <c r="H238" s="314"/>
      <c r="I238" s="314"/>
      <c r="J238" s="313"/>
      <c r="K238" s="318"/>
      <c r="L238" s="311"/>
      <c r="M238" s="312"/>
      <c r="N238" s="311"/>
    </row>
    <row r="239" spans="1:14" x14ac:dyDescent="0.25">
      <c r="A239" s="1160">
        <v>227</v>
      </c>
      <c r="B239" s="1174" t="s">
        <v>1162</v>
      </c>
      <c r="C239" s="1168">
        <v>42144</v>
      </c>
      <c r="D239" s="317"/>
      <c r="E239" s="1175">
        <v>49512.800000000003</v>
      </c>
      <c r="F239" s="1165" t="s">
        <v>1163</v>
      </c>
      <c r="G239" s="1165" t="s">
        <v>1164</v>
      </c>
      <c r="H239" s="314"/>
      <c r="I239" s="314"/>
      <c r="J239" s="313"/>
      <c r="K239" s="318"/>
      <c r="L239" s="311"/>
      <c r="M239" s="312"/>
      <c r="N239" s="311"/>
    </row>
    <row r="240" spans="1:14" x14ac:dyDescent="0.25">
      <c r="A240" s="1160">
        <v>228</v>
      </c>
      <c r="B240" s="1174" t="s">
        <v>1165</v>
      </c>
      <c r="C240" s="1168">
        <v>42149</v>
      </c>
      <c r="D240" s="317"/>
      <c r="E240" s="1175">
        <v>102321.93</v>
      </c>
      <c r="F240" s="1165" t="s">
        <v>1166</v>
      </c>
      <c r="G240" s="1165" t="s">
        <v>1167</v>
      </c>
      <c r="H240" s="314"/>
      <c r="I240" s="314"/>
      <c r="J240" s="313"/>
      <c r="K240" s="318"/>
      <c r="L240" s="311"/>
      <c r="M240" s="312"/>
      <c r="N240" s="311"/>
    </row>
    <row r="241" spans="1:14" x14ac:dyDescent="0.25">
      <c r="A241" s="1160">
        <v>229</v>
      </c>
      <c r="B241" s="1174" t="s">
        <v>1168</v>
      </c>
      <c r="C241" s="1168">
        <v>42153</v>
      </c>
      <c r="D241" s="317"/>
      <c r="E241" s="1175">
        <v>58282.559999999998</v>
      </c>
      <c r="F241" s="1165" t="s">
        <v>1169</v>
      </c>
      <c r="G241" s="1165" t="s">
        <v>1170</v>
      </c>
      <c r="H241" s="314"/>
      <c r="I241" s="314"/>
      <c r="J241" s="313"/>
      <c r="K241" s="318"/>
      <c r="L241" s="311"/>
      <c r="M241" s="312"/>
      <c r="N241" s="311"/>
    </row>
    <row r="242" spans="1:14" x14ac:dyDescent="0.25">
      <c r="A242" s="1160">
        <v>230</v>
      </c>
      <c r="B242" s="1174" t="s">
        <v>1171</v>
      </c>
      <c r="C242" s="1168">
        <v>42153</v>
      </c>
      <c r="D242" s="317"/>
      <c r="E242" s="1175">
        <v>157194.88</v>
      </c>
      <c r="F242" s="1165" t="s">
        <v>1172</v>
      </c>
      <c r="G242" s="1165" t="s">
        <v>1173</v>
      </c>
      <c r="H242" s="314"/>
      <c r="I242" s="314"/>
      <c r="J242" s="313"/>
      <c r="K242" s="318"/>
      <c r="L242" s="311"/>
      <c r="M242" s="312"/>
      <c r="N242" s="311"/>
    </row>
    <row r="243" spans="1:14" x14ac:dyDescent="0.25">
      <c r="A243" s="1160">
        <v>231</v>
      </c>
      <c r="B243" s="1174" t="s">
        <v>846</v>
      </c>
      <c r="C243" s="1168">
        <v>42156</v>
      </c>
      <c r="D243" s="317"/>
      <c r="E243" s="1176">
        <v>1666443.2</v>
      </c>
      <c r="F243" s="1165" t="s">
        <v>1174</v>
      </c>
      <c r="G243" s="1165" t="s">
        <v>1175</v>
      </c>
      <c r="H243" s="314"/>
      <c r="I243" s="314"/>
      <c r="J243" s="313"/>
      <c r="K243" s="318"/>
      <c r="L243" s="311"/>
      <c r="M243" s="312"/>
      <c r="N243" s="311"/>
    </row>
    <row r="244" spans="1:14" x14ac:dyDescent="0.25">
      <c r="A244" s="1160">
        <v>232</v>
      </c>
      <c r="B244" s="1174" t="s">
        <v>1176</v>
      </c>
      <c r="C244" s="1168">
        <v>42187</v>
      </c>
      <c r="D244" s="317"/>
      <c r="E244" s="1176">
        <v>2273050.67</v>
      </c>
      <c r="F244" s="1165" t="s">
        <v>1177</v>
      </c>
      <c r="G244" s="1165" t="s">
        <v>1178</v>
      </c>
      <c r="H244" s="314"/>
      <c r="I244" s="314"/>
      <c r="J244" s="313"/>
      <c r="K244" s="318"/>
      <c r="L244" s="311"/>
      <c r="M244" s="312"/>
      <c r="N244" s="311"/>
    </row>
    <row r="245" spans="1:14" x14ac:dyDescent="0.25">
      <c r="A245" s="1160">
        <v>233</v>
      </c>
      <c r="B245" s="1174" t="s">
        <v>1179</v>
      </c>
      <c r="C245" s="1168">
        <v>42188</v>
      </c>
      <c r="D245" s="317"/>
      <c r="E245" s="1176">
        <v>14750</v>
      </c>
      <c r="F245" s="1165" t="s">
        <v>1180</v>
      </c>
      <c r="G245" s="1165" t="s">
        <v>1181</v>
      </c>
      <c r="H245" s="314"/>
      <c r="I245" s="314"/>
      <c r="J245" s="313"/>
      <c r="K245" s="318"/>
      <c r="L245" s="311"/>
      <c r="M245" s="312"/>
      <c r="N245" s="311"/>
    </row>
    <row r="246" spans="1:14" x14ac:dyDescent="0.25">
      <c r="A246" s="1160">
        <v>234</v>
      </c>
      <c r="B246" s="1174" t="s">
        <v>1182</v>
      </c>
      <c r="C246" s="1168">
        <v>42199</v>
      </c>
      <c r="D246" s="317"/>
      <c r="E246" s="1176">
        <v>11154</v>
      </c>
      <c r="F246" s="1165" t="s">
        <v>1163</v>
      </c>
      <c r="G246" s="1165" t="s">
        <v>1164</v>
      </c>
      <c r="H246" s="314"/>
      <c r="I246" s="314"/>
      <c r="J246" s="313"/>
      <c r="K246" s="318"/>
      <c r="L246" s="311"/>
      <c r="M246" s="312"/>
      <c r="N246" s="311"/>
    </row>
    <row r="247" spans="1:14" x14ac:dyDescent="0.25">
      <c r="A247" s="1160">
        <v>235</v>
      </c>
      <c r="B247" s="1174" t="s">
        <v>1183</v>
      </c>
      <c r="C247" s="1168">
        <v>42199</v>
      </c>
      <c r="D247" s="317"/>
      <c r="E247" s="1176">
        <v>96099.199999999997</v>
      </c>
      <c r="F247" s="1165" t="s">
        <v>1163</v>
      </c>
      <c r="G247" s="1165" t="s">
        <v>1164</v>
      </c>
      <c r="H247" s="314"/>
      <c r="I247" s="314"/>
      <c r="J247" s="313"/>
      <c r="K247" s="318"/>
      <c r="L247" s="311"/>
      <c r="M247" s="312"/>
      <c r="N247" s="311"/>
    </row>
    <row r="248" spans="1:14" x14ac:dyDescent="0.25">
      <c r="A248" s="1160">
        <v>236</v>
      </c>
      <c r="B248" s="1174" t="s">
        <v>1184</v>
      </c>
      <c r="C248" s="1168">
        <v>42215</v>
      </c>
      <c r="D248" s="317"/>
      <c r="E248" s="1176">
        <v>198983.4</v>
      </c>
      <c r="F248" s="1165" t="s">
        <v>1163</v>
      </c>
      <c r="G248" s="1165" t="s">
        <v>1164</v>
      </c>
      <c r="H248" s="314"/>
      <c r="I248" s="314"/>
      <c r="J248" s="313"/>
      <c r="K248" s="318"/>
      <c r="L248" s="311"/>
      <c r="M248" s="312"/>
      <c r="N248" s="311"/>
    </row>
    <row r="249" spans="1:14" x14ac:dyDescent="0.25">
      <c r="A249" s="1160">
        <v>237</v>
      </c>
      <c r="B249" s="1174" t="s">
        <v>1185</v>
      </c>
      <c r="C249" s="1168">
        <v>42215</v>
      </c>
      <c r="D249" s="317"/>
      <c r="E249" s="1176">
        <v>50150</v>
      </c>
      <c r="F249" s="1165" t="s">
        <v>1106</v>
      </c>
      <c r="G249" s="1165" t="s">
        <v>1164</v>
      </c>
      <c r="H249" s="314"/>
      <c r="I249" s="314"/>
      <c r="J249" s="313"/>
      <c r="K249" s="318"/>
      <c r="L249" s="311"/>
      <c r="M249" s="312"/>
      <c r="N249" s="311"/>
    </row>
    <row r="250" spans="1:14" x14ac:dyDescent="0.25">
      <c r="A250" s="1160">
        <v>238</v>
      </c>
      <c r="B250" s="1174" t="s">
        <v>1186</v>
      </c>
      <c r="C250" s="1168">
        <v>42215</v>
      </c>
      <c r="D250" s="317"/>
      <c r="E250" s="1176">
        <v>76700</v>
      </c>
      <c r="F250" s="1165" t="s">
        <v>1106</v>
      </c>
      <c r="G250" s="1165" t="s">
        <v>1164</v>
      </c>
      <c r="H250" s="314"/>
      <c r="I250" s="314"/>
      <c r="J250" s="313"/>
      <c r="K250" s="318"/>
      <c r="L250" s="311"/>
      <c r="M250" s="312"/>
      <c r="N250" s="311"/>
    </row>
    <row r="251" spans="1:14" x14ac:dyDescent="0.25">
      <c r="A251" s="1160">
        <v>239</v>
      </c>
      <c r="B251" s="1174" t="s">
        <v>1187</v>
      </c>
      <c r="C251" s="1168">
        <v>42215</v>
      </c>
      <c r="D251" s="317"/>
      <c r="E251" s="1176">
        <v>15576</v>
      </c>
      <c r="F251" s="1165" t="s">
        <v>1106</v>
      </c>
      <c r="G251" s="1165" t="s">
        <v>1164</v>
      </c>
      <c r="H251" s="314"/>
      <c r="I251" s="314"/>
      <c r="J251" s="313"/>
      <c r="K251" s="318"/>
      <c r="L251" s="311"/>
      <c r="M251" s="312"/>
      <c r="N251" s="311"/>
    </row>
    <row r="252" spans="1:14" x14ac:dyDescent="0.25">
      <c r="A252" s="1160">
        <v>240</v>
      </c>
      <c r="B252" s="1174" t="s">
        <v>1188</v>
      </c>
      <c r="C252" s="1168">
        <v>42215</v>
      </c>
      <c r="D252" s="317"/>
      <c r="E252" s="1176">
        <v>62000</v>
      </c>
      <c r="F252" s="1165" t="s">
        <v>1106</v>
      </c>
      <c r="G252" s="1165" t="s">
        <v>1164</v>
      </c>
      <c r="H252" s="314"/>
      <c r="I252" s="314"/>
      <c r="J252" s="313"/>
      <c r="K252" s="318"/>
      <c r="L252" s="311"/>
      <c r="M252" s="312"/>
      <c r="N252" s="311"/>
    </row>
    <row r="253" spans="1:14" x14ac:dyDescent="0.25">
      <c r="A253" s="1160">
        <v>241</v>
      </c>
      <c r="B253" s="1174" t="s">
        <v>1189</v>
      </c>
      <c r="C253" s="1168">
        <v>42215</v>
      </c>
      <c r="D253" s="317"/>
      <c r="E253" s="1176">
        <v>43660</v>
      </c>
      <c r="F253" s="1165" t="s">
        <v>1106</v>
      </c>
      <c r="G253" s="1165" t="s">
        <v>1164</v>
      </c>
      <c r="H253" s="314"/>
      <c r="I253" s="314"/>
      <c r="J253" s="313"/>
      <c r="K253" s="318"/>
      <c r="L253" s="311"/>
      <c r="M253" s="312"/>
      <c r="N253" s="311"/>
    </row>
    <row r="254" spans="1:14" x14ac:dyDescent="0.25">
      <c r="A254" s="1160">
        <v>242</v>
      </c>
      <c r="B254" s="1161" t="s">
        <v>1190</v>
      </c>
      <c r="C254" s="1166">
        <v>42215</v>
      </c>
      <c r="D254" s="317"/>
      <c r="E254" s="1175">
        <v>53808</v>
      </c>
      <c r="F254" s="1164" t="s">
        <v>1106</v>
      </c>
      <c r="G254" s="1164" t="s">
        <v>1164</v>
      </c>
      <c r="H254" s="314"/>
      <c r="I254" s="314"/>
      <c r="J254" s="313"/>
      <c r="K254" s="318"/>
      <c r="L254" s="311"/>
      <c r="M254" s="312"/>
      <c r="N254" s="311"/>
    </row>
    <row r="255" spans="1:14" x14ac:dyDescent="0.25">
      <c r="A255" s="1160">
        <v>243</v>
      </c>
      <c r="B255" s="1174" t="s">
        <v>1191</v>
      </c>
      <c r="C255" s="1168">
        <v>42215</v>
      </c>
      <c r="D255" s="317"/>
      <c r="E255" s="1176">
        <v>194110</v>
      </c>
      <c r="F255" s="1165" t="s">
        <v>1192</v>
      </c>
      <c r="G255" s="1165" t="s">
        <v>1193</v>
      </c>
      <c r="H255" s="314"/>
      <c r="I255" s="314"/>
      <c r="J255" s="313"/>
      <c r="K255" s="318"/>
      <c r="L255" s="311"/>
      <c r="M255" s="312"/>
      <c r="N255" s="311"/>
    </row>
    <row r="256" spans="1:14" x14ac:dyDescent="0.25">
      <c r="A256" s="1160">
        <v>244</v>
      </c>
      <c r="B256" s="1174" t="s">
        <v>897</v>
      </c>
      <c r="C256" s="1168">
        <v>42226</v>
      </c>
      <c r="D256" s="317"/>
      <c r="E256" s="1176">
        <v>755200</v>
      </c>
      <c r="F256" s="1165" t="s">
        <v>1194</v>
      </c>
      <c r="G256" s="1165" t="s">
        <v>1195</v>
      </c>
      <c r="H256" s="314"/>
      <c r="I256" s="314"/>
      <c r="J256" s="313"/>
      <c r="K256" s="318"/>
      <c r="L256" s="311"/>
      <c r="M256" s="312"/>
      <c r="N256" s="311"/>
    </row>
    <row r="257" spans="1:14" x14ac:dyDescent="0.25">
      <c r="A257" s="1160">
        <v>245</v>
      </c>
      <c r="B257" s="1174" t="s">
        <v>1196</v>
      </c>
      <c r="C257" s="1168">
        <v>42286</v>
      </c>
      <c r="D257" s="317"/>
      <c r="E257" s="1176">
        <v>37689.199999999997</v>
      </c>
      <c r="F257" s="1165" t="s">
        <v>1197</v>
      </c>
      <c r="G257" s="1165" t="s">
        <v>1198</v>
      </c>
      <c r="H257" s="314"/>
      <c r="I257" s="314"/>
      <c r="J257" s="313"/>
      <c r="K257" s="318"/>
      <c r="L257" s="311"/>
      <c r="M257" s="312"/>
      <c r="N257" s="311"/>
    </row>
    <row r="258" spans="1:14" x14ac:dyDescent="0.25">
      <c r="A258" s="1160">
        <v>246</v>
      </c>
      <c r="B258" s="1161" t="s">
        <v>1199</v>
      </c>
      <c r="C258" s="1166">
        <v>43685</v>
      </c>
      <c r="D258" s="317"/>
      <c r="E258" s="1163">
        <v>342</v>
      </c>
      <c r="F258" s="1164" t="s">
        <v>1200</v>
      </c>
      <c r="G258" s="1164" t="s">
        <v>1201</v>
      </c>
      <c r="H258" s="314"/>
      <c r="I258" s="314"/>
      <c r="J258" s="313"/>
      <c r="K258" s="318"/>
      <c r="L258" s="311"/>
      <c r="M258" s="312"/>
      <c r="N258" s="311"/>
    </row>
    <row r="259" spans="1:14" x14ac:dyDescent="0.25">
      <c r="A259" s="1160">
        <v>247</v>
      </c>
      <c r="B259" s="1174" t="s">
        <v>1202</v>
      </c>
      <c r="C259" s="1168">
        <v>43712</v>
      </c>
      <c r="D259" s="317"/>
      <c r="E259" s="1163">
        <v>342</v>
      </c>
      <c r="F259" s="1165" t="s">
        <v>1200</v>
      </c>
      <c r="G259" s="1165" t="s">
        <v>1203</v>
      </c>
      <c r="H259" s="314"/>
      <c r="I259" s="314"/>
      <c r="J259" s="313"/>
      <c r="K259" s="318"/>
      <c r="L259" s="311"/>
      <c r="M259" s="312"/>
      <c r="N259" s="311"/>
    </row>
    <row r="260" spans="1:14" x14ac:dyDescent="0.25">
      <c r="A260" s="1160">
        <v>248</v>
      </c>
      <c r="B260" s="1174" t="s">
        <v>1204</v>
      </c>
      <c r="C260" s="1168">
        <v>43742</v>
      </c>
      <c r="D260" s="317"/>
      <c r="E260" s="1180">
        <v>342</v>
      </c>
      <c r="F260" s="1165" t="s">
        <v>1200</v>
      </c>
      <c r="G260" s="1165" t="s">
        <v>1205</v>
      </c>
      <c r="H260" s="314"/>
      <c r="I260" s="314"/>
      <c r="J260" s="313"/>
      <c r="K260" s="318"/>
      <c r="L260" s="311"/>
      <c r="M260" s="312"/>
      <c r="N260" s="311"/>
    </row>
    <row r="261" spans="1:14" x14ac:dyDescent="0.25">
      <c r="A261" s="1160">
        <v>249</v>
      </c>
      <c r="B261" s="1174" t="s">
        <v>1206</v>
      </c>
      <c r="C261" s="1181">
        <v>43770</v>
      </c>
      <c r="D261" s="317"/>
      <c r="E261" s="1173">
        <v>1000</v>
      </c>
      <c r="F261" s="1165" t="s">
        <v>1207</v>
      </c>
      <c r="G261" s="1165" t="s">
        <v>1208</v>
      </c>
      <c r="H261" s="314"/>
      <c r="I261" s="314"/>
      <c r="J261" s="313"/>
      <c r="K261" s="318"/>
      <c r="L261" s="311"/>
      <c r="M261" s="312"/>
      <c r="N261" s="311"/>
    </row>
    <row r="262" spans="1:14" x14ac:dyDescent="0.25">
      <c r="A262" s="1160">
        <v>250</v>
      </c>
      <c r="B262" s="1174" t="s">
        <v>1209</v>
      </c>
      <c r="C262" s="1168">
        <v>43775</v>
      </c>
      <c r="D262" s="317"/>
      <c r="E262" s="1180">
        <v>342</v>
      </c>
      <c r="F262" s="1165" t="s">
        <v>1200</v>
      </c>
      <c r="G262" s="1165" t="s">
        <v>1210</v>
      </c>
      <c r="H262" s="314"/>
      <c r="I262" s="314"/>
      <c r="J262" s="313"/>
      <c r="K262" s="318"/>
      <c r="L262" s="311"/>
      <c r="M262" s="312"/>
      <c r="N262" s="311"/>
    </row>
    <row r="263" spans="1:14" x14ac:dyDescent="0.25">
      <c r="A263" s="1160">
        <v>251</v>
      </c>
      <c r="B263" s="1174" t="s">
        <v>1211</v>
      </c>
      <c r="C263" s="1181">
        <v>43801</v>
      </c>
      <c r="D263" s="317"/>
      <c r="E263" s="1173">
        <v>1000</v>
      </c>
      <c r="F263" s="1165" t="s">
        <v>1207</v>
      </c>
      <c r="G263" s="1165" t="s">
        <v>1212</v>
      </c>
      <c r="H263" s="314"/>
      <c r="I263" s="314"/>
      <c r="J263" s="313"/>
      <c r="K263" s="318"/>
      <c r="L263" s="311"/>
      <c r="M263" s="312"/>
      <c r="N263" s="311"/>
    </row>
    <row r="264" spans="1:14" ht="27.75" customHeight="1" x14ac:dyDescent="0.25">
      <c r="A264" s="1160">
        <v>252</v>
      </c>
      <c r="B264" s="1182" t="s">
        <v>1213</v>
      </c>
      <c r="C264" s="1183">
        <v>43769</v>
      </c>
      <c r="D264" s="317"/>
      <c r="E264" s="1184">
        <v>800000</v>
      </c>
      <c r="F264" s="1185" t="s">
        <v>1214</v>
      </c>
      <c r="G264" s="1185" t="s">
        <v>1215</v>
      </c>
      <c r="H264" s="314"/>
      <c r="I264" s="314"/>
      <c r="J264" s="313"/>
      <c r="K264" s="318"/>
      <c r="L264" s="311"/>
      <c r="M264" s="312"/>
      <c r="N264" s="311"/>
    </row>
    <row r="265" spans="1:14" x14ac:dyDescent="0.25">
      <c r="A265" s="1160">
        <v>253</v>
      </c>
      <c r="B265" s="1161" t="s">
        <v>1216</v>
      </c>
      <c r="C265" s="1166">
        <v>43831</v>
      </c>
      <c r="D265" s="317"/>
      <c r="E265" s="1163">
        <v>660</v>
      </c>
      <c r="F265" s="1164" t="s">
        <v>1217</v>
      </c>
      <c r="G265" s="1164" t="s">
        <v>1218</v>
      </c>
      <c r="H265" s="314"/>
      <c r="I265" s="314"/>
      <c r="J265" s="313"/>
      <c r="K265" s="318"/>
      <c r="L265" s="311"/>
      <c r="M265" s="312"/>
      <c r="N265" s="311"/>
    </row>
    <row r="266" spans="1:14" x14ac:dyDescent="0.25">
      <c r="A266" s="1160">
        <v>254</v>
      </c>
      <c r="B266" s="1161" t="s">
        <v>1219</v>
      </c>
      <c r="C266" s="1186">
        <v>43833</v>
      </c>
      <c r="D266" s="317"/>
      <c r="E266" s="1163">
        <v>1000</v>
      </c>
      <c r="F266" s="1164" t="s">
        <v>1207</v>
      </c>
      <c r="G266" s="1164" t="s">
        <v>1220</v>
      </c>
      <c r="H266" s="314"/>
      <c r="I266" s="314"/>
      <c r="J266" s="313"/>
      <c r="K266" s="318"/>
      <c r="L266" s="311"/>
      <c r="M266" s="312"/>
      <c r="N266" s="311"/>
    </row>
    <row r="267" spans="1:14" x14ac:dyDescent="0.25">
      <c r="A267" s="1160">
        <v>255</v>
      </c>
      <c r="B267" s="1161" t="s">
        <v>1221</v>
      </c>
      <c r="C267" s="1186">
        <v>43864</v>
      </c>
      <c r="D267" s="317"/>
      <c r="E267" s="1163">
        <v>1000</v>
      </c>
      <c r="F267" s="1164" t="s">
        <v>1207</v>
      </c>
      <c r="G267" s="1164" t="s">
        <v>1222</v>
      </c>
      <c r="H267" s="314"/>
      <c r="I267" s="314"/>
      <c r="J267" s="313"/>
      <c r="K267" s="318"/>
      <c r="L267" s="311"/>
      <c r="M267" s="312"/>
      <c r="N267" s="311"/>
    </row>
    <row r="268" spans="1:14" x14ac:dyDescent="0.25">
      <c r="A268" s="1160">
        <v>256</v>
      </c>
      <c r="B268" s="1161" t="s">
        <v>1223</v>
      </c>
      <c r="C268" s="1166">
        <v>44005</v>
      </c>
      <c r="D268" s="317"/>
      <c r="E268" s="1163">
        <v>906788.65</v>
      </c>
      <c r="F268" s="1164" t="s">
        <v>1224</v>
      </c>
      <c r="G268" s="1164" t="s">
        <v>1225</v>
      </c>
      <c r="H268" s="314"/>
      <c r="I268" s="314"/>
      <c r="J268" s="313"/>
      <c r="K268" s="318"/>
      <c r="L268" s="311"/>
      <c r="M268" s="312"/>
      <c r="N268" s="311"/>
    </row>
    <row r="269" spans="1:14" x14ac:dyDescent="0.25">
      <c r="A269" s="1160">
        <v>257</v>
      </c>
      <c r="B269" s="1174">
        <v>35566</v>
      </c>
      <c r="C269" s="1181">
        <v>44229</v>
      </c>
      <c r="D269" s="317"/>
      <c r="E269" s="1173">
        <v>3300</v>
      </c>
      <c r="F269" s="1187" t="s">
        <v>1226</v>
      </c>
      <c r="G269" s="1165" t="s">
        <v>1227</v>
      </c>
      <c r="H269" s="1173"/>
      <c r="I269" s="314"/>
      <c r="J269" s="313"/>
      <c r="K269" s="318"/>
      <c r="L269" s="311"/>
      <c r="M269" s="312"/>
      <c r="N269" s="311"/>
    </row>
    <row r="270" spans="1:14" x14ac:dyDescent="0.25">
      <c r="A270" s="1160">
        <v>258</v>
      </c>
      <c r="B270" s="1174" t="s">
        <v>1228</v>
      </c>
      <c r="C270" s="1168">
        <v>44261</v>
      </c>
      <c r="D270" s="317"/>
      <c r="E270" s="1180">
        <v>900</v>
      </c>
      <c r="F270" s="1188" t="s">
        <v>1229</v>
      </c>
      <c r="G270" s="1188" t="s">
        <v>1230</v>
      </c>
      <c r="H270" s="1180"/>
      <c r="I270" s="314"/>
      <c r="J270" s="313"/>
      <c r="K270" s="318"/>
      <c r="L270" s="311"/>
      <c r="M270" s="312"/>
      <c r="N270" s="311"/>
    </row>
    <row r="271" spans="1:14" x14ac:dyDescent="0.25">
      <c r="A271" s="1160">
        <v>259</v>
      </c>
      <c r="B271" s="1174" t="s">
        <v>1231</v>
      </c>
      <c r="C271" s="1168">
        <v>44261</v>
      </c>
      <c r="D271" s="317"/>
      <c r="E271" s="1173">
        <v>1750</v>
      </c>
      <c r="F271" s="1188" t="s">
        <v>1229</v>
      </c>
      <c r="G271" s="1188" t="s">
        <v>1230</v>
      </c>
      <c r="H271" s="1173"/>
      <c r="I271" s="314"/>
      <c r="J271" s="313"/>
      <c r="K271" s="318"/>
      <c r="L271" s="311"/>
      <c r="M271" s="312"/>
      <c r="N271" s="311"/>
    </row>
    <row r="272" spans="1:14" x14ac:dyDescent="0.25">
      <c r="A272" s="1160">
        <v>260</v>
      </c>
      <c r="B272" s="1174" t="s">
        <v>1232</v>
      </c>
      <c r="C272" s="1168">
        <v>44261</v>
      </c>
      <c r="D272" s="317"/>
      <c r="E272" s="1173">
        <v>845</v>
      </c>
      <c r="F272" s="1188" t="s">
        <v>1229</v>
      </c>
      <c r="G272" s="1188" t="s">
        <v>1233</v>
      </c>
      <c r="H272" s="1173"/>
      <c r="I272" s="314"/>
      <c r="J272" s="313"/>
      <c r="K272" s="318"/>
      <c r="L272" s="311"/>
      <c r="M272" s="312"/>
      <c r="N272" s="311"/>
    </row>
    <row r="273" spans="1:14" x14ac:dyDescent="0.25">
      <c r="A273" s="1160">
        <v>261</v>
      </c>
      <c r="B273" s="1174" t="s">
        <v>1234</v>
      </c>
      <c r="C273" s="1168">
        <v>44383</v>
      </c>
      <c r="D273" s="317"/>
      <c r="E273" s="1189">
        <v>27000</v>
      </c>
      <c r="F273" s="1187" t="s">
        <v>1226</v>
      </c>
      <c r="G273" s="1165" t="s">
        <v>1227</v>
      </c>
      <c r="H273" s="1189"/>
      <c r="I273" s="314"/>
      <c r="J273" s="313"/>
      <c r="K273" s="318"/>
      <c r="L273" s="311"/>
      <c r="M273" s="312"/>
      <c r="N273" s="311"/>
    </row>
    <row r="274" spans="1:14" x14ac:dyDescent="0.25">
      <c r="A274" s="1160">
        <v>262</v>
      </c>
      <c r="B274" s="1174" t="s">
        <v>1235</v>
      </c>
      <c r="C274" s="1168">
        <v>44384</v>
      </c>
      <c r="D274" s="317"/>
      <c r="E274" s="1173">
        <v>2010</v>
      </c>
      <c r="F274" s="1165" t="s">
        <v>1229</v>
      </c>
      <c r="G274" s="1165" t="s">
        <v>1236</v>
      </c>
      <c r="H274" s="1173"/>
      <c r="I274" s="314"/>
      <c r="J274" s="313"/>
      <c r="K274" s="318"/>
      <c r="L274" s="311"/>
      <c r="M274" s="312"/>
      <c r="N274" s="311"/>
    </row>
    <row r="275" spans="1:14" x14ac:dyDescent="0.25">
      <c r="A275" s="1160">
        <v>263</v>
      </c>
      <c r="B275" s="1174" t="s">
        <v>1237</v>
      </c>
      <c r="C275" s="1168">
        <v>44384</v>
      </c>
      <c r="D275" s="317"/>
      <c r="E275" s="1173">
        <v>900</v>
      </c>
      <c r="F275" s="1165" t="s">
        <v>1229</v>
      </c>
      <c r="G275" s="1165" t="s">
        <v>1236</v>
      </c>
      <c r="H275" s="1173"/>
      <c r="I275" s="314"/>
      <c r="J275" s="313"/>
      <c r="K275" s="318"/>
      <c r="L275" s="311"/>
      <c r="M275" s="312"/>
      <c r="N275" s="311"/>
    </row>
    <row r="276" spans="1:14" x14ac:dyDescent="0.25">
      <c r="A276" s="1160">
        <v>264</v>
      </c>
      <c r="B276" s="1174" t="s">
        <v>1238</v>
      </c>
      <c r="C276" s="1168">
        <v>44384</v>
      </c>
      <c r="D276" s="317"/>
      <c r="E276" s="1173">
        <v>845</v>
      </c>
      <c r="F276" s="1165" t="s">
        <v>1229</v>
      </c>
      <c r="G276" s="1165" t="s">
        <v>1239</v>
      </c>
      <c r="H276" s="1173"/>
      <c r="I276" s="314"/>
      <c r="J276" s="313"/>
      <c r="K276" s="318"/>
      <c r="L276" s="311"/>
      <c r="M276" s="312"/>
      <c r="N276" s="311"/>
    </row>
    <row r="277" spans="1:14" x14ac:dyDescent="0.25">
      <c r="A277" s="1160">
        <v>265</v>
      </c>
      <c r="B277" s="1174" t="s">
        <v>1240</v>
      </c>
      <c r="C277" s="1181">
        <v>44389</v>
      </c>
      <c r="D277" s="317"/>
      <c r="E277" s="1173">
        <v>3249</v>
      </c>
      <c r="F277" s="1165" t="s">
        <v>1241</v>
      </c>
      <c r="G277" s="1165" t="s">
        <v>1242</v>
      </c>
      <c r="H277" s="1173"/>
      <c r="I277" s="314"/>
      <c r="J277" s="313"/>
      <c r="K277" s="318"/>
      <c r="L277" s="311"/>
      <c r="M277" s="312"/>
      <c r="N277" s="311"/>
    </row>
    <row r="278" spans="1:14" x14ac:dyDescent="0.25">
      <c r="A278" s="1160">
        <v>266</v>
      </c>
      <c r="B278" s="1174" t="s">
        <v>1243</v>
      </c>
      <c r="C278" s="1168">
        <v>44396</v>
      </c>
      <c r="D278" s="317"/>
      <c r="E278" s="1173">
        <v>2240</v>
      </c>
      <c r="F278" s="1187" t="s">
        <v>1226</v>
      </c>
      <c r="G278" s="1165" t="s">
        <v>1227</v>
      </c>
      <c r="H278" s="1173"/>
      <c r="I278" s="314"/>
      <c r="J278" s="313"/>
      <c r="K278" s="318"/>
      <c r="L278" s="311"/>
      <c r="M278" s="312"/>
      <c r="N278" s="311"/>
    </row>
    <row r="279" spans="1:14" x14ac:dyDescent="0.25">
      <c r="A279" s="1160">
        <v>267</v>
      </c>
      <c r="B279" s="1174">
        <v>44259</v>
      </c>
      <c r="C279" s="1168">
        <v>44410</v>
      </c>
      <c r="D279" s="317"/>
      <c r="E279" s="1189">
        <v>4440</v>
      </c>
      <c r="F279" s="1187" t="s">
        <v>1226</v>
      </c>
      <c r="G279" s="1165" t="s">
        <v>1227</v>
      </c>
      <c r="H279" s="1189"/>
      <c r="I279" s="314"/>
      <c r="J279" s="313"/>
      <c r="K279" s="318"/>
      <c r="L279" s="311"/>
      <c r="M279" s="312"/>
      <c r="N279" s="311"/>
    </row>
    <row r="280" spans="1:14" x14ac:dyDescent="0.25">
      <c r="A280" s="1160">
        <v>268</v>
      </c>
      <c r="B280" s="1174" t="s">
        <v>1244</v>
      </c>
      <c r="C280" s="1168">
        <v>44414</v>
      </c>
      <c r="D280" s="317"/>
      <c r="E280" s="1173">
        <v>2250</v>
      </c>
      <c r="F280" s="1165" t="s">
        <v>1229</v>
      </c>
      <c r="G280" s="1165" t="s">
        <v>1245</v>
      </c>
      <c r="H280" s="1173"/>
      <c r="I280" s="314"/>
      <c r="J280" s="313"/>
      <c r="K280" s="318"/>
      <c r="L280" s="311"/>
      <c r="M280" s="312"/>
      <c r="N280" s="311"/>
    </row>
    <row r="281" spans="1:14" x14ac:dyDescent="0.25">
      <c r="A281" s="1160">
        <v>269</v>
      </c>
      <c r="B281" s="1174" t="s">
        <v>1246</v>
      </c>
      <c r="C281" s="1168">
        <v>44414</v>
      </c>
      <c r="D281" s="317"/>
      <c r="E281" s="1173">
        <v>900</v>
      </c>
      <c r="F281" s="1165" t="s">
        <v>1229</v>
      </c>
      <c r="G281" s="1165" t="s">
        <v>1245</v>
      </c>
      <c r="H281" s="1173"/>
      <c r="I281" s="314"/>
      <c r="J281" s="313"/>
      <c r="K281" s="318"/>
      <c r="L281" s="311"/>
      <c r="M281" s="312"/>
      <c r="N281" s="311"/>
    </row>
    <row r="282" spans="1:14" x14ac:dyDescent="0.25">
      <c r="A282" s="1160">
        <v>270</v>
      </c>
      <c r="B282" s="1174" t="s">
        <v>1247</v>
      </c>
      <c r="C282" s="1168">
        <v>44414</v>
      </c>
      <c r="D282" s="317"/>
      <c r="E282" s="1173">
        <v>845</v>
      </c>
      <c r="F282" s="1165" t="s">
        <v>1229</v>
      </c>
      <c r="G282" s="1165" t="s">
        <v>1248</v>
      </c>
      <c r="H282" s="1173"/>
      <c r="I282" s="314"/>
      <c r="J282" s="313"/>
      <c r="K282" s="318"/>
      <c r="L282" s="311"/>
      <c r="M282" s="312"/>
      <c r="N282" s="311"/>
    </row>
    <row r="283" spans="1:14" x14ac:dyDescent="0.25">
      <c r="A283" s="1160">
        <v>271</v>
      </c>
      <c r="B283" s="1174" t="s">
        <v>1249</v>
      </c>
      <c r="C283" s="1168">
        <v>44432</v>
      </c>
      <c r="D283" s="317"/>
      <c r="E283" s="1190">
        <v>1306</v>
      </c>
      <c r="F283" s="1165" t="s">
        <v>1250</v>
      </c>
      <c r="G283" s="1165" t="s">
        <v>1251</v>
      </c>
      <c r="H283" s="1190"/>
      <c r="I283" s="314"/>
      <c r="J283" s="313"/>
      <c r="K283" s="318"/>
      <c r="L283" s="311"/>
      <c r="M283" s="312"/>
      <c r="N283" s="311"/>
    </row>
    <row r="284" spans="1:14" x14ac:dyDescent="0.25">
      <c r="A284" s="1160">
        <v>272</v>
      </c>
      <c r="B284" s="1174" t="s">
        <v>1252</v>
      </c>
      <c r="C284" s="1168">
        <v>44446</v>
      </c>
      <c r="D284" s="317"/>
      <c r="E284" s="1173">
        <v>2210</v>
      </c>
      <c r="F284" s="1165" t="s">
        <v>1229</v>
      </c>
      <c r="G284" s="1165" t="s">
        <v>1253</v>
      </c>
      <c r="H284" s="1173"/>
      <c r="I284" s="314"/>
      <c r="J284" s="313"/>
      <c r="K284" s="318"/>
      <c r="L284" s="311"/>
      <c r="M284" s="312"/>
      <c r="N284" s="311"/>
    </row>
    <row r="285" spans="1:14" x14ac:dyDescent="0.25">
      <c r="A285" s="1160">
        <v>273</v>
      </c>
      <c r="B285" s="1174" t="s">
        <v>1254</v>
      </c>
      <c r="C285" s="1168">
        <v>44446</v>
      </c>
      <c r="D285" s="317"/>
      <c r="E285" s="1173">
        <v>900</v>
      </c>
      <c r="F285" s="1165" t="s">
        <v>1229</v>
      </c>
      <c r="G285" s="1165" t="s">
        <v>1253</v>
      </c>
      <c r="H285" s="1173"/>
      <c r="I285" s="314"/>
      <c r="J285" s="313"/>
      <c r="K285" s="318"/>
      <c r="L285" s="311"/>
      <c r="M285" s="312"/>
      <c r="N285" s="311"/>
    </row>
    <row r="286" spans="1:14" x14ac:dyDescent="0.25">
      <c r="A286" s="1160">
        <v>274</v>
      </c>
      <c r="B286" s="1174" t="s">
        <v>1255</v>
      </c>
      <c r="C286" s="1168">
        <v>44446</v>
      </c>
      <c r="D286" s="317"/>
      <c r="E286" s="1173">
        <v>845</v>
      </c>
      <c r="F286" s="1165" t="s">
        <v>1229</v>
      </c>
      <c r="G286" s="1165" t="s">
        <v>1256</v>
      </c>
      <c r="H286" s="1173"/>
      <c r="I286" s="314"/>
      <c r="J286" s="313"/>
      <c r="K286" s="318"/>
      <c r="L286" s="311"/>
      <c r="M286" s="312"/>
      <c r="N286" s="311"/>
    </row>
    <row r="287" spans="1:14" x14ac:dyDescent="0.25">
      <c r="A287" s="1160">
        <v>275</v>
      </c>
      <c r="B287" s="1174" t="s">
        <v>1257</v>
      </c>
      <c r="C287" s="1181">
        <v>44451</v>
      </c>
      <c r="D287" s="317"/>
      <c r="E287" s="1173">
        <v>3249</v>
      </c>
      <c r="F287" s="1165" t="s">
        <v>1241</v>
      </c>
      <c r="G287" s="1165" t="s">
        <v>1258</v>
      </c>
      <c r="H287" s="1173"/>
      <c r="I287" s="314"/>
      <c r="J287" s="313"/>
      <c r="K287" s="318"/>
      <c r="L287" s="311"/>
      <c r="M287" s="312"/>
      <c r="N287" s="311"/>
    </row>
    <row r="288" spans="1:14" x14ac:dyDescent="0.25">
      <c r="A288" s="1160">
        <v>276</v>
      </c>
      <c r="B288" s="1174" t="s">
        <v>1259</v>
      </c>
      <c r="C288" s="1181">
        <v>44475</v>
      </c>
      <c r="D288" s="317"/>
      <c r="E288" s="1173">
        <v>1690</v>
      </c>
      <c r="F288" s="1165" t="s">
        <v>1260</v>
      </c>
      <c r="G288" s="1165" t="s">
        <v>1261</v>
      </c>
      <c r="H288" s="1173"/>
      <c r="I288" s="314"/>
      <c r="J288" s="313"/>
      <c r="K288" s="318"/>
      <c r="L288" s="311"/>
      <c r="M288" s="312"/>
      <c r="N288" s="311"/>
    </row>
    <row r="289" spans="1:14" x14ac:dyDescent="0.25">
      <c r="A289" s="1160">
        <v>277</v>
      </c>
      <c r="B289" s="1174" t="s">
        <v>1262</v>
      </c>
      <c r="C289" s="1168">
        <v>44477</v>
      </c>
      <c r="D289" s="317"/>
      <c r="E289" s="1173">
        <v>2412</v>
      </c>
      <c r="F289" s="1165" t="s">
        <v>1229</v>
      </c>
      <c r="G289" s="1165" t="s">
        <v>1263</v>
      </c>
      <c r="H289" s="1173"/>
      <c r="I289" s="314"/>
      <c r="J289" s="313"/>
      <c r="K289" s="318"/>
      <c r="L289" s="311"/>
      <c r="M289" s="312"/>
      <c r="N289" s="311"/>
    </row>
    <row r="290" spans="1:14" x14ac:dyDescent="0.25">
      <c r="A290" s="1160">
        <v>278</v>
      </c>
      <c r="B290" s="1174" t="s">
        <v>1264</v>
      </c>
      <c r="C290" s="1168">
        <v>44477</v>
      </c>
      <c r="D290" s="317"/>
      <c r="E290" s="1173">
        <v>900</v>
      </c>
      <c r="F290" s="1165" t="s">
        <v>1229</v>
      </c>
      <c r="G290" s="1165" t="s">
        <v>1263</v>
      </c>
      <c r="H290" s="1173"/>
      <c r="I290" s="314"/>
      <c r="J290" s="313"/>
      <c r="K290" s="318"/>
      <c r="L290" s="311"/>
      <c r="M290" s="312"/>
      <c r="N290" s="311"/>
    </row>
    <row r="291" spans="1:14" x14ac:dyDescent="0.25">
      <c r="A291" s="1160">
        <v>279</v>
      </c>
      <c r="B291" s="1174" t="s">
        <v>1265</v>
      </c>
      <c r="C291" s="1168">
        <v>44477</v>
      </c>
      <c r="D291" s="317"/>
      <c r="E291" s="1173">
        <v>845</v>
      </c>
      <c r="F291" s="1165" t="s">
        <v>1229</v>
      </c>
      <c r="G291" s="1165" t="s">
        <v>1266</v>
      </c>
      <c r="H291" s="1173"/>
      <c r="I291" s="314"/>
      <c r="J291" s="313"/>
      <c r="K291" s="318"/>
      <c r="L291" s="311"/>
      <c r="M291" s="312"/>
      <c r="N291" s="311"/>
    </row>
    <row r="292" spans="1:14" x14ac:dyDescent="0.25">
      <c r="A292" s="1160">
        <v>280</v>
      </c>
      <c r="B292" s="1174" t="s">
        <v>1267</v>
      </c>
      <c r="C292" s="1181">
        <v>44481</v>
      </c>
      <c r="D292" s="317"/>
      <c r="E292" s="1173">
        <v>3249</v>
      </c>
      <c r="F292" s="1165" t="s">
        <v>1241</v>
      </c>
      <c r="G292" s="1165" t="s">
        <v>1268</v>
      </c>
      <c r="H292" s="1173"/>
      <c r="I292" s="314"/>
      <c r="J292" s="313"/>
      <c r="K292" s="318"/>
      <c r="L292" s="311"/>
      <c r="M292" s="312"/>
      <c r="N292" s="311"/>
    </row>
    <row r="293" spans="1:14" x14ac:dyDescent="0.25">
      <c r="A293" s="1160">
        <v>281</v>
      </c>
      <c r="B293" s="1174" t="s">
        <v>1269</v>
      </c>
      <c r="C293" s="1168">
        <v>44491</v>
      </c>
      <c r="D293" s="317"/>
      <c r="E293" s="1173">
        <v>9338402.3900000006</v>
      </c>
      <c r="F293" s="1165" t="s">
        <v>1270</v>
      </c>
      <c r="G293" s="1165" t="s">
        <v>1271</v>
      </c>
      <c r="H293" s="1173"/>
      <c r="I293" s="314"/>
      <c r="J293" s="313"/>
      <c r="K293" s="318"/>
      <c r="L293" s="311"/>
      <c r="M293" s="312"/>
      <c r="N293" s="311"/>
    </row>
    <row r="294" spans="1:14" x14ac:dyDescent="0.25">
      <c r="A294" s="1160">
        <v>282</v>
      </c>
      <c r="B294" s="1174" t="s">
        <v>1272</v>
      </c>
      <c r="C294" s="1168">
        <v>44501</v>
      </c>
      <c r="D294" s="317"/>
      <c r="E294" s="1173">
        <v>1684.8</v>
      </c>
      <c r="F294" s="1165" t="s">
        <v>1200</v>
      </c>
      <c r="G294" s="1165" t="s">
        <v>1273</v>
      </c>
      <c r="H294" s="1173"/>
      <c r="I294" s="314"/>
      <c r="J294" s="313"/>
      <c r="K294" s="318"/>
      <c r="L294" s="311"/>
      <c r="M294" s="312"/>
      <c r="N294" s="311"/>
    </row>
    <row r="295" spans="1:14" x14ac:dyDescent="0.25">
      <c r="A295" s="1160">
        <v>283</v>
      </c>
      <c r="B295" s="1174" t="s">
        <v>1274</v>
      </c>
      <c r="C295" s="1168">
        <v>44501</v>
      </c>
      <c r="D295" s="317"/>
      <c r="E295" s="1173">
        <v>342.4</v>
      </c>
      <c r="F295" s="1165" t="s">
        <v>1200</v>
      </c>
      <c r="G295" s="1165" t="s">
        <v>1275</v>
      </c>
      <c r="H295" s="1173"/>
      <c r="I295" s="314"/>
      <c r="J295" s="313"/>
      <c r="K295" s="318"/>
      <c r="L295" s="311"/>
      <c r="M295" s="312"/>
      <c r="N295" s="311"/>
    </row>
    <row r="296" spans="1:14" x14ac:dyDescent="0.25">
      <c r="A296" s="1160">
        <v>284</v>
      </c>
      <c r="B296" s="1174" t="s">
        <v>1276</v>
      </c>
      <c r="C296" s="1168">
        <v>44502</v>
      </c>
      <c r="D296" s="317"/>
      <c r="E296" s="1171">
        <v>324000</v>
      </c>
      <c r="F296" s="1188" t="s">
        <v>1277</v>
      </c>
      <c r="G296" s="1165" t="s">
        <v>1278</v>
      </c>
      <c r="H296" s="1171"/>
      <c r="I296" s="314"/>
      <c r="J296" s="313"/>
      <c r="K296" s="318"/>
      <c r="L296" s="311"/>
      <c r="M296" s="312"/>
      <c r="N296" s="311"/>
    </row>
    <row r="297" spans="1:14" x14ac:dyDescent="0.25">
      <c r="A297" s="1160">
        <v>285</v>
      </c>
      <c r="B297" s="1174" t="s">
        <v>1279</v>
      </c>
      <c r="C297" s="1168">
        <v>44503</v>
      </c>
      <c r="D297" s="317"/>
      <c r="E297" s="1173">
        <v>2700</v>
      </c>
      <c r="F297" s="1165" t="s">
        <v>1217</v>
      </c>
      <c r="G297" s="1165" t="s">
        <v>1280</v>
      </c>
      <c r="H297" s="1173"/>
      <c r="I297" s="314"/>
      <c r="J297" s="313"/>
      <c r="K297" s="318"/>
      <c r="L297" s="311"/>
      <c r="M297" s="312"/>
      <c r="N297" s="311"/>
    </row>
    <row r="298" spans="1:14" x14ac:dyDescent="0.25">
      <c r="A298" s="1160">
        <v>286</v>
      </c>
      <c r="B298" s="1174" t="s">
        <v>1281</v>
      </c>
      <c r="C298" s="1181">
        <v>44505</v>
      </c>
      <c r="D298" s="317"/>
      <c r="E298" s="1173">
        <v>1690</v>
      </c>
      <c r="F298" s="1165" t="s">
        <v>1260</v>
      </c>
      <c r="G298" s="1165" t="s">
        <v>1282</v>
      </c>
      <c r="H298" s="1173"/>
      <c r="I298" s="314"/>
      <c r="J298" s="313"/>
      <c r="K298" s="318"/>
      <c r="L298" s="311"/>
      <c r="M298" s="312"/>
      <c r="N298" s="311"/>
    </row>
    <row r="299" spans="1:14" x14ac:dyDescent="0.25">
      <c r="A299" s="1160">
        <v>287</v>
      </c>
      <c r="B299" s="1174" t="s">
        <v>1283</v>
      </c>
      <c r="C299" s="1168">
        <v>44508</v>
      </c>
      <c r="D299" s="317"/>
      <c r="E299" s="1173">
        <v>2475</v>
      </c>
      <c r="F299" s="1165" t="s">
        <v>1229</v>
      </c>
      <c r="G299" s="1165" t="s">
        <v>1284</v>
      </c>
      <c r="H299" s="1173"/>
      <c r="I299" s="314"/>
      <c r="J299" s="313"/>
      <c r="K299" s="318"/>
      <c r="L299" s="311"/>
      <c r="M299" s="312"/>
      <c r="N299" s="311"/>
    </row>
    <row r="300" spans="1:14" x14ac:dyDescent="0.25">
      <c r="A300" s="1160">
        <v>288</v>
      </c>
      <c r="B300" s="1174" t="s">
        <v>1285</v>
      </c>
      <c r="C300" s="1168">
        <v>44508</v>
      </c>
      <c r="D300" s="317"/>
      <c r="E300" s="1173">
        <v>900</v>
      </c>
      <c r="F300" s="1165" t="s">
        <v>1229</v>
      </c>
      <c r="G300" s="1165" t="s">
        <v>1284</v>
      </c>
      <c r="H300" s="1173"/>
      <c r="I300" s="314"/>
      <c r="J300" s="313"/>
      <c r="K300" s="318"/>
      <c r="L300" s="311"/>
      <c r="M300" s="312"/>
      <c r="N300" s="311"/>
    </row>
    <row r="301" spans="1:14" x14ac:dyDescent="0.25">
      <c r="A301" s="1160">
        <v>289</v>
      </c>
      <c r="B301" s="1174" t="s">
        <v>1286</v>
      </c>
      <c r="C301" s="1168">
        <v>44508</v>
      </c>
      <c r="D301" s="317"/>
      <c r="E301" s="1173">
        <v>845</v>
      </c>
      <c r="F301" s="1165" t="s">
        <v>1229</v>
      </c>
      <c r="G301" s="1165" t="s">
        <v>1287</v>
      </c>
      <c r="H301" s="1173"/>
      <c r="I301" s="314"/>
      <c r="J301" s="313"/>
      <c r="K301" s="318"/>
      <c r="L301" s="311"/>
      <c r="M301" s="312"/>
      <c r="N301" s="311"/>
    </row>
    <row r="302" spans="1:14" x14ac:dyDescent="0.25">
      <c r="A302" s="1160">
        <v>290</v>
      </c>
      <c r="B302" s="1191" t="s">
        <v>1288</v>
      </c>
      <c r="C302" s="1168">
        <v>44511</v>
      </c>
      <c r="D302" s="317"/>
      <c r="E302" s="1173">
        <v>4790800</v>
      </c>
      <c r="F302" s="1165" t="s">
        <v>1289</v>
      </c>
      <c r="G302" s="1165" t="s">
        <v>1290</v>
      </c>
      <c r="H302" s="1173"/>
      <c r="I302" s="314"/>
      <c r="J302" s="313"/>
      <c r="K302" s="318"/>
      <c r="L302" s="311"/>
      <c r="M302" s="312"/>
      <c r="N302" s="311"/>
    </row>
    <row r="303" spans="1:14" x14ac:dyDescent="0.25">
      <c r="A303" s="1160">
        <v>291</v>
      </c>
      <c r="B303" s="1174" t="s">
        <v>1291</v>
      </c>
      <c r="C303" s="1181">
        <v>44512</v>
      </c>
      <c r="D303" s="317"/>
      <c r="E303" s="1173">
        <v>3249</v>
      </c>
      <c r="F303" s="1165" t="s">
        <v>1241</v>
      </c>
      <c r="G303" s="1165" t="s">
        <v>1292</v>
      </c>
      <c r="H303" s="1173"/>
      <c r="I303" s="314"/>
      <c r="J303" s="313"/>
      <c r="K303" s="318"/>
      <c r="L303" s="311"/>
      <c r="M303" s="312"/>
      <c r="N303" s="311"/>
    </row>
    <row r="304" spans="1:14" x14ac:dyDescent="0.25">
      <c r="A304" s="1160">
        <v>292</v>
      </c>
      <c r="B304" s="1174" t="s">
        <v>1293</v>
      </c>
      <c r="C304" s="1168">
        <v>44518</v>
      </c>
      <c r="D304" s="317"/>
      <c r="E304" s="1173">
        <v>789213.5</v>
      </c>
      <c r="F304" s="1165" t="s">
        <v>1294</v>
      </c>
      <c r="G304" s="1165" t="s">
        <v>1295</v>
      </c>
      <c r="H304" s="1173"/>
      <c r="I304" s="314"/>
      <c r="J304" s="313"/>
      <c r="K304" s="318"/>
      <c r="L304" s="311"/>
      <c r="M304" s="312"/>
      <c r="N304" s="311"/>
    </row>
    <row r="305" spans="1:14" x14ac:dyDescent="0.25">
      <c r="A305" s="1160">
        <v>293</v>
      </c>
      <c r="B305" s="1174" t="s">
        <v>1296</v>
      </c>
      <c r="C305" s="1168">
        <v>44532</v>
      </c>
      <c r="D305" s="317"/>
      <c r="E305" s="1173">
        <v>1161837.56</v>
      </c>
      <c r="F305" s="1165" t="s">
        <v>1297</v>
      </c>
      <c r="G305" s="1165" t="s">
        <v>1271</v>
      </c>
      <c r="H305" s="1173"/>
      <c r="I305" s="314"/>
      <c r="J305" s="313"/>
      <c r="K305" s="318"/>
      <c r="L305" s="311"/>
      <c r="M305" s="312"/>
      <c r="N305" s="311"/>
    </row>
    <row r="306" spans="1:14" x14ac:dyDescent="0.25">
      <c r="A306" s="1160">
        <v>294</v>
      </c>
      <c r="B306" s="1174" t="s">
        <v>1298</v>
      </c>
      <c r="C306" s="1168">
        <v>44536</v>
      </c>
      <c r="D306" s="317"/>
      <c r="E306" s="1173">
        <v>3920</v>
      </c>
      <c r="F306" s="1187" t="s">
        <v>1226</v>
      </c>
      <c r="G306" s="1165" t="s">
        <v>1227</v>
      </c>
      <c r="H306" s="1173"/>
      <c r="I306" s="314"/>
      <c r="J306" s="313"/>
      <c r="K306" s="318"/>
      <c r="L306" s="311"/>
      <c r="M306" s="312"/>
      <c r="N306" s="311"/>
    </row>
    <row r="307" spans="1:14" x14ac:dyDescent="0.25">
      <c r="A307" s="1160">
        <v>295</v>
      </c>
      <c r="B307" s="1174" t="s">
        <v>1299</v>
      </c>
      <c r="C307" s="1192">
        <v>44536</v>
      </c>
      <c r="D307" s="317"/>
      <c r="E307" s="1173">
        <v>984580.2</v>
      </c>
      <c r="F307" s="1165" t="s">
        <v>1300</v>
      </c>
      <c r="G307" s="1165" t="s">
        <v>1301</v>
      </c>
      <c r="H307" s="1173"/>
      <c r="I307" s="314"/>
      <c r="J307" s="313"/>
      <c r="K307" s="318"/>
      <c r="L307" s="311"/>
      <c r="M307" s="312"/>
      <c r="N307" s="311"/>
    </row>
    <row r="308" spans="1:14" x14ac:dyDescent="0.25">
      <c r="A308" s="1160">
        <v>296</v>
      </c>
      <c r="B308" s="1174" t="s">
        <v>1302</v>
      </c>
      <c r="C308" s="1168">
        <v>44545</v>
      </c>
      <c r="D308" s="317"/>
      <c r="E308" s="1173">
        <v>3220</v>
      </c>
      <c r="F308" s="1187" t="s">
        <v>1226</v>
      </c>
      <c r="G308" s="1165" t="s">
        <v>1227</v>
      </c>
      <c r="H308" s="1173"/>
      <c r="I308" s="314"/>
      <c r="J308" s="313"/>
      <c r="K308" s="318"/>
      <c r="L308" s="311"/>
      <c r="M308" s="312"/>
      <c r="N308" s="311"/>
    </row>
    <row r="309" spans="1:14" ht="45" customHeight="1" x14ac:dyDescent="0.25">
      <c r="A309" s="1160">
        <v>297</v>
      </c>
      <c r="B309" s="1193" t="s">
        <v>1303</v>
      </c>
      <c r="C309" s="1192">
        <v>44545</v>
      </c>
      <c r="D309" s="317"/>
      <c r="E309" s="1173">
        <v>143999.98000000001</v>
      </c>
      <c r="F309" s="1165" t="s">
        <v>1304</v>
      </c>
      <c r="G309" s="1165" t="s">
        <v>1305</v>
      </c>
      <c r="H309" s="1173"/>
      <c r="I309" s="314"/>
      <c r="J309" s="313"/>
      <c r="K309" s="318"/>
      <c r="L309" s="311"/>
      <c r="M309" s="312"/>
      <c r="N309" s="311"/>
    </row>
    <row r="310" spans="1:14" x14ac:dyDescent="0.25">
      <c r="A310" s="1160">
        <v>298</v>
      </c>
      <c r="B310" s="1174" t="s">
        <v>1306</v>
      </c>
      <c r="C310" s="1168">
        <v>44551</v>
      </c>
      <c r="D310" s="317"/>
      <c r="E310" s="1173">
        <v>2664</v>
      </c>
      <c r="F310" s="1165" t="s">
        <v>1229</v>
      </c>
      <c r="G310" s="1165" t="s">
        <v>1307</v>
      </c>
      <c r="H310" s="1173"/>
      <c r="I310" s="314"/>
      <c r="J310" s="313"/>
      <c r="K310" s="318"/>
      <c r="L310" s="311"/>
      <c r="M310" s="312"/>
      <c r="N310" s="311"/>
    </row>
    <row r="311" spans="1:14" x14ac:dyDescent="0.25">
      <c r="A311" s="1160">
        <v>299</v>
      </c>
      <c r="B311" s="1174" t="s">
        <v>1308</v>
      </c>
      <c r="C311" s="1168">
        <v>44551</v>
      </c>
      <c r="D311" s="317"/>
      <c r="E311" s="1173">
        <v>900</v>
      </c>
      <c r="F311" s="1165" t="s">
        <v>1229</v>
      </c>
      <c r="G311" s="1165" t="s">
        <v>1307</v>
      </c>
      <c r="H311" s="1173"/>
      <c r="I311" s="314"/>
      <c r="J311" s="313"/>
      <c r="K311" s="318"/>
      <c r="L311" s="311"/>
      <c r="M311" s="312"/>
      <c r="N311" s="311"/>
    </row>
    <row r="312" spans="1:14" x14ac:dyDescent="0.25">
      <c r="A312" s="1160">
        <v>300</v>
      </c>
      <c r="B312" s="1174" t="s">
        <v>1309</v>
      </c>
      <c r="C312" s="1168">
        <v>44551</v>
      </c>
      <c r="D312" s="317"/>
      <c r="E312" s="1173">
        <v>845</v>
      </c>
      <c r="F312" s="1165" t="s">
        <v>1229</v>
      </c>
      <c r="G312" s="1165" t="s">
        <v>1310</v>
      </c>
      <c r="H312" s="1173"/>
      <c r="I312" s="314"/>
      <c r="J312" s="313"/>
      <c r="K312" s="318"/>
      <c r="L312" s="311"/>
      <c r="M312" s="312"/>
      <c r="N312" s="311"/>
    </row>
    <row r="313" spans="1:14" x14ac:dyDescent="0.25">
      <c r="A313" s="1160">
        <v>301</v>
      </c>
      <c r="B313" s="1174" t="s">
        <v>1311</v>
      </c>
      <c r="C313" s="1168">
        <v>44552</v>
      </c>
      <c r="D313" s="317"/>
      <c r="E313" s="1173">
        <v>342.4</v>
      </c>
      <c r="F313" s="1165" t="s">
        <v>1200</v>
      </c>
      <c r="G313" s="1165" t="s">
        <v>1312</v>
      </c>
      <c r="H313" s="1173"/>
      <c r="I313" s="314"/>
      <c r="J313" s="313"/>
      <c r="K313" s="318"/>
      <c r="L313" s="311"/>
      <c r="M313" s="312"/>
      <c r="N313" s="311"/>
    </row>
    <row r="314" spans="1:14" x14ac:dyDescent="0.25">
      <c r="A314" s="1160">
        <v>302</v>
      </c>
      <c r="B314" s="1174" t="s">
        <v>1313</v>
      </c>
      <c r="C314" s="1168">
        <v>44553</v>
      </c>
      <c r="D314" s="317"/>
      <c r="E314" s="1173">
        <v>3010</v>
      </c>
      <c r="F314" s="1187" t="s">
        <v>1226</v>
      </c>
      <c r="G314" s="1165" t="s">
        <v>1227</v>
      </c>
      <c r="H314" s="1173"/>
      <c r="I314" s="314"/>
      <c r="J314" s="313"/>
      <c r="K314" s="318"/>
      <c r="L314" s="311"/>
      <c r="M314" s="312"/>
      <c r="N314" s="311"/>
    </row>
    <row r="315" spans="1:14" x14ac:dyDescent="0.25">
      <c r="A315" s="1160">
        <v>303</v>
      </c>
      <c r="B315" s="1174" t="s">
        <v>1314</v>
      </c>
      <c r="C315" s="1168">
        <v>42014</v>
      </c>
      <c r="D315" s="317"/>
      <c r="E315" s="1176">
        <v>2122820</v>
      </c>
      <c r="F315" s="1165" t="s">
        <v>1315</v>
      </c>
      <c r="G315" s="1165" t="s">
        <v>1316</v>
      </c>
      <c r="H315" s="314"/>
      <c r="I315" s="314"/>
      <c r="J315" s="313"/>
      <c r="K315" s="318"/>
      <c r="L315" s="311"/>
      <c r="M315" s="312"/>
      <c r="N315" s="311"/>
    </row>
    <row r="316" spans="1:14" x14ac:dyDescent="0.25">
      <c r="A316" s="1160">
        <v>304</v>
      </c>
      <c r="B316" s="1174" t="s">
        <v>1317</v>
      </c>
      <c r="C316" s="1168">
        <v>42091</v>
      </c>
      <c r="D316" s="317"/>
      <c r="E316" s="1176">
        <v>127933.24</v>
      </c>
      <c r="F316" s="1165" t="s">
        <v>1318</v>
      </c>
      <c r="G316" s="1165" t="s">
        <v>1319</v>
      </c>
      <c r="H316" s="314"/>
      <c r="I316" s="314"/>
      <c r="J316" s="313"/>
      <c r="K316" s="318"/>
      <c r="L316" s="311"/>
      <c r="M316" s="312"/>
      <c r="N316" s="311"/>
    </row>
    <row r="317" spans="1:14" x14ac:dyDescent="0.25">
      <c r="A317" s="1160">
        <v>305</v>
      </c>
      <c r="B317" s="1174" t="s">
        <v>1320</v>
      </c>
      <c r="C317" s="1168">
        <v>42164</v>
      </c>
      <c r="D317" s="317"/>
      <c r="E317" s="1176">
        <v>398035.48</v>
      </c>
      <c r="F317" s="1165" t="s">
        <v>1169</v>
      </c>
      <c r="G317" s="1165" t="s">
        <v>1321</v>
      </c>
      <c r="H317" s="314"/>
      <c r="I317" s="314"/>
      <c r="J317" s="313"/>
      <c r="K317" s="318"/>
      <c r="L317" s="311"/>
      <c r="M317" s="312"/>
      <c r="N317" s="311"/>
    </row>
    <row r="318" spans="1:14" x14ac:dyDescent="0.25">
      <c r="A318" s="1160">
        <v>306</v>
      </c>
      <c r="B318" s="1174" t="s">
        <v>1322</v>
      </c>
      <c r="C318" s="1168">
        <v>42178</v>
      </c>
      <c r="D318" s="317"/>
      <c r="E318" s="1176">
        <v>166498</v>
      </c>
      <c r="F318" s="1165" t="s">
        <v>1192</v>
      </c>
      <c r="G318" s="1165" t="s">
        <v>1193</v>
      </c>
      <c r="H318" s="314"/>
      <c r="I318" s="314"/>
      <c r="J318" s="313"/>
      <c r="K318" s="318"/>
      <c r="L318" s="311"/>
      <c r="M318" s="312"/>
      <c r="N318" s="311"/>
    </row>
    <row r="319" spans="1:14" x14ac:dyDescent="0.25">
      <c r="A319" s="1160">
        <v>307</v>
      </c>
      <c r="B319" s="1174" t="s">
        <v>1323</v>
      </c>
      <c r="C319" s="1168">
        <v>42178</v>
      </c>
      <c r="D319" s="317"/>
      <c r="E319" s="1176">
        <v>158946</v>
      </c>
      <c r="F319" s="1165" t="s">
        <v>1192</v>
      </c>
      <c r="G319" s="1165" t="s">
        <v>1193</v>
      </c>
      <c r="H319" s="314"/>
      <c r="I319" s="314"/>
      <c r="J319" s="313"/>
      <c r="K319" s="318"/>
      <c r="L319" s="311"/>
      <c r="M319" s="312"/>
      <c r="N319" s="311"/>
    </row>
    <row r="320" spans="1:14" x14ac:dyDescent="0.25">
      <c r="A320" s="1160">
        <v>308</v>
      </c>
      <c r="B320" s="1174" t="s">
        <v>1324</v>
      </c>
      <c r="C320" s="1168">
        <v>42178</v>
      </c>
      <c r="D320" s="317"/>
      <c r="E320" s="1176">
        <v>68139.100000000006</v>
      </c>
      <c r="F320" s="1165" t="s">
        <v>1192</v>
      </c>
      <c r="G320" s="1165" t="s">
        <v>1193</v>
      </c>
      <c r="H320" s="314"/>
      <c r="I320" s="314"/>
      <c r="J320" s="313"/>
      <c r="K320" s="318"/>
      <c r="L320" s="311"/>
      <c r="M320" s="312"/>
      <c r="N320" s="311"/>
    </row>
    <row r="321" spans="1:14" x14ac:dyDescent="0.25">
      <c r="A321" s="1160">
        <v>309</v>
      </c>
      <c r="B321" s="1174" t="s">
        <v>1325</v>
      </c>
      <c r="C321" s="1168">
        <v>42185</v>
      </c>
      <c r="D321" s="317"/>
      <c r="E321" s="1176">
        <v>164256</v>
      </c>
      <c r="F321" s="1165" t="s">
        <v>1192</v>
      </c>
      <c r="G321" s="1165" t="s">
        <v>1193</v>
      </c>
      <c r="H321" s="314"/>
      <c r="I321" s="314"/>
      <c r="J321" s="313"/>
      <c r="K321" s="318"/>
      <c r="L321" s="311"/>
      <c r="M321" s="312"/>
      <c r="N321" s="311"/>
    </row>
    <row r="322" spans="1:14" x14ac:dyDescent="0.25">
      <c r="A322" s="1160">
        <v>310</v>
      </c>
      <c r="B322" s="1174" t="s">
        <v>1326</v>
      </c>
      <c r="C322" s="1168">
        <v>42187</v>
      </c>
      <c r="D322" s="317"/>
      <c r="E322" s="1176">
        <v>32509</v>
      </c>
      <c r="F322" s="1165" t="s">
        <v>1327</v>
      </c>
      <c r="G322" s="1165" t="s">
        <v>1193</v>
      </c>
      <c r="H322" s="314"/>
      <c r="I322" s="314"/>
      <c r="J322" s="313"/>
      <c r="K322" s="318"/>
      <c r="L322" s="311"/>
      <c r="M322" s="312"/>
      <c r="N322" s="311"/>
    </row>
    <row r="323" spans="1:14" x14ac:dyDescent="0.25">
      <c r="A323" s="1160">
        <v>311</v>
      </c>
      <c r="B323" s="1174" t="s">
        <v>1328</v>
      </c>
      <c r="C323" s="1168">
        <v>42188</v>
      </c>
      <c r="D323" s="317"/>
      <c r="E323" s="1176">
        <v>88500</v>
      </c>
      <c r="F323" s="1165" t="s">
        <v>1106</v>
      </c>
      <c r="G323" s="1165" t="s">
        <v>1193</v>
      </c>
      <c r="H323" s="314"/>
      <c r="I323" s="314"/>
      <c r="J323" s="313"/>
      <c r="K323" s="318"/>
      <c r="L323" s="311"/>
      <c r="M323" s="312"/>
      <c r="N323" s="311"/>
    </row>
    <row r="324" spans="1:14" x14ac:dyDescent="0.25">
      <c r="A324" s="1160">
        <v>312</v>
      </c>
      <c r="B324" s="1174" t="s">
        <v>1329</v>
      </c>
      <c r="C324" s="1168">
        <v>42188</v>
      </c>
      <c r="D324" s="317"/>
      <c r="E324" s="1176">
        <v>88500</v>
      </c>
      <c r="F324" s="1165" t="s">
        <v>1106</v>
      </c>
      <c r="G324" s="1165" t="s">
        <v>1193</v>
      </c>
      <c r="H324" s="314"/>
      <c r="I324" s="314"/>
      <c r="J324" s="313"/>
      <c r="K324" s="318"/>
      <c r="L324" s="311"/>
      <c r="M324" s="312"/>
      <c r="N324" s="311"/>
    </row>
    <row r="325" spans="1:14" x14ac:dyDescent="0.25">
      <c r="A325" s="1160">
        <v>313</v>
      </c>
      <c r="B325" s="1174" t="s">
        <v>1330</v>
      </c>
      <c r="C325" s="1168">
        <v>42219</v>
      </c>
      <c r="D325" s="317"/>
      <c r="E325" s="1176">
        <v>186440</v>
      </c>
      <c r="F325" s="1165" t="s">
        <v>1192</v>
      </c>
      <c r="G325" s="1165" t="s">
        <v>1193</v>
      </c>
      <c r="H325" s="314"/>
      <c r="I325" s="314"/>
      <c r="J325" s="313"/>
      <c r="K325" s="318"/>
      <c r="L325" s="311"/>
      <c r="M325" s="312"/>
      <c r="N325" s="311"/>
    </row>
    <row r="326" spans="1:14" x14ac:dyDescent="0.25">
      <c r="A326" s="1160">
        <v>314</v>
      </c>
      <c r="B326" s="1194" t="s">
        <v>1331</v>
      </c>
      <c r="C326" s="1168">
        <v>43210</v>
      </c>
      <c r="D326" s="317"/>
      <c r="E326" s="1173">
        <v>16581.75</v>
      </c>
      <c r="F326" s="1165" t="s">
        <v>1332</v>
      </c>
      <c r="G326" s="1165" t="s">
        <v>1333</v>
      </c>
      <c r="H326" s="314"/>
      <c r="I326" s="314"/>
      <c r="J326" s="313"/>
      <c r="K326" s="318"/>
      <c r="L326" s="311"/>
      <c r="M326" s="312"/>
      <c r="N326" s="311"/>
    </row>
    <row r="327" spans="1:14" x14ac:dyDescent="0.25">
      <c r="A327" s="1160">
        <v>315</v>
      </c>
      <c r="B327" s="1194" t="s">
        <v>1334</v>
      </c>
      <c r="C327" s="1168">
        <v>43216</v>
      </c>
      <c r="D327" s="317"/>
      <c r="E327" s="1173">
        <v>54978.22</v>
      </c>
      <c r="F327" s="1165" t="s">
        <v>1332</v>
      </c>
      <c r="G327" s="1165" t="s">
        <v>1333</v>
      </c>
      <c r="H327" s="314"/>
      <c r="I327" s="314"/>
      <c r="J327" s="313"/>
      <c r="K327" s="318"/>
      <c r="L327" s="311"/>
      <c r="M327" s="312"/>
      <c r="N327" s="311"/>
    </row>
    <row r="328" spans="1:14" x14ac:dyDescent="0.25">
      <c r="A328" s="1160">
        <v>316</v>
      </c>
      <c r="B328" s="1174">
        <v>1170</v>
      </c>
      <c r="C328" s="1168">
        <v>42408</v>
      </c>
      <c r="D328" s="317"/>
      <c r="E328" s="1175">
        <v>675900</v>
      </c>
      <c r="F328" s="1165" t="s">
        <v>1335</v>
      </c>
      <c r="G328" s="1165" t="s">
        <v>1336</v>
      </c>
      <c r="H328" s="1175"/>
      <c r="I328" s="314"/>
      <c r="J328" s="313"/>
      <c r="K328" s="318"/>
      <c r="L328" s="311"/>
      <c r="M328" s="312"/>
      <c r="N328" s="311"/>
    </row>
    <row r="329" spans="1:14" x14ac:dyDescent="0.25">
      <c r="A329" s="1160">
        <v>317</v>
      </c>
      <c r="B329" s="1174">
        <v>3242</v>
      </c>
      <c r="C329" s="1168">
        <v>42429</v>
      </c>
      <c r="D329" s="317"/>
      <c r="E329" s="1175">
        <v>3050000</v>
      </c>
      <c r="F329" s="1165" t="s">
        <v>1337</v>
      </c>
      <c r="G329" s="1165" t="s">
        <v>1338</v>
      </c>
      <c r="H329" s="1175"/>
      <c r="I329" s="314"/>
      <c r="J329" s="313"/>
      <c r="K329" s="318"/>
      <c r="L329" s="311"/>
      <c r="M329" s="312"/>
      <c r="N329" s="311"/>
    </row>
    <row r="330" spans="1:14" x14ac:dyDescent="0.25">
      <c r="A330" s="1160">
        <v>318</v>
      </c>
      <c r="B330" s="1174" t="s">
        <v>744</v>
      </c>
      <c r="C330" s="1174" t="s">
        <v>1339</v>
      </c>
      <c r="D330" s="317"/>
      <c r="E330" s="1176">
        <v>3110299.48</v>
      </c>
      <c r="F330" s="1165" t="s">
        <v>1340</v>
      </c>
      <c r="G330" s="1165" t="s">
        <v>1341</v>
      </c>
      <c r="H330" s="1176"/>
      <c r="I330" s="314"/>
      <c r="J330" s="313"/>
      <c r="K330" s="318"/>
      <c r="L330" s="311"/>
      <c r="M330" s="312"/>
      <c r="N330" s="311"/>
    </row>
    <row r="331" spans="1:14" x14ac:dyDescent="0.25">
      <c r="A331" s="1160">
        <v>319</v>
      </c>
      <c r="B331" s="1174" t="s">
        <v>744</v>
      </c>
      <c r="C331" s="1168">
        <v>44560</v>
      </c>
      <c r="D331" s="317"/>
      <c r="E331" s="1176">
        <v>297825.49</v>
      </c>
      <c r="F331" s="1165" t="s">
        <v>1342</v>
      </c>
      <c r="G331" s="1165" t="s">
        <v>1341</v>
      </c>
      <c r="H331" s="1176"/>
      <c r="I331" s="314"/>
      <c r="J331" s="313"/>
      <c r="K331" s="318"/>
      <c r="L331" s="311"/>
      <c r="M331" s="312"/>
      <c r="N331" s="311"/>
    </row>
    <row r="332" spans="1:14" x14ac:dyDescent="0.25">
      <c r="A332" s="1160">
        <v>320</v>
      </c>
      <c r="B332" s="1174" t="s">
        <v>744</v>
      </c>
      <c r="C332" s="1168">
        <v>44560</v>
      </c>
      <c r="D332" s="1174"/>
      <c r="E332" s="1176">
        <v>17997.23</v>
      </c>
      <c r="F332" s="1165" t="s">
        <v>1343</v>
      </c>
      <c r="G332" s="1165" t="s">
        <v>1344</v>
      </c>
      <c r="H332" s="1175"/>
      <c r="I332" s="314"/>
      <c r="J332" s="313"/>
      <c r="K332" s="318"/>
      <c r="L332" s="311"/>
      <c r="M332" s="312"/>
      <c r="N332" s="311"/>
    </row>
    <row r="333" spans="1:14" x14ac:dyDescent="0.25">
      <c r="A333" s="1160">
        <v>321</v>
      </c>
      <c r="B333" s="1174" t="s">
        <v>744</v>
      </c>
      <c r="C333" s="1168">
        <v>44560</v>
      </c>
      <c r="D333" s="1174"/>
      <c r="E333" s="1195">
        <v>16243.65</v>
      </c>
      <c r="F333" s="1165" t="s">
        <v>1345</v>
      </c>
      <c r="G333" s="1165" t="s">
        <v>1344</v>
      </c>
      <c r="H333" s="1175"/>
      <c r="I333" s="314"/>
      <c r="J333" s="313"/>
      <c r="K333" s="318"/>
      <c r="L333" s="311"/>
      <c r="M333" s="312"/>
      <c r="N333" s="311"/>
    </row>
    <row r="334" spans="1:14" x14ac:dyDescent="0.25">
      <c r="A334" s="1160">
        <v>322</v>
      </c>
      <c r="B334" s="1174" t="s">
        <v>744</v>
      </c>
      <c r="C334" s="1168">
        <v>44560</v>
      </c>
      <c r="D334" s="317"/>
      <c r="E334" s="1195">
        <v>15228.43</v>
      </c>
      <c r="F334" s="1165" t="s">
        <v>1346</v>
      </c>
      <c r="G334" s="1165" t="s">
        <v>1344</v>
      </c>
      <c r="H334" s="1175"/>
      <c r="I334" s="314"/>
      <c r="J334" s="313"/>
      <c r="K334" s="318"/>
      <c r="L334" s="311"/>
      <c r="M334" s="312"/>
      <c r="N334" s="311"/>
    </row>
    <row r="335" spans="1:14" x14ac:dyDescent="0.25">
      <c r="A335" s="1160">
        <v>323</v>
      </c>
      <c r="B335" s="1174" t="s">
        <v>744</v>
      </c>
      <c r="C335" s="1168">
        <v>44560</v>
      </c>
      <c r="D335" s="317"/>
      <c r="E335" s="1195">
        <v>34610.06</v>
      </c>
      <c r="F335" s="1165" t="s">
        <v>1347</v>
      </c>
      <c r="G335" s="1165" t="s">
        <v>1344</v>
      </c>
      <c r="H335" s="1175"/>
      <c r="I335" s="314"/>
      <c r="J335" s="313"/>
      <c r="K335" s="318"/>
      <c r="L335" s="311"/>
      <c r="M335" s="312"/>
      <c r="N335" s="311"/>
    </row>
    <row r="336" spans="1:14" x14ac:dyDescent="0.25">
      <c r="A336" s="1196"/>
      <c r="B336" s="1196" t="s">
        <v>1348</v>
      </c>
      <c r="C336" s="1197"/>
      <c r="D336" s="1198">
        <f>SUM(D12:D335)</f>
        <v>0</v>
      </c>
      <c r="E336" s="1199">
        <f>SUM(E13:E335)</f>
        <v>81901805.470000029</v>
      </c>
      <c r="F336" s="1200"/>
      <c r="G336" s="1201"/>
      <c r="H336" s="1201"/>
      <c r="I336" s="1202"/>
      <c r="J336" s="1203"/>
      <c r="K336" s="1202"/>
      <c r="L336" s="1198">
        <f>SUM(L12:L335)</f>
        <v>0</v>
      </c>
      <c r="M336" s="1204"/>
      <c r="N336" s="1198">
        <f>SUM(N12:N335)</f>
        <v>0</v>
      </c>
    </row>
    <row r="337" spans="1:14" x14ac:dyDescent="0.25">
      <c r="A337" s="1205"/>
      <c r="B337" s="1205"/>
      <c r="C337" s="1206"/>
      <c r="D337" s="1206"/>
      <c r="E337" s="1207"/>
      <c r="F337" s="1208"/>
      <c r="G337" s="1209"/>
      <c r="H337" s="1209"/>
      <c r="I337" s="1210"/>
      <c r="J337" s="1211"/>
      <c r="K337" s="1210"/>
      <c r="L337" s="1212"/>
      <c r="M337" s="1213"/>
      <c r="N337" s="1214" t="s">
        <v>177</v>
      </c>
    </row>
    <row r="340" spans="1:14" x14ac:dyDescent="0.25">
      <c r="A340" s="310"/>
      <c r="B340" s="1215" t="s">
        <v>1349</v>
      </c>
      <c r="C340" s="1216"/>
      <c r="D340" s="1217"/>
      <c r="F340" s="1218"/>
      <c r="G340" s="1216"/>
      <c r="H340" s="1219"/>
      <c r="I340" s="1220"/>
      <c r="J340" s="310"/>
      <c r="K340" s="1216" t="str">
        <f>+'[1]Datos Generales'!D17</f>
        <v>Aprobado por</v>
      </c>
      <c r="L340" s="1221"/>
      <c r="M340" s="310"/>
    </row>
    <row r="341" spans="1:14" x14ac:dyDescent="0.25">
      <c r="A341" s="310"/>
      <c r="B341" s="1325" t="s">
        <v>1350</v>
      </c>
      <c r="C341" s="1216"/>
      <c r="D341" s="1326"/>
      <c r="F341" s="1218"/>
      <c r="G341" s="1222"/>
      <c r="H341" s="1219"/>
      <c r="I341" s="1220"/>
      <c r="J341" s="310"/>
      <c r="K341" s="1222" t="s">
        <v>1351</v>
      </c>
      <c r="L341" s="1221"/>
      <c r="M341" s="310"/>
    </row>
    <row r="342" spans="1:14" x14ac:dyDescent="0.25">
      <c r="A342" s="1219"/>
      <c r="B342" s="1223" t="s">
        <v>1352</v>
      </c>
      <c r="C342" s="1224"/>
      <c r="D342" s="1225"/>
      <c r="F342" s="1218"/>
      <c r="G342" s="1226"/>
      <c r="H342" s="1219"/>
      <c r="I342" s="1220"/>
      <c r="J342" s="310"/>
      <c r="K342" s="1226" t="str">
        <f>+'[1]Datos Generales'!D19</f>
        <v>Fecha de Aprobación</v>
      </c>
      <c r="L342" s="1221"/>
      <c r="M342" s="310"/>
    </row>
    <row r="343" spans="1:14" x14ac:dyDescent="0.25">
      <c r="B343" s="1227" t="s">
        <v>1353</v>
      </c>
      <c r="D343" s="1228"/>
      <c r="F343" s="1227"/>
      <c r="G343" s="1229"/>
      <c r="H343" s="1230"/>
      <c r="I343" s="1231"/>
      <c r="J343" s="1232"/>
      <c r="K343" s="1229" t="s">
        <v>1354</v>
      </c>
      <c r="L343" s="1233"/>
      <c r="M343" s="1234"/>
    </row>
  </sheetData>
  <mergeCells count="5">
    <mergeCell ref="J3:L3"/>
    <mergeCell ref="A6:N6"/>
    <mergeCell ref="A7:N7"/>
    <mergeCell ref="I11:L11"/>
    <mergeCell ref="M11:N11"/>
  </mergeCells>
  <printOptions horizontalCentered="1" gridLines="1"/>
  <pageMargins left="0" right="0" top="0.19685039370078741" bottom="0.47244094488188981" header="0.19685039370078741" footer="0.35433070866141736"/>
  <pageSetup scale="67" fitToHeight="7" orientation="landscape" r:id="rId1"/>
  <headerFooter>
    <oddFooter>&amp;R&amp;P/&amp;N  &amp;D  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AA47"/>
  <sheetViews>
    <sheetView showGridLines="0" view="pageBreakPreview" topLeftCell="L1" zoomScale="68" zoomScaleNormal="75" zoomScaleSheetLayoutView="68" workbookViewId="0">
      <selection activeCell="U5" sqref="U5"/>
    </sheetView>
  </sheetViews>
  <sheetFormatPr baseColWidth="10" defaultColWidth="11.42578125" defaultRowHeight="12.75" x14ac:dyDescent="0.2"/>
  <cols>
    <col min="1" max="1" width="5.5703125" style="67" customWidth="1"/>
    <col min="2" max="2" width="6.42578125" style="67" hidden="1" customWidth="1"/>
    <col min="3" max="3" width="6.140625" style="67" hidden="1" customWidth="1"/>
    <col min="4" max="4" width="6.42578125" style="67" hidden="1" customWidth="1"/>
    <col min="5" max="5" width="5.28515625" style="67" hidden="1" customWidth="1"/>
    <col min="6" max="6" width="0.85546875" style="67" hidden="1" customWidth="1"/>
    <col min="7" max="7" width="19.42578125" style="330" customWidth="1"/>
    <col min="8" max="8" width="8.7109375" style="330" bestFit="1" customWidth="1"/>
    <col min="9" max="9" width="15.7109375" style="330" customWidth="1"/>
    <col min="10" max="10" width="7.85546875" style="330" customWidth="1"/>
    <col min="11" max="11" width="12.5703125" style="330" customWidth="1"/>
    <col min="12" max="12" width="8.85546875" style="330" customWidth="1"/>
    <col min="13" max="13" width="10.28515625" style="67" customWidth="1"/>
    <col min="14" max="14" width="13.42578125" style="330" customWidth="1"/>
    <col min="15" max="15" width="22.85546875" style="67" customWidth="1"/>
    <col min="16" max="16" width="19.85546875" style="330" customWidth="1"/>
    <col min="17" max="17" width="10.7109375" style="67" customWidth="1"/>
    <col min="18" max="18" width="15.7109375" style="67" customWidth="1"/>
    <col min="19" max="20" width="8" style="67" customWidth="1"/>
    <col min="21" max="21" width="7.85546875" style="67" customWidth="1"/>
    <col min="22" max="22" width="10.7109375" style="67" customWidth="1"/>
    <col min="23" max="23" width="15.7109375" style="330" customWidth="1"/>
    <col min="24" max="24" width="23.28515625" style="67" customWidth="1"/>
    <col min="25" max="25" width="17.85546875" style="67" customWidth="1"/>
    <col min="26" max="26" width="59.5703125" style="67" customWidth="1"/>
    <col min="27" max="27" width="1.28515625" style="67" customWidth="1"/>
    <col min="28" max="16384" width="11.42578125" style="67"/>
  </cols>
  <sheetData>
    <row r="1" spans="2:27" x14ac:dyDescent="0.2">
      <c r="B1" s="391"/>
    </row>
    <row r="2" spans="2:27" x14ac:dyDescent="0.2">
      <c r="B2" s="391"/>
      <c r="N2" s="339"/>
    </row>
    <row r="3" spans="2:27" x14ac:dyDescent="0.2">
      <c r="P3" s="1074"/>
      <c r="Q3" s="68"/>
      <c r="R3" s="68"/>
      <c r="S3" s="68"/>
      <c r="T3" s="68"/>
      <c r="U3" s="68"/>
      <c r="V3" s="68"/>
      <c r="W3" s="1074"/>
      <c r="X3" s="68"/>
      <c r="Y3" s="68"/>
    </row>
    <row r="4" spans="2:27" x14ac:dyDescent="0.2">
      <c r="P4" s="1074"/>
      <c r="Q4" s="68"/>
      <c r="R4" s="68"/>
      <c r="S4" s="68"/>
      <c r="T4" s="68"/>
      <c r="U4" s="68"/>
      <c r="V4" s="68"/>
      <c r="W4" s="1074"/>
      <c r="X4" s="68"/>
      <c r="Y4" s="68"/>
    </row>
    <row r="5" spans="2:27" x14ac:dyDescent="0.2">
      <c r="P5" s="1074"/>
      <c r="Q5" s="68"/>
      <c r="R5" s="68"/>
      <c r="S5" s="68"/>
      <c r="T5" s="68"/>
      <c r="U5" s="68"/>
      <c r="V5" s="68"/>
      <c r="W5" s="1074"/>
      <c r="X5" s="68"/>
      <c r="Y5" s="68"/>
    </row>
    <row r="6" spans="2:27" s="373" customFormat="1" ht="18.75" customHeight="1" x14ac:dyDescent="0.3">
      <c r="G6" s="390"/>
      <c r="H6" s="390"/>
      <c r="I6" s="390"/>
      <c r="J6" s="390"/>
      <c r="K6" s="390"/>
      <c r="L6" s="390"/>
      <c r="N6" s="390"/>
      <c r="P6" s="583"/>
      <c r="Q6" s="375"/>
      <c r="R6" s="375"/>
      <c r="S6" s="375"/>
      <c r="T6" s="375"/>
      <c r="U6" s="375"/>
      <c r="V6" s="375"/>
      <c r="W6" s="583"/>
      <c r="X6" s="389"/>
      <c r="Y6" s="389"/>
    </row>
    <row r="7" spans="2:27" s="373" customFormat="1" ht="18.75" customHeight="1" x14ac:dyDescent="0.3">
      <c r="G7" s="390"/>
      <c r="H7" s="390"/>
      <c r="I7" s="390"/>
      <c r="J7" s="390"/>
      <c r="K7" s="390"/>
      <c r="L7" s="390"/>
      <c r="N7" s="390"/>
      <c r="P7" s="583"/>
      <c r="Q7" s="375"/>
      <c r="R7" s="375"/>
      <c r="S7" s="375"/>
      <c r="T7" s="375"/>
      <c r="U7" s="375"/>
      <c r="V7" s="375"/>
      <c r="W7" s="583"/>
      <c r="X7" s="389"/>
      <c r="Y7" s="389"/>
    </row>
    <row r="8" spans="2:27" s="373" customFormat="1" ht="20.25" x14ac:dyDescent="0.3">
      <c r="B8" s="1075" t="s">
        <v>221</v>
      </c>
      <c r="C8" s="1075"/>
      <c r="D8" s="1075"/>
      <c r="E8" s="1075"/>
      <c r="F8" s="1075"/>
      <c r="G8" s="1638" t="s">
        <v>220</v>
      </c>
      <c r="H8" s="1638"/>
      <c r="I8" s="1638"/>
      <c r="J8" s="1638"/>
      <c r="K8" s="1638"/>
      <c r="L8" s="1638"/>
      <c r="M8" s="1638"/>
      <c r="N8" s="1638"/>
      <c r="O8" s="1638"/>
      <c r="P8" s="1638"/>
      <c r="Q8" s="1638"/>
      <c r="R8" s="1638"/>
      <c r="S8" s="1638"/>
      <c r="T8" s="1638"/>
      <c r="U8" s="1638"/>
      <c r="V8" s="1638"/>
      <c r="W8" s="1638"/>
      <c r="X8" s="1638"/>
      <c r="Y8" s="1638"/>
      <c r="Z8" s="1638"/>
    </row>
    <row r="9" spans="2:27" s="373" customFormat="1" ht="20.25" x14ac:dyDescent="0.3">
      <c r="B9" s="378" t="s">
        <v>219</v>
      </c>
      <c r="C9" s="378"/>
      <c r="D9" s="378"/>
      <c r="E9" s="378"/>
      <c r="F9" s="378"/>
      <c r="G9" s="1639" t="s">
        <v>219</v>
      </c>
      <c r="H9" s="1639"/>
      <c r="I9" s="1639"/>
      <c r="J9" s="1639"/>
      <c r="K9" s="1639"/>
      <c r="L9" s="1639"/>
      <c r="M9" s="1639"/>
      <c r="N9" s="1639"/>
      <c r="O9" s="1639"/>
      <c r="P9" s="1639"/>
      <c r="Q9" s="1639"/>
      <c r="R9" s="1639"/>
      <c r="S9" s="1639"/>
      <c r="T9" s="1639"/>
      <c r="U9" s="1639"/>
      <c r="V9" s="1639"/>
      <c r="W9" s="1639"/>
      <c r="X9" s="1639"/>
      <c r="Y9" s="1639"/>
      <c r="Z9" s="1639"/>
    </row>
    <row r="10" spans="2:27" s="373" customFormat="1" ht="20.25" x14ac:dyDescent="0.3">
      <c r="B10" s="378"/>
      <c r="C10" s="378"/>
      <c r="D10" s="378"/>
      <c r="E10" s="378"/>
      <c r="F10" s="378"/>
      <c r="G10" s="378"/>
      <c r="H10" s="1424" t="s">
        <v>218</v>
      </c>
      <c r="I10" s="1424"/>
      <c r="J10" s="1424"/>
      <c r="K10" s="1424"/>
      <c r="L10" s="1424"/>
      <c r="M10" s="1424"/>
      <c r="N10" s="1424"/>
      <c r="O10" s="1424"/>
      <c r="P10" s="1424"/>
      <c r="Q10" s="1424"/>
      <c r="R10" s="1424"/>
      <c r="S10" s="1424"/>
      <c r="T10" s="1424"/>
      <c r="U10" s="1424"/>
      <c r="V10" s="1424"/>
      <c r="W10" s="1424"/>
      <c r="X10" s="1424"/>
      <c r="Y10" s="1424"/>
      <c r="Z10" s="1424"/>
    </row>
    <row r="11" spans="2:27" s="373" customFormat="1" ht="20.25" x14ac:dyDescent="0.3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1073"/>
      <c r="O11" s="1073"/>
      <c r="P11" s="1073"/>
      <c r="Q11" s="1073"/>
      <c r="R11" s="1073"/>
      <c r="S11" s="1073"/>
      <c r="T11" s="1073"/>
      <c r="U11" s="1073"/>
      <c r="V11" s="1073"/>
      <c r="W11" s="378"/>
      <c r="X11" s="378"/>
      <c r="Y11" s="378"/>
    </row>
    <row r="12" spans="2:27" s="373" customFormat="1" ht="21" thickBot="1" x14ac:dyDescent="0.35">
      <c r="B12" s="378"/>
      <c r="C12" s="378"/>
      <c r="D12" s="378"/>
      <c r="E12" s="378"/>
      <c r="F12" s="378"/>
      <c r="G12" s="1079" t="s">
        <v>1356</v>
      </c>
      <c r="H12" s="1079"/>
      <c r="I12" s="1235" t="s">
        <v>1357</v>
      </c>
      <c r="J12" s="1235"/>
      <c r="K12" s="1235"/>
      <c r="L12" s="1235"/>
      <c r="M12" s="1235"/>
      <c r="N12" s="1236"/>
      <c r="O12" s="1237"/>
      <c r="P12" s="1079" t="s">
        <v>216</v>
      </c>
      <c r="Q12" s="382"/>
      <c r="R12" s="381">
        <v>2</v>
      </c>
      <c r="S12" s="381"/>
      <c r="T12" s="381"/>
      <c r="U12" s="381"/>
      <c r="V12" s="381"/>
      <c r="W12" s="1238"/>
      <c r="X12" s="387"/>
      <c r="Y12" s="378"/>
    </row>
    <row r="13" spans="2:27" s="373" customFormat="1" ht="21" thickBot="1" x14ac:dyDescent="0.35">
      <c r="B13" s="378"/>
      <c r="C13" s="378"/>
      <c r="D13" s="378"/>
      <c r="E13" s="378"/>
      <c r="F13" s="378"/>
      <c r="G13" s="1079" t="s">
        <v>156</v>
      </c>
      <c r="H13" s="1079" t="s">
        <v>1358</v>
      </c>
      <c r="I13" s="1640" t="s">
        <v>1359</v>
      </c>
      <c r="J13" s="1640"/>
      <c r="K13" s="1640"/>
      <c r="L13" s="1640"/>
      <c r="M13" s="1640"/>
      <c r="O13" s="384"/>
      <c r="P13" s="1079" t="s">
        <v>215</v>
      </c>
      <c r="Q13" s="1079"/>
      <c r="R13" s="379">
        <v>1</v>
      </c>
      <c r="S13" s="379"/>
      <c r="T13" s="379"/>
      <c r="U13" s="379"/>
      <c r="V13" s="379"/>
      <c r="W13" s="379"/>
      <c r="X13" s="1079"/>
      <c r="Y13" s="378"/>
    </row>
    <row r="14" spans="2:27" s="373" customFormat="1" ht="21" thickBot="1" x14ac:dyDescent="0.35">
      <c r="B14" s="378"/>
      <c r="C14" s="378"/>
      <c r="D14" s="378"/>
      <c r="E14" s="378"/>
      <c r="F14" s="378"/>
      <c r="G14" s="378" t="s">
        <v>1360</v>
      </c>
      <c r="H14" s="1239"/>
      <c r="I14" s="1238">
        <v>202</v>
      </c>
      <c r="J14" s="1238"/>
      <c r="K14" s="1238"/>
      <c r="L14" s="381"/>
      <c r="M14" s="1238"/>
      <c r="O14" s="380"/>
      <c r="P14" s="1079" t="s">
        <v>49</v>
      </c>
      <c r="Q14" s="1079"/>
      <c r="R14" s="379">
        <v>5</v>
      </c>
      <c r="S14" s="379"/>
      <c r="T14" s="379"/>
      <c r="U14" s="379"/>
      <c r="V14" s="379"/>
      <c r="W14" s="379"/>
      <c r="X14" s="1079"/>
      <c r="Y14" s="378"/>
    </row>
    <row r="15" spans="2:27" s="373" customFormat="1" ht="20.25" x14ac:dyDescent="0.3">
      <c r="B15" s="374"/>
      <c r="C15" s="374"/>
      <c r="E15" s="374"/>
      <c r="F15" s="374"/>
      <c r="G15" s="390"/>
      <c r="H15" s="376"/>
      <c r="I15" s="376"/>
      <c r="J15" s="376"/>
      <c r="K15" s="376"/>
      <c r="L15" s="376"/>
      <c r="M15" s="376"/>
      <c r="N15" s="376"/>
      <c r="O15" s="377"/>
      <c r="P15" s="1240"/>
      <c r="Q15" s="376"/>
      <c r="R15" s="376"/>
      <c r="S15" s="376"/>
      <c r="T15" s="376"/>
      <c r="U15" s="376"/>
      <c r="V15" s="376"/>
      <c r="W15" s="376"/>
      <c r="X15" s="1079"/>
      <c r="Y15" s="375"/>
      <c r="Z15" s="374"/>
      <c r="AA15" s="374"/>
    </row>
    <row r="16" spans="2:27" ht="18.75" customHeight="1" x14ac:dyDescent="0.2">
      <c r="B16" s="330"/>
      <c r="C16" s="330"/>
      <c r="D16" s="330"/>
      <c r="E16" s="330"/>
      <c r="F16" s="330"/>
      <c r="M16" s="330"/>
      <c r="O16" s="330"/>
      <c r="Q16" s="330"/>
      <c r="R16" s="330"/>
      <c r="S16" s="330"/>
      <c r="T16" s="330"/>
      <c r="U16" s="330"/>
      <c r="V16" s="330"/>
      <c r="X16" s="330"/>
      <c r="Y16" s="330"/>
    </row>
    <row r="17" spans="2:27" ht="13.5" thickBot="1" x14ac:dyDescent="0.25">
      <c r="B17" s="330"/>
      <c r="C17" s="330"/>
      <c r="D17" s="330"/>
      <c r="E17" s="330"/>
      <c r="F17" s="330"/>
      <c r="M17" s="330"/>
      <c r="O17" s="330"/>
      <c r="P17" s="1074"/>
      <c r="Q17" s="1074"/>
      <c r="R17" s="1074"/>
      <c r="S17" s="1074"/>
      <c r="T17" s="1074"/>
      <c r="U17" s="1074"/>
      <c r="V17" s="1074"/>
      <c r="W17" s="1074"/>
      <c r="X17" s="372"/>
      <c r="Y17" s="372"/>
      <c r="Z17" s="372"/>
      <c r="AA17" s="371"/>
    </row>
    <row r="18" spans="2:27" ht="26.25" customHeight="1" thickBot="1" x14ac:dyDescent="0.25">
      <c r="B18" s="1077" t="s">
        <v>214</v>
      </c>
      <c r="C18" s="1076"/>
      <c r="D18" s="1076"/>
      <c r="E18" s="1076"/>
      <c r="F18" s="1076"/>
      <c r="G18" s="1641" t="s">
        <v>214</v>
      </c>
      <c r="H18" s="1641"/>
      <c r="I18" s="1641"/>
      <c r="J18" s="1641"/>
      <c r="K18" s="1641"/>
      <c r="L18" s="1641"/>
      <c r="M18" s="1641"/>
      <c r="N18" s="1641"/>
      <c r="O18" s="1642"/>
      <c r="P18" s="1643" t="s">
        <v>213</v>
      </c>
      <c r="Q18" s="1641"/>
      <c r="R18" s="1644"/>
      <c r="S18" s="1644"/>
      <c r="T18" s="1644"/>
      <c r="U18" s="1644"/>
      <c r="V18" s="1644"/>
      <c r="W18" s="1644"/>
      <c r="X18" s="1644"/>
      <c r="Y18" s="1642"/>
      <c r="Z18" s="1645" t="s">
        <v>212</v>
      </c>
      <c r="AA18" s="370"/>
    </row>
    <row r="19" spans="2:27" s="356" customFormat="1" ht="57.75" customHeight="1" thickBot="1" x14ac:dyDescent="0.3">
      <c r="B19" s="369" t="s">
        <v>211</v>
      </c>
      <c r="C19" s="368" t="s">
        <v>210</v>
      </c>
      <c r="D19" s="367" t="s">
        <v>50</v>
      </c>
      <c r="E19" s="367" t="s">
        <v>98</v>
      </c>
      <c r="F19" s="366" t="s">
        <v>209</v>
      </c>
      <c r="G19" s="364" t="s">
        <v>446</v>
      </c>
      <c r="H19" s="361" t="s">
        <v>205</v>
      </c>
      <c r="I19" s="1241" t="s">
        <v>204</v>
      </c>
      <c r="J19" s="360" t="s">
        <v>203</v>
      </c>
      <c r="K19" s="360" t="s">
        <v>208</v>
      </c>
      <c r="L19" s="360" t="s">
        <v>207</v>
      </c>
      <c r="M19" s="360" t="s">
        <v>200</v>
      </c>
      <c r="N19" s="1078" t="s">
        <v>199</v>
      </c>
      <c r="O19" s="365" t="s">
        <v>206</v>
      </c>
      <c r="P19" s="364" t="s">
        <v>446</v>
      </c>
      <c r="Q19" s="363" t="s">
        <v>205</v>
      </c>
      <c r="R19" s="362" t="s">
        <v>204</v>
      </c>
      <c r="S19" s="361" t="s">
        <v>203</v>
      </c>
      <c r="T19" s="361" t="s">
        <v>202</v>
      </c>
      <c r="U19" s="361" t="s">
        <v>201</v>
      </c>
      <c r="V19" s="360" t="s">
        <v>200</v>
      </c>
      <c r="W19" s="360" t="s">
        <v>199</v>
      </c>
      <c r="X19" s="359" t="s">
        <v>198</v>
      </c>
      <c r="Y19" s="358" t="s">
        <v>197</v>
      </c>
      <c r="Z19" s="1646"/>
      <c r="AA19" s="357"/>
    </row>
    <row r="20" spans="2:27" s="1252" customFormat="1" ht="21" customHeight="1" x14ac:dyDescent="0.25">
      <c r="B20" s="1242"/>
      <c r="C20" s="1243"/>
      <c r="D20" s="1243"/>
      <c r="E20" s="1243"/>
      <c r="F20" s="1244"/>
      <c r="G20" s="1245" t="s">
        <v>1361</v>
      </c>
      <c r="H20" s="1245" t="s">
        <v>670</v>
      </c>
      <c r="I20" s="1245" t="s">
        <v>1362</v>
      </c>
      <c r="J20" s="1245" t="s">
        <v>1363</v>
      </c>
      <c r="K20" s="1245" t="s">
        <v>1363</v>
      </c>
      <c r="L20" s="1245" t="s">
        <v>1363</v>
      </c>
      <c r="M20" s="1246"/>
      <c r="N20" s="1245" t="s">
        <v>1364</v>
      </c>
      <c r="O20" s="1247">
        <v>955180.5</v>
      </c>
      <c r="P20" s="1245" t="s">
        <v>1361</v>
      </c>
      <c r="Q20" s="1248" t="s">
        <v>1362</v>
      </c>
      <c r="R20" s="1245" t="s">
        <v>1363</v>
      </c>
      <c r="S20" s="1245" t="s">
        <v>1363</v>
      </c>
      <c r="T20" s="1245" t="s">
        <v>1363</v>
      </c>
      <c r="U20" s="1245" t="s">
        <v>1363</v>
      </c>
      <c r="V20" s="1245"/>
      <c r="W20" s="1245" t="s">
        <v>1364</v>
      </c>
      <c r="X20" s="1247">
        <v>955180.5</v>
      </c>
      <c r="Y20" s="1249">
        <f t="shared" ref="Y20:Y31" si="0">O20-X20</f>
        <v>0</v>
      </c>
      <c r="Z20" s="1250"/>
      <c r="AA20" s="1251"/>
    </row>
    <row r="21" spans="2:27" s="1252" customFormat="1" ht="21" customHeight="1" x14ac:dyDescent="0.25">
      <c r="B21" s="1242"/>
      <c r="C21" s="1243"/>
      <c r="D21" s="1243"/>
      <c r="E21" s="1243"/>
      <c r="F21" s="1244"/>
      <c r="G21" s="1245" t="s">
        <v>1361</v>
      </c>
      <c r="H21" s="1245" t="s">
        <v>670</v>
      </c>
      <c r="I21" s="1245" t="s">
        <v>1362</v>
      </c>
      <c r="J21" s="1245" t="s">
        <v>1363</v>
      </c>
      <c r="K21" s="1245" t="s">
        <v>1363</v>
      </c>
      <c r="L21" s="1245" t="s">
        <v>1363</v>
      </c>
      <c r="M21" s="1246"/>
      <c r="N21" s="1245" t="s">
        <v>1365</v>
      </c>
      <c r="O21" s="1247">
        <v>1532544.02</v>
      </c>
      <c r="P21" s="1245" t="s">
        <v>1361</v>
      </c>
      <c r="Q21" s="1248" t="s">
        <v>1362</v>
      </c>
      <c r="R21" s="1245" t="s">
        <v>1363</v>
      </c>
      <c r="S21" s="1245" t="s">
        <v>1363</v>
      </c>
      <c r="T21" s="1245" t="s">
        <v>1363</v>
      </c>
      <c r="U21" s="1245" t="s">
        <v>1363</v>
      </c>
      <c r="V21" s="1253"/>
      <c r="W21" s="1245" t="s">
        <v>1365</v>
      </c>
      <c r="X21" s="1247">
        <v>1532544.02</v>
      </c>
      <c r="Y21" s="1249">
        <f t="shared" si="0"/>
        <v>0</v>
      </c>
      <c r="Z21" s="1250"/>
      <c r="AA21" s="1251"/>
    </row>
    <row r="22" spans="2:27" s="1252" customFormat="1" ht="42" customHeight="1" x14ac:dyDescent="0.25">
      <c r="B22" s="1242"/>
      <c r="C22" s="1243"/>
      <c r="D22" s="1243"/>
      <c r="E22" s="1243"/>
      <c r="F22" s="1244"/>
      <c r="G22" s="1245" t="s">
        <v>1361</v>
      </c>
      <c r="H22" s="1245" t="s">
        <v>670</v>
      </c>
      <c r="I22" s="1245" t="s">
        <v>1362</v>
      </c>
      <c r="J22" s="1245" t="s">
        <v>1363</v>
      </c>
      <c r="K22" s="1245" t="s">
        <v>1363</v>
      </c>
      <c r="L22" s="1245" t="s">
        <v>1363</v>
      </c>
      <c r="M22" s="1246"/>
      <c r="N22" s="1245" t="s">
        <v>1366</v>
      </c>
      <c r="O22" s="1247">
        <v>0</v>
      </c>
      <c r="P22" s="1245" t="s">
        <v>1361</v>
      </c>
      <c r="Q22" s="1248" t="s">
        <v>1362</v>
      </c>
      <c r="R22" s="1245" t="s">
        <v>1363</v>
      </c>
      <c r="S22" s="1245" t="s">
        <v>1363</v>
      </c>
      <c r="T22" s="1245" t="s">
        <v>1363</v>
      </c>
      <c r="U22" s="1245" t="s">
        <v>1363</v>
      </c>
      <c r="V22" s="1253"/>
      <c r="W22" s="1245" t="s">
        <v>1366</v>
      </c>
      <c r="X22" s="1247">
        <v>63680.18</v>
      </c>
      <c r="Y22" s="1249">
        <f t="shared" si="0"/>
        <v>-63680.18</v>
      </c>
      <c r="Z22" s="1254" t="s">
        <v>1367</v>
      </c>
      <c r="AA22" s="1251"/>
    </row>
    <row r="23" spans="2:27" s="1252" customFormat="1" ht="42.75" customHeight="1" x14ac:dyDescent="0.25">
      <c r="B23" s="1242"/>
      <c r="C23" s="1243"/>
      <c r="D23" s="1243"/>
      <c r="E23" s="1243"/>
      <c r="F23" s="1244"/>
      <c r="G23" s="1245" t="s">
        <v>1361</v>
      </c>
      <c r="H23" s="1245" t="s">
        <v>670</v>
      </c>
      <c r="I23" s="1245" t="s">
        <v>1362</v>
      </c>
      <c r="J23" s="1245" t="s">
        <v>1363</v>
      </c>
      <c r="K23" s="1245" t="s">
        <v>1363</v>
      </c>
      <c r="L23" s="1245" t="s">
        <v>1363</v>
      </c>
      <c r="M23" s="1246"/>
      <c r="N23" s="1245" t="s">
        <v>1368</v>
      </c>
      <c r="O23" s="1247">
        <v>0</v>
      </c>
      <c r="P23" s="1245" t="s">
        <v>1361</v>
      </c>
      <c r="Q23" s="1248" t="s">
        <v>1362</v>
      </c>
      <c r="R23" s="1245" t="s">
        <v>1363</v>
      </c>
      <c r="S23" s="1245" t="s">
        <v>1363</v>
      </c>
      <c r="T23" s="1245" t="s">
        <v>1363</v>
      </c>
      <c r="U23" s="1245" t="s">
        <v>1363</v>
      </c>
      <c r="V23" s="1253"/>
      <c r="W23" s="1245" t="s">
        <v>1368</v>
      </c>
      <c r="X23" s="1247">
        <v>128047.06</v>
      </c>
      <c r="Y23" s="1249">
        <f t="shared" si="0"/>
        <v>-128047.06</v>
      </c>
      <c r="Z23" s="1254" t="s">
        <v>1369</v>
      </c>
      <c r="AA23" s="1251"/>
    </row>
    <row r="24" spans="2:27" s="1252" customFormat="1" ht="21" customHeight="1" x14ac:dyDescent="0.25">
      <c r="B24" s="1242"/>
      <c r="C24" s="1243"/>
      <c r="D24" s="1243"/>
      <c r="E24" s="1243"/>
      <c r="F24" s="1244"/>
      <c r="G24" s="1245" t="s">
        <v>1361</v>
      </c>
      <c r="H24" s="1245" t="s">
        <v>670</v>
      </c>
      <c r="I24" s="1245" t="s">
        <v>1362</v>
      </c>
      <c r="J24" s="1245" t="s">
        <v>1363</v>
      </c>
      <c r="K24" s="1245" t="s">
        <v>1363</v>
      </c>
      <c r="L24" s="1245" t="s">
        <v>1363</v>
      </c>
      <c r="M24" s="1246"/>
      <c r="N24" s="1245" t="s">
        <v>1370</v>
      </c>
      <c r="O24" s="1247">
        <v>176253802.16</v>
      </c>
      <c r="P24" s="1245" t="s">
        <v>1361</v>
      </c>
      <c r="Q24" s="1248" t="s">
        <v>1362</v>
      </c>
      <c r="R24" s="1245" t="s">
        <v>1363</v>
      </c>
      <c r="S24" s="1245" t="s">
        <v>1363</v>
      </c>
      <c r="T24" s="1245" t="s">
        <v>1363</v>
      </c>
      <c r="U24" s="1245" t="s">
        <v>1363</v>
      </c>
      <c r="V24" s="1253"/>
      <c r="W24" s="1245" t="s">
        <v>1370</v>
      </c>
      <c r="X24" s="1247">
        <v>176253802.16</v>
      </c>
      <c r="Y24" s="1249">
        <f t="shared" si="0"/>
        <v>0</v>
      </c>
      <c r="Z24" s="1250"/>
      <c r="AA24" s="1251"/>
    </row>
    <row r="25" spans="2:27" s="1252" customFormat="1" ht="72.75" customHeight="1" x14ac:dyDescent="0.25">
      <c r="B25" s="1242"/>
      <c r="C25" s="1243"/>
      <c r="D25" s="1243"/>
      <c r="E25" s="1243"/>
      <c r="F25" s="1244"/>
      <c r="G25" s="1245" t="s">
        <v>1361</v>
      </c>
      <c r="H25" s="1245" t="s">
        <v>670</v>
      </c>
      <c r="I25" s="1245" t="s">
        <v>1362</v>
      </c>
      <c r="J25" s="1245" t="s">
        <v>1363</v>
      </c>
      <c r="K25" s="1245" t="s">
        <v>1363</v>
      </c>
      <c r="L25" s="1245" t="s">
        <v>1363</v>
      </c>
      <c r="M25" s="1246"/>
      <c r="N25" s="1245" t="s">
        <v>1371</v>
      </c>
      <c r="O25" s="1247">
        <v>14302800</v>
      </c>
      <c r="P25" s="1245" t="s">
        <v>1361</v>
      </c>
      <c r="Q25" s="1248" t="s">
        <v>1362</v>
      </c>
      <c r="R25" s="1245" t="s">
        <v>1363</v>
      </c>
      <c r="S25" s="1245" t="s">
        <v>1363</v>
      </c>
      <c r="T25" s="1245" t="s">
        <v>1363</v>
      </c>
      <c r="U25" s="1245" t="s">
        <v>1363</v>
      </c>
      <c r="V25" s="1253"/>
      <c r="W25" s="1245" t="s">
        <v>1371</v>
      </c>
      <c r="X25" s="1247">
        <v>14816905.109999999</v>
      </c>
      <c r="Y25" s="1249">
        <f t="shared" si="0"/>
        <v>-514105.1099999994</v>
      </c>
      <c r="Z25" s="1254" t="s">
        <v>1372</v>
      </c>
      <c r="AA25" s="1251"/>
    </row>
    <row r="26" spans="2:27" s="1252" customFormat="1" ht="44.25" customHeight="1" x14ac:dyDescent="0.25">
      <c r="B26" s="1242"/>
      <c r="C26" s="1243"/>
      <c r="D26" s="1243"/>
      <c r="E26" s="1243"/>
      <c r="F26" s="1244"/>
      <c r="G26" s="1245" t="s">
        <v>1361</v>
      </c>
      <c r="H26" s="1245" t="s">
        <v>670</v>
      </c>
      <c r="I26" s="1245" t="s">
        <v>1362</v>
      </c>
      <c r="J26" s="1245" t="s">
        <v>1363</v>
      </c>
      <c r="K26" s="1245" t="s">
        <v>1363</v>
      </c>
      <c r="L26" s="1245" t="s">
        <v>1363</v>
      </c>
      <c r="M26" s="1246"/>
      <c r="N26" s="1245" t="s">
        <v>1373</v>
      </c>
      <c r="O26" s="1247">
        <v>0</v>
      </c>
      <c r="P26" s="1245" t="s">
        <v>1361</v>
      </c>
      <c r="Q26" s="1248" t="s">
        <v>1362</v>
      </c>
      <c r="R26" s="1245" t="s">
        <v>1363</v>
      </c>
      <c r="S26" s="1245" t="s">
        <v>1363</v>
      </c>
      <c r="T26" s="1245" t="s">
        <v>1363</v>
      </c>
      <c r="U26" s="1245" t="s">
        <v>1363</v>
      </c>
      <c r="V26" s="1253"/>
      <c r="W26" s="1245" t="s">
        <v>1373</v>
      </c>
      <c r="X26" s="1247">
        <v>60534</v>
      </c>
      <c r="Y26" s="1249">
        <f t="shared" si="0"/>
        <v>-60534</v>
      </c>
      <c r="Z26" s="1254" t="s">
        <v>1367</v>
      </c>
      <c r="AA26" s="1251"/>
    </row>
    <row r="27" spans="2:27" s="1252" customFormat="1" ht="21" customHeight="1" x14ac:dyDescent="0.25">
      <c r="B27" s="1242"/>
      <c r="C27" s="1243"/>
      <c r="D27" s="1243"/>
      <c r="E27" s="1243"/>
      <c r="F27" s="1244"/>
      <c r="G27" s="1245" t="s">
        <v>1361</v>
      </c>
      <c r="H27" s="1245" t="s">
        <v>670</v>
      </c>
      <c r="I27" s="1245" t="s">
        <v>1362</v>
      </c>
      <c r="J27" s="1245" t="s">
        <v>1363</v>
      </c>
      <c r="K27" s="1245" t="s">
        <v>1363</v>
      </c>
      <c r="L27" s="1245" t="s">
        <v>1363</v>
      </c>
      <c r="M27" s="1246"/>
      <c r="N27" s="1245" t="s">
        <v>1374</v>
      </c>
      <c r="O27" s="1247">
        <v>9555068.4100000001</v>
      </c>
      <c r="P27" s="1245" t="s">
        <v>1361</v>
      </c>
      <c r="Q27" s="1248" t="s">
        <v>1362</v>
      </c>
      <c r="R27" s="1245" t="s">
        <v>1363</v>
      </c>
      <c r="S27" s="1245" t="s">
        <v>1363</v>
      </c>
      <c r="T27" s="1245" t="s">
        <v>1363</v>
      </c>
      <c r="U27" s="1245" t="s">
        <v>1363</v>
      </c>
      <c r="V27" s="1253"/>
      <c r="W27" s="1245" t="s">
        <v>1374</v>
      </c>
      <c r="X27" s="1247">
        <v>9555068.4100000001</v>
      </c>
      <c r="Y27" s="1249">
        <f t="shared" si="0"/>
        <v>0</v>
      </c>
      <c r="Z27" s="1250"/>
      <c r="AA27" s="1251"/>
    </row>
    <row r="28" spans="2:27" s="1252" customFormat="1" ht="21" customHeight="1" x14ac:dyDescent="0.25">
      <c r="B28" s="1242"/>
      <c r="C28" s="1243"/>
      <c r="D28" s="1243"/>
      <c r="E28" s="1243"/>
      <c r="F28" s="1244"/>
      <c r="G28" s="1245" t="s">
        <v>1361</v>
      </c>
      <c r="H28" s="1245" t="s">
        <v>670</v>
      </c>
      <c r="I28" s="1245" t="s">
        <v>1362</v>
      </c>
      <c r="J28" s="1245" t="s">
        <v>1363</v>
      </c>
      <c r="K28" s="1245" t="s">
        <v>1363</v>
      </c>
      <c r="L28" s="1245" t="s">
        <v>1363</v>
      </c>
      <c r="M28" s="1246"/>
      <c r="N28" s="1245" t="s">
        <v>1375</v>
      </c>
      <c r="O28" s="1247">
        <v>18153832.629999999</v>
      </c>
      <c r="P28" s="1245" t="s">
        <v>1361</v>
      </c>
      <c r="Q28" s="1248" t="s">
        <v>1362</v>
      </c>
      <c r="R28" s="1245" t="s">
        <v>1363</v>
      </c>
      <c r="S28" s="1245" t="s">
        <v>1363</v>
      </c>
      <c r="T28" s="1245" t="s">
        <v>1363</v>
      </c>
      <c r="U28" s="1245" t="s">
        <v>1363</v>
      </c>
      <c r="V28" s="1253"/>
      <c r="W28" s="1245" t="s">
        <v>1375</v>
      </c>
      <c r="X28" s="1247">
        <v>18153832.629999999</v>
      </c>
      <c r="Y28" s="1249">
        <f t="shared" si="0"/>
        <v>0</v>
      </c>
      <c r="Z28" s="1250"/>
      <c r="AA28" s="1251"/>
    </row>
    <row r="29" spans="2:27" s="1252" customFormat="1" ht="21" customHeight="1" x14ac:dyDescent="0.25">
      <c r="B29" s="1242"/>
      <c r="C29" s="1244"/>
      <c r="D29" s="1244"/>
      <c r="E29" s="1244"/>
      <c r="F29" s="1244"/>
      <c r="G29" s="1255"/>
      <c r="H29" s="1255"/>
      <c r="I29" s="1256"/>
      <c r="J29" s="1255"/>
      <c r="K29" s="1255"/>
      <c r="L29" s="1255"/>
      <c r="M29" s="1257"/>
      <c r="N29" s="1258"/>
      <c r="O29" s="1259"/>
      <c r="P29" s="1255"/>
      <c r="Q29" s="1260"/>
      <c r="R29" s="1253"/>
      <c r="S29" s="1253"/>
      <c r="T29" s="1253"/>
      <c r="U29" s="1253"/>
      <c r="V29" s="1253"/>
      <c r="W29" s="1253"/>
      <c r="X29" s="1261"/>
      <c r="Y29" s="1249">
        <f t="shared" si="0"/>
        <v>0</v>
      </c>
      <c r="Z29" s="1250"/>
      <c r="AA29" s="1251"/>
    </row>
    <row r="30" spans="2:27" s="341" customFormat="1" ht="21" customHeight="1" x14ac:dyDescent="0.3">
      <c r="B30" s="347"/>
      <c r="C30" s="348"/>
      <c r="D30" s="348"/>
      <c r="E30" s="348"/>
      <c r="F30" s="348"/>
      <c r="G30" s="1262"/>
      <c r="H30" s="1262"/>
      <c r="I30" s="1263"/>
      <c r="J30" s="1262"/>
      <c r="K30" s="1262"/>
      <c r="L30" s="1262"/>
      <c r="M30" s="1264"/>
      <c r="N30" s="1265"/>
      <c r="O30" s="1266"/>
      <c r="P30" s="1262"/>
      <c r="Q30" s="1267"/>
      <c r="R30" s="1268"/>
      <c r="S30" s="1268"/>
      <c r="T30" s="1268"/>
      <c r="U30" s="1268"/>
      <c r="V30" s="1268"/>
      <c r="W30" s="1268"/>
      <c r="X30" s="1269"/>
      <c r="Y30" s="1270">
        <f t="shared" si="0"/>
        <v>0</v>
      </c>
      <c r="Z30" s="343"/>
      <c r="AA30" s="342"/>
    </row>
    <row r="31" spans="2:27" s="341" customFormat="1" ht="21" customHeight="1" thickBot="1" x14ac:dyDescent="0.35">
      <c r="B31" s="347"/>
      <c r="C31" s="348"/>
      <c r="D31" s="348"/>
      <c r="E31" s="348"/>
      <c r="F31" s="348"/>
      <c r="G31" s="1262"/>
      <c r="H31" s="1262"/>
      <c r="I31" s="1263"/>
      <c r="J31" s="1262"/>
      <c r="K31" s="1262"/>
      <c r="L31" s="1262"/>
      <c r="M31" s="1264"/>
      <c r="N31" s="1265"/>
      <c r="O31" s="1266"/>
      <c r="P31" s="1262"/>
      <c r="Q31" s="1267"/>
      <c r="R31" s="1268"/>
      <c r="S31" s="1268"/>
      <c r="T31" s="1268"/>
      <c r="U31" s="1268"/>
      <c r="V31" s="1268"/>
      <c r="W31" s="1268"/>
      <c r="X31" s="1269"/>
      <c r="Y31" s="1270">
        <f t="shared" si="0"/>
        <v>0</v>
      </c>
      <c r="Z31" s="343"/>
      <c r="AA31" s="342"/>
    </row>
    <row r="32" spans="2:27" s="373" customFormat="1" ht="24.75" customHeight="1" thickBot="1" x14ac:dyDescent="0.35">
      <c r="B32" s="1271"/>
      <c r="C32" s="1272"/>
      <c r="D32" s="1272"/>
      <c r="E32" s="1272"/>
      <c r="F32" s="1272"/>
      <c r="G32" s="1273"/>
      <c r="H32" s="1273"/>
      <c r="I32" s="1274"/>
      <c r="J32" s="1273"/>
      <c r="K32" s="1273"/>
      <c r="L32" s="1273"/>
      <c r="M32" s="1275" t="s">
        <v>196</v>
      </c>
      <c r="N32" s="1276"/>
      <c r="O32" s="1277">
        <f>SUM(O20:O31)</f>
        <v>220753227.72</v>
      </c>
      <c r="P32" s="1273"/>
      <c r="Q32" s="1272"/>
      <c r="R32" s="1278"/>
      <c r="S32" s="1278"/>
      <c r="T32" s="1278"/>
      <c r="U32" s="1278"/>
      <c r="V32" s="1278"/>
      <c r="W32" s="1278"/>
      <c r="X32" s="1279">
        <f>SUM(X20:X31)</f>
        <v>221519594.06999996</v>
      </c>
      <c r="Y32" s="1279">
        <f>+Y22+Y23+Y25+Y26</f>
        <v>-766366.34999999939</v>
      </c>
      <c r="Z32" s="1279" t="s">
        <v>52</v>
      </c>
      <c r="AA32" s="1280"/>
    </row>
    <row r="33" spans="7:27" x14ac:dyDescent="0.2">
      <c r="O33" s="339"/>
      <c r="Z33" s="340" t="s">
        <v>195</v>
      </c>
      <c r="AA33" s="339"/>
    </row>
    <row r="35" spans="7:27" x14ac:dyDescent="0.2">
      <c r="G35" s="1074"/>
      <c r="H35" s="1074"/>
      <c r="I35" s="1074"/>
      <c r="J35" s="1074"/>
      <c r="K35" s="1074"/>
      <c r="L35" s="1074"/>
      <c r="M35" s="68"/>
    </row>
    <row r="36" spans="7:27" ht="15" x14ac:dyDescent="0.2">
      <c r="G36" s="1074"/>
      <c r="H36" s="1074"/>
      <c r="I36" s="1074"/>
      <c r="J36" s="1074"/>
      <c r="K36" s="1074"/>
      <c r="L36" s="1074"/>
      <c r="M36" s="68"/>
      <c r="O36" s="338"/>
    </row>
    <row r="37" spans="7:27" s="1" customFormat="1" ht="21.75" customHeight="1" x14ac:dyDescent="0.25">
      <c r="G37" s="336"/>
      <c r="H37" s="336"/>
      <c r="I37" s="336"/>
      <c r="J37" s="336"/>
      <c r="K37" s="1636" t="s">
        <v>1376</v>
      </c>
      <c r="L37" s="1636"/>
      <c r="M37" s="1636"/>
      <c r="N37" s="1636"/>
      <c r="O37" s="1636"/>
      <c r="P37" s="1636"/>
      <c r="Q37" s="1636"/>
      <c r="S37" s="337"/>
      <c r="T37" s="337"/>
      <c r="U37" s="337"/>
      <c r="V37" s="337"/>
      <c r="W37" s="333"/>
      <c r="X37" s="333" t="s">
        <v>1377</v>
      </c>
      <c r="Y37" s="333"/>
    </row>
    <row r="38" spans="7:27" s="1" customFormat="1" ht="18.75" x14ac:dyDescent="0.3">
      <c r="G38" s="336"/>
      <c r="H38" s="336"/>
      <c r="I38" s="336"/>
      <c r="J38" s="336"/>
      <c r="K38" s="336"/>
      <c r="L38" s="336"/>
      <c r="M38" s="1635" t="s">
        <v>4</v>
      </c>
      <c r="N38" s="1635"/>
      <c r="O38" s="1635"/>
      <c r="P38" s="1635"/>
      <c r="S38" s="1073"/>
      <c r="T38" s="1073"/>
      <c r="U38" s="1073"/>
      <c r="V38" s="1073"/>
      <c r="W38" s="1635" t="s">
        <v>3</v>
      </c>
      <c r="X38" s="1635"/>
      <c r="Y38" s="1635"/>
    </row>
    <row r="39" spans="7:27" s="1" customFormat="1" ht="18.75" x14ac:dyDescent="0.3">
      <c r="G39" s="336"/>
      <c r="H39" s="336"/>
      <c r="I39" s="336"/>
      <c r="J39" s="336"/>
      <c r="K39" s="336"/>
      <c r="L39" s="336"/>
      <c r="M39" s="336"/>
      <c r="N39" s="336"/>
      <c r="O39" s="1073"/>
      <c r="P39" s="1073"/>
      <c r="S39" s="335"/>
      <c r="T39" s="335"/>
      <c r="U39" s="335"/>
      <c r="V39" s="335"/>
      <c r="W39" s="1073"/>
      <c r="X39" s="335"/>
      <c r="Y39" s="335"/>
    </row>
    <row r="40" spans="7:27" s="1" customFormat="1" ht="18.75" x14ac:dyDescent="0.3">
      <c r="G40" s="336"/>
      <c r="H40" s="336"/>
      <c r="I40" s="336"/>
      <c r="J40" s="336"/>
      <c r="K40" s="336"/>
      <c r="L40" s="336"/>
      <c r="M40" s="336"/>
      <c r="N40" s="336"/>
      <c r="O40" s="335"/>
      <c r="P40" s="335"/>
      <c r="S40" s="334"/>
      <c r="T40" s="334"/>
      <c r="U40" s="334"/>
      <c r="V40" s="334"/>
      <c r="W40" s="1073"/>
      <c r="X40" s="334"/>
      <c r="Y40" s="334"/>
    </row>
    <row r="41" spans="7:27" s="1" customFormat="1" ht="21.75" customHeight="1" x14ac:dyDescent="0.3">
      <c r="G41" s="336"/>
      <c r="H41" s="336"/>
      <c r="I41" s="336"/>
      <c r="J41" s="1072"/>
      <c r="K41" s="336"/>
      <c r="L41" s="1072"/>
      <c r="M41" s="1637" t="s">
        <v>1378</v>
      </c>
      <c r="N41" s="1637"/>
      <c r="O41" s="1637"/>
      <c r="P41" s="1637"/>
      <c r="Q41" s="4"/>
      <c r="S41" s="332"/>
      <c r="T41" s="332"/>
      <c r="U41" s="332"/>
      <c r="V41" s="332"/>
      <c r="W41" s="331"/>
      <c r="X41" s="1281">
        <v>44573</v>
      </c>
      <c r="Y41" s="331"/>
    </row>
    <row r="42" spans="7:27" s="1" customFormat="1" ht="18.75" x14ac:dyDescent="0.3">
      <c r="G42" s="336"/>
      <c r="H42" s="336"/>
      <c r="I42" s="336"/>
      <c r="J42" s="336"/>
      <c r="K42" s="336"/>
      <c r="L42" s="336"/>
      <c r="M42" s="1635" t="s">
        <v>150</v>
      </c>
      <c r="N42" s="1635"/>
      <c r="O42" s="1635"/>
      <c r="P42" s="1635"/>
      <c r="Q42" s="67"/>
      <c r="S42" s="1073"/>
      <c r="T42" s="1073"/>
      <c r="U42" s="1073"/>
      <c r="V42" s="1073"/>
      <c r="W42" s="1635" t="s">
        <v>194</v>
      </c>
      <c r="X42" s="1635"/>
      <c r="Y42" s="1635"/>
    </row>
    <row r="43" spans="7:27" x14ac:dyDescent="0.2">
      <c r="G43" s="1074"/>
      <c r="H43" s="1074"/>
      <c r="I43" s="1074"/>
      <c r="J43" s="1074"/>
      <c r="K43" s="1074"/>
      <c r="L43" s="1074"/>
      <c r="M43" s="68"/>
      <c r="N43" s="1074"/>
      <c r="P43" s="67"/>
      <c r="T43" s="68"/>
      <c r="U43" s="68"/>
      <c r="V43" s="68"/>
      <c r="W43" s="1074"/>
      <c r="X43" s="68"/>
    </row>
    <row r="44" spans="7:27" x14ac:dyDescent="0.2">
      <c r="G44" s="1074"/>
      <c r="H44" s="1074"/>
      <c r="I44" s="1074"/>
      <c r="J44" s="1074"/>
      <c r="K44" s="1074"/>
      <c r="L44" s="1074"/>
      <c r="M44" s="68"/>
      <c r="P44" s="67"/>
    </row>
    <row r="45" spans="7:27" ht="18.75" x14ac:dyDescent="0.3">
      <c r="I45" s="330" t="s">
        <v>1379</v>
      </c>
      <c r="J45" s="330" t="s">
        <v>1380</v>
      </c>
      <c r="M45" s="1282" t="s">
        <v>1381</v>
      </c>
      <c r="N45" s="333"/>
      <c r="O45" s="1282"/>
      <c r="P45" s="1282"/>
      <c r="Q45" s="4"/>
      <c r="S45" s="332"/>
      <c r="W45" s="331"/>
      <c r="X45" s="331" t="s">
        <v>579</v>
      </c>
      <c r="Y45" s="331"/>
    </row>
    <row r="46" spans="7:27" ht="18.75" x14ac:dyDescent="0.3">
      <c r="M46" s="1635" t="s">
        <v>193</v>
      </c>
      <c r="N46" s="1635"/>
      <c r="O46" s="1635"/>
      <c r="P46" s="1635"/>
      <c r="S46" s="1073"/>
      <c r="W46" s="1635" t="s">
        <v>193</v>
      </c>
      <c r="X46" s="1635"/>
      <c r="Y46" s="1635"/>
    </row>
    <row r="47" spans="7:27" x14ac:dyDescent="0.2">
      <c r="K47" s="1074"/>
      <c r="L47" s="1074"/>
      <c r="W47" s="1074"/>
      <c r="X47" s="68"/>
    </row>
  </sheetData>
  <mergeCells count="15">
    <mergeCell ref="G8:Z8"/>
    <mergeCell ref="G9:Z9"/>
    <mergeCell ref="H10:Z10"/>
    <mergeCell ref="I13:M13"/>
    <mergeCell ref="G18:O18"/>
    <mergeCell ref="P18:Y18"/>
    <mergeCell ref="Z18:Z19"/>
    <mergeCell ref="M46:P46"/>
    <mergeCell ref="W46:Y46"/>
    <mergeCell ref="K37:Q37"/>
    <mergeCell ref="M38:P38"/>
    <mergeCell ref="W38:Y38"/>
    <mergeCell ref="M41:P41"/>
    <mergeCell ref="M42:P42"/>
    <mergeCell ref="W42:Y42"/>
  </mergeCells>
  <printOptions horizontalCentered="1" verticalCentered="1"/>
  <pageMargins left="0.17" right="0.17" top="0.22" bottom="0.22" header="0" footer="0"/>
  <pageSetup paperSize="256" scale="3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2:AB55"/>
  <sheetViews>
    <sheetView showGridLines="0" view="pageBreakPreview" topLeftCell="A19" zoomScale="75" zoomScaleNormal="75" zoomScaleSheetLayoutView="75" workbookViewId="0">
      <selection activeCell="O9" sqref="O9"/>
    </sheetView>
  </sheetViews>
  <sheetFormatPr baseColWidth="10" defaultColWidth="11.42578125" defaultRowHeight="12.75" x14ac:dyDescent="0.2"/>
  <cols>
    <col min="1" max="1" width="5.42578125" style="1284" customWidth="1"/>
    <col min="2" max="2" width="21.28515625" style="1284" customWidth="1"/>
    <col min="3" max="3" width="16.5703125" style="1284" customWidth="1"/>
    <col min="4" max="4" width="16.7109375" style="1284" customWidth="1"/>
    <col min="5" max="5" width="19.28515625" style="1284" customWidth="1"/>
    <col min="6" max="6" width="20" style="1284" customWidth="1"/>
    <col min="7" max="7" width="15" style="1284" customWidth="1"/>
    <col min="8" max="8" width="12.42578125" style="1284" customWidth="1"/>
    <col min="9" max="9" width="17.7109375" style="1284" customWidth="1"/>
    <col min="10" max="10" width="19.7109375" style="1284" customWidth="1"/>
    <col min="11" max="11" width="9.28515625" style="1284" customWidth="1"/>
    <col min="12" max="12" width="17.42578125" style="1284" customWidth="1"/>
    <col min="13" max="13" width="15.5703125" style="1284" customWidth="1"/>
    <col min="14" max="14" width="33.140625" style="1284" customWidth="1"/>
    <col min="15" max="16384" width="11.42578125" style="1284"/>
  </cols>
  <sheetData>
    <row r="2" spans="2:28" x14ac:dyDescent="0.2">
      <c r="B2" s="1283"/>
      <c r="C2" s="1283"/>
      <c r="D2" s="1283"/>
      <c r="E2" s="1283"/>
      <c r="F2" s="1283"/>
      <c r="G2" s="1283"/>
      <c r="H2" s="1283"/>
    </row>
    <row r="3" spans="2:28" x14ac:dyDescent="0.2">
      <c r="I3" s="1285"/>
      <c r="J3" s="1285"/>
      <c r="K3" s="1285"/>
      <c r="L3" s="1285"/>
      <c r="M3" s="1285"/>
      <c r="N3" s="1285"/>
    </row>
    <row r="4" spans="2:28" x14ac:dyDescent="0.2">
      <c r="I4" s="1286"/>
      <c r="J4" s="1286"/>
      <c r="K4" s="1286"/>
      <c r="L4" s="1285"/>
      <c r="M4" s="1285"/>
      <c r="N4" s="1285"/>
    </row>
    <row r="5" spans="2:28" x14ac:dyDescent="0.2">
      <c r="I5" s="1285"/>
      <c r="J5" s="1285"/>
      <c r="K5" s="1285"/>
      <c r="L5" s="1285"/>
      <c r="M5" s="1285"/>
      <c r="N5" s="1285"/>
    </row>
    <row r="6" spans="2:28" s="1287" customFormat="1" ht="18.75" customHeight="1" x14ac:dyDescent="0.3">
      <c r="I6" s="1288"/>
      <c r="J6" s="1288"/>
      <c r="K6" s="1288"/>
      <c r="L6" s="1288"/>
      <c r="M6" s="1288"/>
      <c r="N6" s="1289"/>
    </row>
    <row r="7" spans="2:28" s="1287" customFormat="1" ht="20.25" x14ac:dyDescent="0.3">
      <c r="B7" s="1647" t="s">
        <v>221</v>
      </c>
      <c r="C7" s="1647"/>
      <c r="D7" s="1647"/>
      <c r="E7" s="1647"/>
      <c r="F7" s="1647"/>
      <c r="G7" s="1647"/>
      <c r="H7" s="1647"/>
      <c r="I7" s="1647"/>
      <c r="J7" s="1647"/>
      <c r="K7" s="1647"/>
      <c r="L7" s="1647"/>
      <c r="M7" s="1647"/>
      <c r="N7" s="1647"/>
      <c r="O7" s="1290"/>
      <c r="P7" s="1290"/>
      <c r="Q7" s="1290"/>
      <c r="R7" s="1290"/>
      <c r="S7" s="1290"/>
      <c r="T7" s="1290"/>
      <c r="U7" s="1290"/>
      <c r="V7" s="1290"/>
      <c r="W7" s="1290"/>
      <c r="X7" s="1290"/>
      <c r="Y7" s="1290"/>
      <c r="Z7" s="1290"/>
    </row>
    <row r="8" spans="2:28" s="1287" customFormat="1" ht="20.25" x14ac:dyDescent="0.3">
      <c r="B8" s="1648" t="s">
        <v>236</v>
      </c>
      <c r="C8" s="1648"/>
      <c r="D8" s="1648"/>
      <c r="E8" s="1648"/>
      <c r="F8" s="1648"/>
      <c r="G8" s="1648"/>
      <c r="H8" s="1648"/>
      <c r="I8" s="1648"/>
      <c r="J8" s="1648"/>
      <c r="K8" s="1648"/>
      <c r="L8" s="1648"/>
      <c r="M8" s="1648"/>
      <c r="N8" s="1648"/>
      <c r="O8" s="1290"/>
      <c r="P8" s="1290"/>
      <c r="Q8" s="1290"/>
      <c r="R8" s="1290"/>
      <c r="S8" s="1290"/>
      <c r="T8" s="1290"/>
      <c r="U8" s="1290"/>
      <c r="V8" s="1290"/>
      <c r="W8" s="1290"/>
      <c r="X8" s="1290"/>
      <c r="Y8" s="1290"/>
      <c r="Z8" s="1290"/>
    </row>
    <row r="9" spans="2:28" s="1287" customFormat="1" ht="20.25" x14ac:dyDescent="0.3">
      <c r="F9" s="1291"/>
      <c r="G9" s="1291"/>
      <c r="H9" s="1649" t="s">
        <v>218</v>
      </c>
      <c r="I9" s="1649"/>
      <c r="J9" s="1292"/>
      <c r="K9" s="1293"/>
    </row>
    <row r="10" spans="2:28" s="1287" customFormat="1" ht="20.25" x14ac:dyDescent="0.3">
      <c r="B10" s="1649"/>
      <c r="C10" s="1649"/>
      <c r="D10" s="1649"/>
      <c r="E10" s="1649"/>
      <c r="F10" s="1649"/>
      <c r="G10" s="1649"/>
      <c r="H10" s="1649"/>
      <c r="I10" s="1649"/>
      <c r="J10" s="1649"/>
      <c r="K10" s="1649"/>
      <c r="L10" s="1649"/>
      <c r="M10" s="1649"/>
      <c r="N10" s="1649"/>
      <c r="O10" s="1294"/>
      <c r="P10" s="1294"/>
      <c r="Q10" s="1294"/>
      <c r="R10" s="1294"/>
      <c r="S10" s="1294"/>
      <c r="T10" s="1294"/>
      <c r="U10" s="1294"/>
      <c r="V10" s="1294"/>
      <c r="W10" s="1294"/>
      <c r="X10" s="1294"/>
      <c r="Y10" s="1294"/>
      <c r="Z10" s="1294"/>
      <c r="AA10" s="1294"/>
      <c r="AB10" s="1294"/>
    </row>
    <row r="11" spans="2:28" s="1287" customFormat="1" ht="20.25" x14ac:dyDescent="0.3">
      <c r="B11" s="1291"/>
      <c r="C11" s="1291"/>
      <c r="D11" s="1291"/>
      <c r="E11" s="1291"/>
      <c r="F11" s="1291"/>
      <c r="G11" s="1291"/>
      <c r="H11" s="1291"/>
      <c r="I11" s="1291"/>
      <c r="J11" s="1291"/>
      <c r="K11" s="1291"/>
      <c r="L11" s="1291"/>
      <c r="M11" s="1291"/>
      <c r="N11" s="1291"/>
      <c r="O11" s="1294"/>
      <c r="P11" s="1294"/>
      <c r="Q11" s="1294"/>
      <c r="R11" s="1294"/>
      <c r="S11" s="1294"/>
      <c r="T11" s="1294"/>
      <c r="U11" s="1294"/>
      <c r="V11" s="1294"/>
      <c r="W11" s="1294"/>
      <c r="X11" s="1294"/>
      <c r="Y11" s="1294"/>
      <c r="Z11" s="1294"/>
      <c r="AA11" s="1294"/>
      <c r="AB11" s="1294"/>
    </row>
    <row r="12" spans="2:28" s="1287" customFormat="1" ht="21" thickBot="1" x14ac:dyDescent="0.35">
      <c r="B12" s="429" t="s">
        <v>235</v>
      </c>
      <c r="C12" s="426"/>
      <c r="D12" s="1295" t="s">
        <v>1382</v>
      </c>
      <c r="E12" s="426"/>
      <c r="F12" s="426"/>
      <c r="G12" s="426"/>
      <c r="H12" s="426"/>
      <c r="I12" s="424"/>
      <c r="J12" s="1080" t="s">
        <v>216</v>
      </c>
      <c r="K12" s="423"/>
      <c r="L12" s="1327">
        <v>2</v>
      </c>
      <c r="M12" s="426"/>
      <c r="N12" s="426"/>
      <c r="Q12" s="1294"/>
      <c r="R12" s="1294"/>
      <c r="S12" s="1294"/>
      <c r="T12" s="1294"/>
      <c r="U12" s="1294"/>
      <c r="V12" s="1294"/>
      <c r="W12" s="1294"/>
      <c r="X12" s="1294"/>
      <c r="Y12" s="1294"/>
      <c r="Z12" s="1294"/>
      <c r="AA12" s="1294"/>
      <c r="AB12" s="1294"/>
    </row>
    <row r="13" spans="2:28" s="1287" customFormat="1" ht="21" thickBot="1" x14ac:dyDescent="0.35">
      <c r="B13" s="429" t="s">
        <v>234</v>
      </c>
      <c r="C13" s="1010">
        <v>44561</v>
      </c>
      <c r="D13" s="428"/>
      <c r="E13" s="428"/>
      <c r="F13" s="427"/>
      <c r="G13" s="427"/>
      <c r="H13" s="428"/>
      <c r="I13" s="423"/>
      <c r="J13" s="1080" t="s">
        <v>215</v>
      </c>
      <c r="K13" s="1080"/>
      <c r="L13" s="425">
        <v>1</v>
      </c>
      <c r="M13" s="425"/>
      <c r="N13" s="425"/>
      <c r="Q13" s="1294"/>
      <c r="R13" s="1294"/>
      <c r="S13" s="1294"/>
      <c r="T13" s="1294"/>
      <c r="U13" s="1294"/>
      <c r="V13" s="1294"/>
      <c r="W13" s="1294"/>
      <c r="X13" s="1294"/>
      <c r="Y13" s="1294"/>
      <c r="Z13" s="1294"/>
      <c r="AA13" s="1294"/>
      <c r="AB13" s="1294"/>
    </row>
    <row r="14" spans="2:28" s="1287" customFormat="1" ht="21" thickBot="1" x14ac:dyDescent="0.35">
      <c r="B14" s="424" t="s">
        <v>233</v>
      </c>
      <c r="C14" s="427">
        <v>202</v>
      </c>
      <c r="D14" s="427"/>
      <c r="E14" s="426"/>
      <c r="F14" s="426"/>
      <c r="G14" s="426"/>
      <c r="H14" s="426"/>
      <c r="I14" s="422"/>
      <c r="J14" s="1080" t="s">
        <v>49</v>
      </c>
      <c r="K14" s="1080"/>
      <c r="L14" s="425">
        <v>5</v>
      </c>
      <c r="M14" s="425"/>
      <c r="N14" s="425"/>
      <c r="Q14" s="1294"/>
      <c r="R14" s="1294"/>
      <c r="S14" s="1294"/>
      <c r="T14" s="1294"/>
      <c r="U14" s="1294"/>
      <c r="V14" s="1294"/>
      <c r="W14" s="1294"/>
      <c r="X14" s="1294"/>
      <c r="Y14" s="1294"/>
      <c r="Z14" s="1294"/>
      <c r="AA14" s="1294"/>
      <c r="AB14" s="1294"/>
    </row>
    <row r="15" spans="2:28" s="1287" customFormat="1" ht="20.25" x14ac:dyDescent="0.3">
      <c r="B15" s="424"/>
      <c r="C15" s="423"/>
      <c r="D15" s="423"/>
      <c r="E15" s="422"/>
      <c r="F15" s="422"/>
      <c r="G15" s="422"/>
      <c r="H15" s="422"/>
      <c r="I15" s="422"/>
      <c r="J15" s="1080"/>
      <c r="K15" s="1080"/>
      <c r="L15" s="1080"/>
      <c r="M15" s="1080"/>
      <c r="N15" s="1080"/>
      <c r="Q15" s="1294"/>
      <c r="R15" s="1294"/>
      <c r="S15" s="1294"/>
      <c r="T15" s="1294"/>
      <c r="U15" s="1294"/>
      <c r="V15" s="1294"/>
      <c r="W15" s="1294"/>
      <c r="X15" s="1294"/>
      <c r="Y15" s="1294"/>
      <c r="Z15" s="1294"/>
      <c r="AA15" s="1294"/>
      <c r="AB15" s="1294"/>
    </row>
    <row r="16" spans="2:28" x14ac:dyDescent="0.2">
      <c r="B16" s="1296"/>
      <c r="C16" s="1296"/>
      <c r="D16" s="1296"/>
      <c r="E16" s="1297"/>
      <c r="F16" s="1297"/>
      <c r="G16" s="1297"/>
      <c r="H16" s="1297"/>
      <c r="I16" s="1297"/>
      <c r="J16" s="1297"/>
      <c r="K16" s="1297"/>
      <c r="L16" s="1296"/>
      <c r="M16" s="1296"/>
      <c r="N16" s="1296"/>
    </row>
    <row r="17" spans="2:14" ht="13.5" thickBot="1" x14ac:dyDescent="0.25">
      <c r="B17" s="1297"/>
      <c r="C17" s="1297"/>
      <c r="D17" s="1297"/>
      <c r="E17" s="1297"/>
      <c r="F17" s="1297"/>
      <c r="G17" s="1297"/>
      <c r="H17" s="1659" t="s">
        <v>165</v>
      </c>
      <c r="I17" s="1659"/>
      <c r="J17" s="1659"/>
      <c r="K17" s="1659"/>
      <c r="L17" s="1659"/>
      <c r="M17" s="1659"/>
      <c r="N17" s="1659"/>
    </row>
    <row r="18" spans="2:14" ht="32.25" customHeight="1" thickBot="1" x14ac:dyDescent="0.25">
      <c r="B18" s="1650" t="s">
        <v>232</v>
      </c>
      <c r="C18" s="1651"/>
      <c r="D18" s="1651"/>
      <c r="E18" s="1651"/>
      <c r="F18" s="1651"/>
      <c r="G18" s="1651"/>
      <c r="H18" s="1651"/>
      <c r="I18" s="1667" t="s">
        <v>231</v>
      </c>
      <c r="J18" s="1668"/>
      <c r="K18" s="1669"/>
      <c r="L18" s="1652" t="s">
        <v>230</v>
      </c>
      <c r="M18" s="1652"/>
      <c r="N18" s="1653"/>
    </row>
    <row r="19" spans="2:14" s="1302" customFormat="1" ht="30.75" customHeight="1" thickBot="1" x14ac:dyDescent="0.3">
      <c r="B19" s="1298" t="s">
        <v>229</v>
      </c>
      <c r="C19" s="1299" t="s">
        <v>228</v>
      </c>
      <c r="D19" s="1299" t="s">
        <v>227</v>
      </c>
      <c r="E19" s="1299" t="s">
        <v>226</v>
      </c>
      <c r="F19" s="1300" t="s">
        <v>225</v>
      </c>
      <c r="G19" s="1301" t="s">
        <v>224</v>
      </c>
      <c r="H19" s="1301" t="s">
        <v>199</v>
      </c>
      <c r="I19" s="1298" t="s">
        <v>223</v>
      </c>
      <c r="J19" s="1656" t="s">
        <v>222</v>
      </c>
      <c r="K19" s="1657"/>
      <c r="L19" s="1654"/>
      <c r="M19" s="1654"/>
      <c r="N19" s="1655"/>
    </row>
    <row r="20" spans="2:14" s="1307" customFormat="1" ht="21" customHeight="1" x14ac:dyDescent="0.2">
      <c r="B20" s="1303"/>
      <c r="C20" s="1304"/>
      <c r="D20" s="1305"/>
      <c r="E20" s="1305"/>
      <c r="F20" s="1305"/>
      <c r="G20" s="1305"/>
      <c r="H20" s="1306"/>
      <c r="I20" s="412"/>
      <c r="J20" s="1670"/>
      <c r="K20" s="1671"/>
      <c r="L20" s="1660"/>
      <c r="M20" s="1660"/>
      <c r="N20" s="1660"/>
    </row>
    <row r="21" spans="2:14" s="1307" customFormat="1" ht="21" customHeight="1" x14ac:dyDescent="0.2">
      <c r="B21" s="1308"/>
      <c r="C21" s="1309"/>
      <c r="D21" s="1308"/>
      <c r="E21" s="1308"/>
      <c r="F21" s="1308"/>
      <c r="G21" s="1308"/>
      <c r="H21" s="1310"/>
      <c r="I21" s="411"/>
      <c r="J21" s="1661"/>
      <c r="K21" s="1662"/>
      <c r="L21" s="1658"/>
      <c r="M21" s="1658"/>
      <c r="N21" s="1658"/>
    </row>
    <row r="22" spans="2:14" s="1307" customFormat="1" ht="21" customHeight="1" x14ac:dyDescent="0.2">
      <c r="B22" s="1308"/>
      <c r="C22" s="1309"/>
      <c r="D22" s="1308"/>
      <c r="E22" s="1308"/>
      <c r="F22" s="1308"/>
      <c r="G22" s="1308"/>
      <c r="H22" s="1311"/>
      <c r="I22" s="411"/>
      <c r="J22" s="1661"/>
      <c r="K22" s="1662"/>
      <c r="L22" s="1658"/>
      <c r="M22" s="1658"/>
      <c r="N22" s="1658"/>
    </row>
    <row r="23" spans="2:14" s="1307" customFormat="1" ht="21" customHeight="1" x14ac:dyDescent="0.2">
      <c r="B23" s="1308"/>
      <c r="C23" s="1309"/>
      <c r="D23" s="1308"/>
      <c r="E23" s="1308"/>
      <c r="F23" s="1308"/>
      <c r="G23" s="1308"/>
      <c r="H23" s="1311"/>
      <c r="I23" s="407"/>
      <c r="J23" s="1661"/>
      <c r="K23" s="1662"/>
      <c r="L23" s="1658"/>
      <c r="M23" s="1658"/>
      <c r="N23" s="1658"/>
    </row>
    <row r="24" spans="2:14" s="1307" customFormat="1" ht="21" customHeight="1" x14ac:dyDescent="0.2">
      <c r="B24" s="1308"/>
      <c r="C24" s="1309"/>
      <c r="D24" s="1308"/>
      <c r="E24" s="1308"/>
      <c r="F24" s="1308" t="s">
        <v>492</v>
      </c>
      <c r="G24" s="1308"/>
      <c r="H24" s="1311"/>
      <c r="I24" s="407"/>
      <c r="J24" s="1661" t="s">
        <v>492</v>
      </c>
      <c r="K24" s="1662"/>
      <c r="L24" s="1658"/>
      <c r="M24" s="1658"/>
      <c r="N24" s="1658"/>
    </row>
    <row r="25" spans="2:14" s="1307" customFormat="1" ht="21" customHeight="1" x14ac:dyDescent="0.2">
      <c r="B25" s="1308"/>
      <c r="C25" s="1309"/>
      <c r="D25" s="1308"/>
      <c r="E25" s="1308"/>
      <c r="F25" s="1308"/>
      <c r="G25" s="1308"/>
      <c r="H25" s="1311"/>
      <c r="I25" s="407"/>
      <c r="J25" s="1661"/>
      <c r="K25" s="1662"/>
      <c r="L25" s="1658"/>
      <c r="M25" s="1658"/>
      <c r="N25" s="1658"/>
    </row>
    <row r="26" spans="2:14" s="1307" customFormat="1" ht="21" customHeight="1" x14ac:dyDescent="0.2">
      <c r="B26" s="1308"/>
      <c r="C26" s="1309"/>
      <c r="D26" s="1308"/>
      <c r="E26" s="1308"/>
      <c r="F26" s="1308"/>
      <c r="G26" s="1308"/>
      <c r="H26" s="1311"/>
      <c r="I26" s="407"/>
      <c r="J26" s="1661"/>
      <c r="K26" s="1662"/>
      <c r="L26" s="1658"/>
      <c r="M26" s="1658"/>
      <c r="N26" s="1658"/>
    </row>
    <row r="27" spans="2:14" s="1307" customFormat="1" ht="21" customHeight="1" x14ac:dyDescent="0.2">
      <c r="B27" s="1308"/>
      <c r="C27" s="1309"/>
      <c r="D27" s="1308"/>
      <c r="E27" s="1308"/>
      <c r="F27" s="1308"/>
      <c r="G27" s="1308"/>
      <c r="H27" s="1311"/>
      <c r="I27" s="407"/>
      <c r="J27" s="1661"/>
      <c r="K27" s="1662"/>
      <c r="L27" s="1658"/>
      <c r="M27" s="1658"/>
      <c r="N27" s="1658"/>
    </row>
    <row r="28" spans="2:14" s="1307" customFormat="1" ht="21" customHeight="1" x14ac:dyDescent="0.2">
      <c r="B28" s="1308"/>
      <c r="C28" s="1309"/>
      <c r="D28" s="1308"/>
      <c r="E28" s="1308"/>
      <c r="F28" s="1308"/>
      <c r="G28" s="1308"/>
      <c r="H28" s="1311"/>
      <c r="I28" s="407"/>
      <c r="J28" s="1661"/>
      <c r="K28" s="1662"/>
      <c r="L28" s="1658"/>
      <c r="M28" s="1658"/>
      <c r="N28" s="1658"/>
    </row>
    <row r="29" spans="2:14" s="1307" customFormat="1" ht="21" customHeight="1" x14ac:dyDescent="0.2">
      <c r="B29" s="1308"/>
      <c r="C29" s="1309"/>
      <c r="D29" s="1308"/>
      <c r="E29" s="1308"/>
      <c r="F29" s="1308"/>
      <c r="G29" s="1308"/>
      <c r="H29" s="1311"/>
      <c r="I29" s="407"/>
      <c r="J29" s="1661"/>
      <c r="K29" s="1662"/>
      <c r="L29" s="1658"/>
      <c r="M29" s="1658"/>
      <c r="N29" s="1658"/>
    </row>
    <row r="30" spans="2:14" s="1307" customFormat="1" ht="21" customHeight="1" x14ac:dyDescent="0.2">
      <c r="B30" s="1308"/>
      <c r="C30" s="1309"/>
      <c r="D30" s="1308"/>
      <c r="E30" s="1308"/>
      <c r="F30" s="1308"/>
      <c r="G30" s="1308"/>
      <c r="H30" s="1311"/>
      <c r="I30" s="407"/>
      <c r="J30" s="1661"/>
      <c r="K30" s="1662"/>
      <c r="L30" s="1658"/>
      <c r="M30" s="1658"/>
      <c r="N30" s="1658"/>
    </row>
    <row r="31" spans="2:14" s="1312" customFormat="1" ht="21" customHeight="1" x14ac:dyDescent="0.2">
      <c r="B31" s="1308"/>
      <c r="C31" s="1309"/>
      <c r="D31" s="1308"/>
      <c r="E31" s="1308"/>
      <c r="F31" s="1308"/>
      <c r="G31" s="1308"/>
      <c r="H31" s="1311"/>
      <c r="I31" s="407"/>
      <c r="J31" s="1661"/>
      <c r="K31" s="1662"/>
      <c r="L31" s="1658"/>
      <c r="M31" s="1658"/>
      <c r="N31" s="1658"/>
    </row>
    <row r="32" spans="2:14" s="1312" customFormat="1" ht="21" customHeight="1" x14ac:dyDescent="0.2">
      <c r="B32" s="1308"/>
      <c r="C32" s="1309"/>
      <c r="D32" s="1308"/>
      <c r="E32" s="1308"/>
      <c r="F32" s="1308"/>
      <c r="G32" s="1308"/>
      <c r="H32" s="1311"/>
      <c r="I32" s="407"/>
      <c r="J32" s="1661"/>
      <c r="K32" s="1662"/>
      <c r="L32" s="1658"/>
      <c r="M32" s="1658"/>
      <c r="N32" s="1658"/>
    </row>
    <row r="33" spans="2:15" s="1312" customFormat="1" ht="21" customHeight="1" x14ac:dyDescent="0.2">
      <c r="B33" s="1308"/>
      <c r="C33" s="1309"/>
      <c r="D33" s="1308"/>
      <c r="E33" s="1308"/>
      <c r="F33" s="1308"/>
      <c r="G33" s="1308"/>
      <c r="H33" s="1311"/>
      <c r="I33" s="407"/>
      <c r="J33" s="1661"/>
      <c r="K33" s="1662"/>
      <c r="L33" s="1658"/>
      <c r="M33" s="1658"/>
      <c r="N33" s="1658"/>
    </row>
    <row r="34" spans="2:15" s="1312" customFormat="1" ht="21" customHeight="1" x14ac:dyDescent="0.2">
      <c r="B34" s="1308"/>
      <c r="C34" s="1309"/>
      <c r="D34" s="1308"/>
      <c r="E34" s="1308"/>
      <c r="F34" s="1308"/>
      <c r="G34" s="1308"/>
      <c r="H34" s="1311"/>
      <c r="I34" s="407"/>
      <c r="J34" s="1661"/>
      <c r="K34" s="1662"/>
      <c r="L34" s="1658"/>
      <c r="M34" s="1658"/>
      <c r="N34" s="1658"/>
    </row>
    <row r="35" spans="2:15" s="1312" customFormat="1" ht="21" customHeight="1" x14ac:dyDescent="0.2">
      <c r="B35" s="1308"/>
      <c r="C35" s="1309"/>
      <c r="D35" s="1308"/>
      <c r="E35" s="1308"/>
      <c r="F35" s="1308"/>
      <c r="G35" s="1308"/>
      <c r="H35" s="1311"/>
      <c r="I35" s="407"/>
      <c r="J35" s="1661"/>
      <c r="K35" s="1662"/>
      <c r="L35" s="1658"/>
      <c r="M35" s="1658"/>
      <c r="N35" s="1658"/>
    </row>
    <row r="36" spans="2:15" s="1312" customFormat="1" ht="21" customHeight="1" x14ac:dyDescent="0.2">
      <c r="B36" s="1308"/>
      <c r="C36" s="1309"/>
      <c r="D36" s="1308"/>
      <c r="E36" s="1308"/>
      <c r="F36" s="1308"/>
      <c r="G36" s="1308"/>
      <c r="H36" s="1311"/>
      <c r="I36" s="407"/>
      <c r="J36" s="1661"/>
      <c r="K36" s="1662"/>
      <c r="L36" s="1658"/>
      <c r="M36" s="1658"/>
      <c r="N36" s="1658"/>
    </row>
    <row r="37" spans="2:15" s="1312" customFormat="1" ht="21" customHeight="1" x14ac:dyDescent="0.2">
      <c r="B37" s="1308"/>
      <c r="C37" s="1309"/>
      <c r="D37" s="1308"/>
      <c r="E37" s="1308"/>
      <c r="F37" s="1308"/>
      <c r="G37" s="1308"/>
      <c r="H37" s="1311"/>
      <c r="I37" s="407"/>
      <c r="J37" s="1661"/>
      <c r="K37" s="1662"/>
      <c r="L37" s="1658"/>
      <c r="M37" s="1658"/>
      <c r="N37" s="1658"/>
    </row>
    <row r="38" spans="2:15" s="1312" customFormat="1" ht="21" customHeight="1" x14ac:dyDescent="0.2">
      <c r="B38" s="1308"/>
      <c r="C38" s="1309"/>
      <c r="D38" s="1308"/>
      <c r="E38" s="1308"/>
      <c r="F38" s="1308"/>
      <c r="G38" s="1308"/>
      <c r="H38" s="1311"/>
      <c r="I38" s="407"/>
      <c r="J38" s="1661"/>
      <c r="K38" s="1662"/>
      <c r="L38" s="1658"/>
      <c r="M38" s="1658"/>
      <c r="N38" s="1658"/>
    </row>
    <row r="39" spans="2:15" s="1312" customFormat="1" ht="21" customHeight="1" x14ac:dyDescent="0.2">
      <c r="B39" s="1308"/>
      <c r="C39" s="1309"/>
      <c r="D39" s="1308"/>
      <c r="E39" s="1308"/>
      <c r="F39" s="1308"/>
      <c r="G39" s="1308"/>
      <c r="H39" s="1311"/>
      <c r="I39" s="407"/>
      <c r="J39" s="1661"/>
      <c r="K39" s="1662"/>
      <c r="L39" s="1658"/>
      <c r="M39" s="1658"/>
      <c r="N39" s="1658"/>
    </row>
    <row r="40" spans="2:15" s="1312" customFormat="1" ht="21" customHeight="1" thickBot="1" x14ac:dyDescent="0.25">
      <c r="B40" s="1313"/>
      <c r="C40" s="1314"/>
      <c r="D40" s="1313"/>
      <c r="E40" s="1313"/>
      <c r="F40" s="1313"/>
      <c r="G40" s="1313"/>
      <c r="H40" s="1315"/>
      <c r="I40" s="404"/>
      <c r="J40" s="1661"/>
      <c r="K40" s="1662"/>
      <c r="L40" s="1673"/>
      <c r="M40" s="1673"/>
      <c r="N40" s="1673"/>
    </row>
    <row r="41" spans="2:15" s="1312" customFormat="1" ht="24.75" customHeight="1" thickBot="1" x14ac:dyDescent="0.25">
      <c r="B41" s="1316"/>
      <c r="C41" s="1317"/>
      <c r="D41" s="1317"/>
      <c r="E41" s="1317"/>
      <c r="F41" s="1318">
        <f>SUM(F20:F40)</f>
        <v>0</v>
      </c>
      <c r="G41" s="1318"/>
      <c r="H41" s="1318"/>
      <c r="I41" s="1319"/>
      <c r="J41" s="1664"/>
      <c r="K41" s="1672"/>
      <c r="L41" s="1663"/>
      <c r="M41" s="1664"/>
      <c r="N41" s="1665"/>
    </row>
    <row r="42" spans="2:15" x14ac:dyDescent="0.2">
      <c r="N42" s="1320" t="s">
        <v>449</v>
      </c>
    </row>
    <row r="46" spans="2:15" s="1139" customFormat="1" ht="21.75" customHeight="1" x14ac:dyDescent="0.3">
      <c r="B46" s="1321"/>
      <c r="C46" s="1666" t="s">
        <v>1383</v>
      </c>
      <c r="D46" s="1666"/>
      <c r="E46" s="1666"/>
      <c r="F46" s="1666"/>
      <c r="G46" s="1666"/>
      <c r="H46" s="1666"/>
      <c r="I46" s="1666"/>
      <c r="J46" s="1321"/>
      <c r="K46" s="333"/>
      <c r="L46" s="333" t="s">
        <v>1377</v>
      </c>
      <c r="M46" s="333"/>
      <c r="N46" s="1322"/>
    </row>
    <row r="47" spans="2:15" s="1139" customFormat="1" ht="18.75" x14ac:dyDescent="0.3">
      <c r="B47" s="1323"/>
      <c r="C47" s="336"/>
      <c r="D47" s="336"/>
      <c r="E47" s="1635" t="s">
        <v>4</v>
      </c>
      <c r="F47" s="1635"/>
      <c r="G47" s="1635"/>
      <c r="H47" s="1635"/>
      <c r="I47" s="1"/>
      <c r="J47" s="1324"/>
      <c r="K47" s="1635" t="s">
        <v>3</v>
      </c>
      <c r="L47" s="1635"/>
      <c r="M47" s="1635"/>
      <c r="N47" s="1323"/>
    </row>
    <row r="48" spans="2:15" s="1139" customFormat="1" ht="18.75" x14ac:dyDescent="0.3">
      <c r="B48" s="1323"/>
      <c r="C48" s="336"/>
      <c r="D48" s="336"/>
      <c r="E48" s="336"/>
      <c r="F48" s="336"/>
      <c r="G48" s="1073"/>
      <c r="H48" s="1073"/>
      <c r="I48" s="1"/>
      <c r="J48" s="1323"/>
      <c r="K48" s="1073"/>
      <c r="L48" s="335"/>
      <c r="M48" s="335"/>
      <c r="N48" s="1321"/>
      <c r="O48" s="1321"/>
    </row>
    <row r="49" spans="2:14" s="1139" customFormat="1" ht="18.75" x14ac:dyDescent="0.3">
      <c r="B49" s="1322"/>
      <c r="C49" s="336"/>
      <c r="D49" s="336"/>
      <c r="E49" s="336"/>
      <c r="F49" s="336"/>
      <c r="G49" s="335"/>
      <c r="H49" s="335"/>
      <c r="I49" s="1"/>
      <c r="J49" s="1322"/>
      <c r="K49" s="1073"/>
      <c r="L49" s="334"/>
      <c r="M49" s="334"/>
      <c r="N49" s="1322"/>
    </row>
    <row r="50" spans="2:14" s="1139" customFormat="1" ht="18.75" x14ac:dyDescent="0.3">
      <c r="B50" s="1323"/>
      <c r="C50" s="336"/>
      <c r="D50" s="1072"/>
      <c r="E50" s="1637" t="s">
        <v>1378</v>
      </c>
      <c r="F50" s="1637"/>
      <c r="G50" s="1637"/>
      <c r="H50" s="1637"/>
      <c r="I50" s="4"/>
      <c r="J50" s="1324"/>
      <c r="K50" s="331"/>
      <c r="L50" s="1281">
        <v>44573</v>
      </c>
      <c r="M50" s="331"/>
      <c r="N50" s="1323"/>
    </row>
    <row r="51" spans="2:14" ht="18.75" x14ac:dyDescent="0.3">
      <c r="C51" s="336"/>
      <c r="D51" s="336"/>
      <c r="E51" s="1635" t="s">
        <v>150</v>
      </c>
      <c r="F51" s="1635"/>
      <c r="G51" s="1635"/>
      <c r="H51" s="1635"/>
      <c r="I51" s="67"/>
      <c r="K51" s="1635" t="s">
        <v>194</v>
      </c>
      <c r="L51" s="1635"/>
      <c r="M51" s="1635"/>
    </row>
    <row r="52" spans="2:14" x14ac:dyDescent="0.2">
      <c r="C52" s="1074"/>
      <c r="D52" s="1074"/>
      <c r="E52" s="68"/>
      <c r="F52" s="1074"/>
      <c r="G52" s="67"/>
      <c r="H52" s="67"/>
      <c r="I52" s="67"/>
      <c r="K52" s="1074"/>
      <c r="L52" s="68"/>
      <c r="M52" s="67"/>
    </row>
    <row r="53" spans="2:14" x14ac:dyDescent="0.2">
      <c r="C53" s="1074"/>
      <c r="D53" s="1074"/>
      <c r="E53" s="68"/>
      <c r="F53" s="330"/>
      <c r="G53" s="67"/>
      <c r="H53" s="67"/>
      <c r="I53" s="67"/>
      <c r="K53" s="330"/>
      <c r="L53" s="67"/>
      <c r="M53" s="67"/>
    </row>
    <row r="54" spans="2:14" ht="18.75" x14ac:dyDescent="0.3">
      <c r="C54" s="330"/>
      <c r="D54" s="330"/>
      <c r="E54" s="1282" t="s">
        <v>1381</v>
      </c>
      <c r="F54" s="333"/>
      <c r="G54" s="1282"/>
      <c r="H54" s="1282"/>
      <c r="I54" s="4"/>
      <c r="K54" s="331"/>
      <c r="L54" s="331" t="s">
        <v>579</v>
      </c>
      <c r="M54" s="331"/>
    </row>
    <row r="55" spans="2:14" ht="18.75" x14ac:dyDescent="0.3">
      <c r="K55" s="1635" t="s">
        <v>193</v>
      </c>
      <c r="L55" s="1635"/>
      <c r="M55" s="1635"/>
    </row>
  </sheetData>
  <mergeCells count="60">
    <mergeCell ref="C46:I46"/>
    <mergeCell ref="E47:H47"/>
    <mergeCell ref="E50:H50"/>
    <mergeCell ref="I18:K18"/>
    <mergeCell ref="J20:K20"/>
    <mergeCell ref="J21:K21"/>
    <mergeCell ref="J22:K22"/>
    <mergeCell ref="J35:K35"/>
    <mergeCell ref="J27:K27"/>
    <mergeCell ref="J28:K28"/>
    <mergeCell ref="K47:M47"/>
    <mergeCell ref="L38:N38"/>
    <mergeCell ref="J41:K41"/>
    <mergeCell ref="L39:N39"/>
    <mergeCell ref="L40:N40"/>
    <mergeCell ref="J38:K38"/>
    <mergeCell ref="J39:K39"/>
    <mergeCell ref="J40:K40"/>
    <mergeCell ref="L37:N37"/>
    <mergeCell ref="J34:K34"/>
    <mergeCell ref="L34:N34"/>
    <mergeCell ref="J36:K36"/>
    <mergeCell ref="L41:N41"/>
    <mergeCell ref="J23:K23"/>
    <mergeCell ref="J24:K24"/>
    <mergeCell ref="J25:K25"/>
    <mergeCell ref="L23:N23"/>
    <mergeCell ref="J37:K37"/>
    <mergeCell ref="J26:K26"/>
    <mergeCell ref="L26:N26"/>
    <mergeCell ref="L27:N27"/>
    <mergeCell ref="L28:N28"/>
    <mergeCell ref="J29:K29"/>
    <mergeCell ref="J31:K31"/>
    <mergeCell ref="L35:N35"/>
    <mergeCell ref="L29:N29"/>
    <mergeCell ref="L30:N30"/>
    <mergeCell ref="L31:N31"/>
    <mergeCell ref="J30:K30"/>
    <mergeCell ref="L24:N24"/>
    <mergeCell ref="L25:N25"/>
    <mergeCell ref="L33:N33"/>
    <mergeCell ref="J33:K33"/>
    <mergeCell ref="J32:K32"/>
    <mergeCell ref="E51:H51"/>
    <mergeCell ref="K51:M51"/>
    <mergeCell ref="K55:M55"/>
    <mergeCell ref="B7:N7"/>
    <mergeCell ref="B8:N8"/>
    <mergeCell ref="B10:N10"/>
    <mergeCell ref="B18:H18"/>
    <mergeCell ref="L18:N19"/>
    <mergeCell ref="J19:K19"/>
    <mergeCell ref="H9:I9"/>
    <mergeCell ref="L21:N21"/>
    <mergeCell ref="L36:N36"/>
    <mergeCell ref="H17:N17"/>
    <mergeCell ref="L20:N20"/>
    <mergeCell ref="L32:N32"/>
    <mergeCell ref="L22:N22"/>
  </mergeCells>
  <printOptions horizontalCentered="1" verticalCentered="1"/>
  <pageMargins left="0.17" right="0.17" top="0.72" bottom="0.72" header="0" footer="0"/>
  <pageSetup scale="4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24</vt:i4>
      </vt:variant>
    </vt:vector>
  </HeadingPairs>
  <TitlesOfParts>
    <vt:vector size="53" baseType="lpstr">
      <vt:lpstr>Formulario CB</vt:lpstr>
      <vt:lpstr>ESTADOS MOVIMIENTOS BANCARIOS</vt:lpstr>
      <vt:lpstr>Movimientos Ant. Fin.</vt:lpstr>
      <vt:lpstr>ARQUEO DE CAJA </vt:lpstr>
      <vt:lpstr>ARQUEO DE cheques</vt:lpstr>
      <vt:lpstr>Transf. Recibidas</vt:lpstr>
      <vt:lpstr>Deuda Administrativa  </vt:lpstr>
      <vt:lpstr>Cuadro Comparativo de Bienes</vt:lpstr>
      <vt:lpstr>BAJA DE BIENES </vt:lpstr>
      <vt:lpstr>ADQ. DE BIENES PARA TRANSF. </vt:lpstr>
      <vt:lpstr>LEV. ADQ. DE MUEB. INM. E INTAN</vt:lpstr>
      <vt:lpstr>Cheques Ant. Fin.</vt:lpstr>
      <vt:lpstr>OBRAS EN PROCESO  </vt:lpstr>
      <vt:lpstr>Ejecución de Captación Directa</vt:lpstr>
      <vt:lpstr>Inv. Bienes de Consumo</vt:lpstr>
      <vt:lpstr>Bienes Inmuebles-1</vt:lpstr>
      <vt:lpstr>Formulario Inversiones</vt:lpstr>
      <vt:lpstr>Propuestas de Asientos pol 112 </vt:lpstr>
      <vt:lpstr>Propuestas de asientos pol. 112</vt:lpstr>
      <vt:lpstr>Prp. de asientos poliza. 111</vt:lpstr>
      <vt:lpstr>Trasferencia de la Presidencia</vt:lpstr>
      <vt:lpstr>Licencias de Sofware</vt:lpstr>
      <vt:lpstr>Alq, y Pagos Anticipados (2)</vt:lpstr>
      <vt:lpstr>RECLAS-POLIZA18</vt:lpstr>
      <vt:lpstr>Cuentas Por Cobrar Org. Rec.</vt:lpstr>
      <vt:lpstr>Anticipo de Credito Impositivo</vt:lpstr>
      <vt:lpstr>Resumen de Valores </vt:lpstr>
      <vt:lpstr>Planilla de Ejecucion RE </vt:lpstr>
      <vt:lpstr>Hoja1</vt:lpstr>
      <vt:lpstr>'ADQ. DE BIENES PARA TRANSF. '!Área_de_impresión</vt:lpstr>
      <vt:lpstr>'Alq, y Pagos Anticipados (2)'!Área_de_impresión</vt:lpstr>
      <vt:lpstr>'Anticipo de Credito Impositivo'!Área_de_impresión</vt:lpstr>
      <vt:lpstr>'ARQUEO DE CAJA '!Área_de_impresión</vt:lpstr>
      <vt:lpstr>'ARQUEO DE cheques'!Área_de_impresión</vt:lpstr>
      <vt:lpstr>'BAJA DE BIENES '!Área_de_impresión</vt:lpstr>
      <vt:lpstr>'Bienes Inmuebles-1'!Área_de_impresión</vt:lpstr>
      <vt:lpstr>'Cheques Ant. Fin.'!Área_de_impresión</vt:lpstr>
      <vt:lpstr>'Cuadro Comparativo de Bienes'!Área_de_impresión</vt:lpstr>
      <vt:lpstr>'Cuentas Por Cobrar Org. Rec.'!Área_de_impresión</vt:lpstr>
      <vt:lpstr>'Deuda Administrativa  '!Área_de_impresión</vt:lpstr>
      <vt:lpstr>'Ejecución de Captación Directa'!Área_de_impresión</vt:lpstr>
      <vt:lpstr>'ESTADOS MOVIMIENTOS BANCARIOS'!Área_de_impresión</vt:lpstr>
      <vt:lpstr>'Formulario CB'!Área_de_impresión</vt:lpstr>
      <vt:lpstr>'Inv. Bienes de Consumo'!Área_de_impresión</vt:lpstr>
      <vt:lpstr>'LEV. ADQ. DE MUEB. INM. E INTAN'!Área_de_impresión</vt:lpstr>
      <vt:lpstr>'Licencias de Sofware'!Área_de_impresión</vt:lpstr>
      <vt:lpstr>'OBRAS EN PROCESO  '!Área_de_impresión</vt:lpstr>
      <vt:lpstr>'Planilla de Ejecucion RE '!Área_de_impresión</vt:lpstr>
      <vt:lpstr>'Propuestas de Asientos pol 112 '!Área_de_impresión</vt:lpstr>
      <vt:lpstr>'RECLAS-POLIZA18'!Área_de_impresión</vt:lpstr>
      <vt:lpstr>'Resumen de Valores '!Área_de_impresión</vt:lpstr>
      <vt:lpstr>'Transf. Recibidas'!Área_de_impresión</vt:lpstr>
      <vt:lpstr>'Trasferencia de la Presidencia'!Área_de_impresión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2022-01-28T19:20:52Z</dcterms:modified>
</cp:coreProperties>
</file>